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4720" windowHeight="6435" firstSheet="7" activeTab="7"/>
    <workbookView minimized="1" xWindow="10185" yWindow="6030" windowWidth="10200" windowHeight="6060" firstSheet="4" activeTab="7"/>
    <workbookView xWindow="-15" yWindow="6420" windowWidth="24720" windowHeight="6465" firstSheet="7" activeTab="8"/>
  </bookViews>
  <sheets>
    <sheet name="BAR EuroMOMO Age Ranges" sheetId="14" r:id="rId1"/>
    <sheet name="WebPlotDigitizer_red_line" sheetId="1" r:id="rId2"/>
    <sheet name="green_line" sheetId="2" r:id="rId3"/>
    <sheet name="Excess COVID Deaths" sheetId="3" r:id="rId4"/>
    <sheet name="Excess Mortality" sheetId="4" r:id="rId5"/>
    <sheet name="US Flu" sheetId="12" r:id="rId6"/>
    <sheet name="Sheet7" sheetId="11" r:id="rId7"/>
    <sheet name="Table for Twitter" sheetId="10" r:id="rId8"/>
    <sheet name="BAR EuroMOMO Baseline" sheetId="13" r:id="rId9"/>
    <sheet name="New 15May2020 Age Profile" sheetId="9" r:id="rId10"/>
    <sheet name="New 15May2020" sheetId="5" r:id="rId11"/>
    <sheet name="FT Excess Mortality" sheetId="6" r:id="rId12"/>
    <sheet name="WORKING TABLE EuroMOMO (2)" sheetId="7" r:id="rId13"/>
    <sheet name="PLOTS" sheetId="8" r:id="rId14"/>
    <sheet name="Sheet1" sheetId="15" r:id="rId15"/>
  </sheets>
  <externalReferences>
    <externalReference r:id="rId16"/>
  </externalReferences>
  <definedNames>
    <definedName name="CountryName" localSheetId="0">#REF!</definedName>
    <definedName name="CountryName" localSheetId="9">#REF!</definedName>
    <definedName name="CountryName">#REF!</definedName>
    <definedName name="CountrySelector">[1]PerlDa2!$A$2:$A$1609</definedName>
    <definedName name="MyData">OFFSET([1]PerlDa2!$A$1,0,0,COUNTA([1]PerlDa2!$A:$A),COUNTA([1]PerlDa2!$1:$1))</definedName>
    <definedName name="solver_adj" localSheetId="10" hidden="1">'New 15May2020'!#REF!</definedName>
    <definedName name="solver_adj" localSheetId="9" hidden="1">'New 15May2020 Age Profile'!$B$99:$I$99</definedName>
    <definedName name="solver_cvg" localSheetId="10" hidden="1">0.0001</definedName>
    <definedName name="solver_cvg" localSheetId="9" hidden="1">0.0001</definedName>
    <definedName name="solver_drv" localSheetId="10" hidden="1">1</definedName>
    <definedName name="solver_drv" localSheetId="9" hidden="1">1</definedName>
    <definedName name="solver_eng" localSheetId="10" hidden="1">1</definedName>
    <definedName name="solver_eng" localSheetId="9" hidden="1">1</definedName>
    <definedName name="solver_est" localSheetId="10" hidden="1">1</definedName>
    <definedName name="solver_est" localSheetId="9" hidden="1">1</definedName>
    <definedName name="solver_itr" localSheetId="10" hidden="1">2147483647</definedName>
    <definedName name="solver_itr" localSheetId="9" hidden="1">2147483647</definedName>
    <definedName name="solver_mip" localSheetId="10" hidden="1">2147483647</definedName>
    <definedName name="solver_mip" localSheetId="9" hidden="1">2147483647</definedName>
    <definedName name="solver_mni" localSheetId="10" hidden="1">30</definedName>
    <definedName name="solver_mni" localSheetId="9" hidden="1">30</definedName>
    <definedName name="solver_mrt" localSheetId="10" hidden="1">0.075</definedName>
    <definedName name="solver_mrt" localSheetId="9" hidden="1">0.075</definedName>
    <definedName name="solver_msl" localSheetId="10" hidden="1">2</definedName>
    <definedName name="solver_msl" localSheetId="9" hidden="1">2</definedName>
    <definedName name="solver_neg" localSheetId="10" hidden="1">1</definedName>
    <definedName name="solver_neg" localSheetId="9" hidden="1">1</definedName>
    <definedName name="solver_nod" localSheetId="10" hidden="1">2147483647</definedName>
    <definedName name="solver_nod" localSheetId="9" hidden="1">2147483647</definedName>
    <definedName name="solver_num" localSheetId="10" hidden="1">0</definedName>
    <definedName name="solver_num" localSheetId="9" hidden="1">0</definedName>
    <definedName name="solver_nwt" localSheetId="10" hidden="1">1</definedName>
    <definedName name="solver_nwt" localSheetId="9" hidden="1">1</definedName>
    <definedName name="solver_opt" localSheetId="10" hidden="1">'New 15May2020'!#REF!</definedName>
    <definedName name="solver_opt" localSheetId="9" hidden="1">'New 15May2020 Age Profile'!$A$99</definedName>
    <definedName name="solver_pre" localSheetId="10" hidden="1">0.000001</definedName>
    <definedName name="solver_pre" localSheetId="9" hidden="1">0.000001</definedName>
    <definedName name="solver_rbv" localSheetId="10" hidden="1">1</definedName>
    <definedName name="solver_rbv" localSheetId="9" hidden="1">1</definedName>
    <definedName name="solver_rlx" localSheetId="10" hidden="1">2</definedName>
    <definedName name="solver_rlx" localSheetId="9" hidden="1">2</definedName>
    <definedName name="solver_rsd" localSheetId="10" hidden="1">0</definedName>
    <definedName name="solver_rsd" localSheetId="9" hidden="1">0</definedName>
    <definedName name="solver_scl" localSheetId="10" hidden="1">1</definedName>
    <definedName name="solver_scl" localSheetId="9" hidden="1">1</definedName>
    <definedName name="solver_sho" localSheetId="10" hidden="1">2</definedName>
    <definedName name="solver_sho" localSheetId="9" hidden="1">2</definedName>
    <definedName name="solver_ssz" localSheetId="10" hidden="1">100</definedName>
    <definedName name="solver_ssz" localSheetId="9" hidden="1">100</definedName>
    <definedName name="solver_tim" localSheetId="10" hidden="1">2147483647</definedName>
    <definedName name="solver_tim" localSheetId="9" hidden="1">2147483647</definedName>
    <definedName name="solver_tol" localSheetId="10" hidden="1">0.01</definedName>
    <definedName name="solver_tol" localSheetId="9" hidden="1">0.01</definedName>
    <definedName name="solver_typ" localSheetId="10" hidden="1">2</definedName>
    <definedName name="solver_typ" localSheetId="9" hidden="1">2</definedName>
    <definedName name="solver_val" localSheetId="10" hidden="1">0</definedName>
    <definedName name="solver_val" localSheetId="9" hidden="1">0</definedName>
    <definedName name="solver_ver" localSheetId="10" hidden="1">3</definedName>
    <definedName name="solver_ver" localSheetId="9" hidden="1">3</definedName>
  </definedNames>
  <calcPr calcId="145621"/>
</workbook>
</file>

<file path=xl/calcChain.xml><?xml version="1.0" encoding="utf-8"?>
<calcChain xmlns="http://schemas.openxmlformats.org/spreadsheetml/2006/main">
  <c r="H28" i="10" l="1"/>
  <c r="F28" i="10"/>
  <c r="E28" i="10"/>
  <c r="I27" i="10"/>
  <c r="H27" i="10"/>
  <c r="G27" i="10"/>
  <c r="F27" i="10"/>
  <c r="E27" i="10"/>
  <c r="F24" i="10"/>
  <c r="M10" i="10"/>
  <c r="M12" i="10"/>
  <c r="M13" i="10"/>
  <c r="M14" i="10"/>
  <c r="M9" i="10"/>
  <c r="I14" i="10"/>
  <c r="H14" i="10"/>
  <c r="G14" i="10"/>
  <c r="F14" i="10"/>
  <c r="E14" i="10"/>
  <c r="E10" i="10" l="1"/>
  <c r="R41" i="5"/>
  <c r="Y41" i="5"/>
  <c r="R36" i="5" l="1"/>
  <c r="R37" i="5"/>
  <c r="R38" i="5"/>
  <c r="R39" i="5"/>
  <c r="R40" i="5"/>
  <c r="I11" i="14" l="1"/>
  <c r="J11" i="14"/>
  <c r="H11" i="14"/>
  <c r="F11" i="14"/>
  <c r="G11" i="14"/>
  <c r="S10" i="13"/>
  <c r="S4" i="13"/>
  <c r="S5" i="13"/>
  <c r="S6" i="13"/>
  <c r="S7" i="13"/>
  <c r="S8" i="13"/>
  <c r="S3" i="13"/>
  <c r="J9" i="14"/>
  <c r="I9" i="14"/>
  <c r="H9" i="14"/>
  <c r="G9" i="14"/>
  <c r="F9" i="14"/>
  <c r="F16" i="14" s="1"/>
  <c r="G16" i="14" s="1"/>
  <c r="U2" i="13"/>
  <c r="D3" i="13"/>
  <c r="F3" i="13"/>
  <c r="H3" i="13"/>
  <c r="J3" i="13"/>
  <c r="L3" i="13"/>
  <c r="N3" i="13"/>
  <c r="P3" i="13"/>
  <c r="R3" i="13"/>
  <c r="U3" i="13"/>
  <c r="U9" i="13" s="1"/>
  <c r="D4" i="13"/>
  <c r="F4" i="13"/>
  <c r="H4" i="13"/>
  <c r="J4" i="13"/>
  <c r="L4" i="13"/>
  <c r="N4" i="13"/>
  <c r="P4" i="13"/>
  <c r="R4" i="13"/>
  <c r="U4" i="13"/>
  <c r="D5" i="13"/>
  <c r="F5" i="13"/>
  <c r="H5" i="13"/>
  <c r="J5" i="13"/>
  <c r="L5" i="13"/>
  <c r="N5" i="13"/>
  <c r="P5" i="13"/>
  <c r="R5" i="13"/>
  <c r="U5" i="13"/>
  <c r="D6" i="13"/>
  <c r="F6" i="13"/>
  <c r="H6" i="13"/>
  <c r="J6" i="13"/>
  <c r="L6" i="13"/>
  <c r="N6" i="13"/>
  <c r="P6" i="13"/>
  <c r="R6" i="13"/>
  <c r="U6" i="13"/>
  <c r="D7" i="13"/>
  <c r="F7" i="13"/>
  <c r="H7" i="13"/>
  <c r="J7" i="13"/>
  <c r="L7" i="13"/>
  <c r="N7" i="13"/>
  <c r="P7" i="13"/>
  <c r="R7" i="13"/>
  <c r="U7" i="13"/>
  <c r="D8" i="13"/>
  <c r="F8" i="13"/>
  <c r="H8" i="13"/>
  <c r="J8" i="13"/>
  <c r="L8" i="13"/>
  <c r="N8" i="13"/>
  <c r="P8" i="13"/>
  <c r="R8" i="13"/>
  <c r="U8" i="13"/>
  <c r="C9" i="13"/>
  <c r="E9" i="13"/>
  <c r="G9" i="13"/>
  <c r="I9" i="13"/>
  <c r="K9" i="13"/>
  <c r="M9" i="13"/>
  <c r="O9" i="13"/>
  <c r="Q9" i="13"/>
  <c r="U11" i="13" l="1"/>
  <c r="V9" i="13"/>
  <c r="V3" i="13"/>
  <c r="G10" i="10"/>
  <c r="H10" i="10"/>
  <c r="I10" i="10"/>
  <c r="F10" i="10"/>
  <c r="E24" i="10"/>
  <c r="T45" i="5"/>
  <c r="U43" i="5"/>
  <c r="V43" i="5"/>
  <c r="W43" i="5"/>
  <c r="X43" i="5"/>
  <c r="T43" i="5"/>
  <c r="U27" i="5"/>
  <c r="U40" i="5"/>
  <c r="W42" i="5"/>
  <c r="X42" i="5"/>
  <c r="V42" i="5"/>
  <c r="T42" i="5"/>
  <c r="U42" i="5" s="1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27" i="5"/>
  <c r="J38" i="9"/>
  <c r="J37" i="9"/>
  <c r="G24" i="10" l="1"/>
  <c r="H24" i="10" s="1"/>
  <c r="E25" i="10"/>
  <c r="V5" i="13"/>
  <c r="V6" i="13"/>
  <c r="V4" i="13"/>
  <c r="V7" i="13"/>
  <c r="V8" i="13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79" i="9"/>
  <c r="T7" i="13" l="1"/>
  <c r="W7" i="13" s="1"/>
  <c r="V11" i="13"/>
  <c r="T8" i="13" s="1"/>
  <c r="W8" i="13" s="1"/>
  <c r="I95" i="9"/>
  <c r="W5" i="13" l="1"/>
  <c r="T3" i="13"/>
  <c r="T9" i="13"/>
  <c r="W9" i="13" s="1"/>
  <c r="T4" i="13"/>
  <c r="T6" i="13"/>
  <c r="W6" i="13" s="1"/>
  <c r="T5" i="13"/>
  <c r="L73" i="12"/>
  <c r="M73" i="12"/>
  <c r="N73" i="12"/>
  <c r="O73" i="12"/>
  <c r="L74" i="12"/>
  <c r="M74" i="12"/>
  <c r="N74" i="12"/>
  <c r="O74" i="12"/>
  <c r="L75" i="12"/>
  <c r="M75" i="12"/>
  <c r="N75" i="12"/>
  <c r="O75" i="12"/>
  <c r="L76" i="12"/>
  <c r="M76" i="12"/>
  <c r="N76" i="12"/>
  <c r="O76" i="12"/>
  <c r="L77" i="12"/>
  <c r="M77" i="12"/>
  <c r="N77" i="12"/>
  <c r="O77" i="12"/>
  <c r="L78" i="12"/>
  <c r="M78" i="12"/>
  <c r="N78" i="12"/>
  <c r="O78" i="12"/>
  <c r="L79" i="12"/>
  <c r="M79" i="12"/>
  <c r="N79" i="12"/>
  <c r="O79" i="12"/>
  <c r="L80" i="12"/>
  <c r="M80" i="12"/>
  <c r="N80" i="12"/>
  <c r="O80" i="12"/>
  <c r="L81" i="12"/>
  <c r="M81" i="12"/>
  <c r="N81" i="12"/>
  <c r="O81" i="12"/>
  <c r="L82" i="12"/>
  <c r="M82" i="12"/>
  <c r="N82" i="12"/>
  <c r="O82" i="12"/>
  <c r="L83" i="12"/>
  <c r="M83" i="12"/>
  <c r="N83" i="12"/>
  <c r="O83" i="12"/>
  <c r="L84" i="12"/>
  <c r="M84" i="12"/>
  <c r="N84" i="12"/>
  <c r="O84" i="12"/>
  <c r="L85" i="12"/>
  <c r="M85" i="12"/>
  <c r="N85" i="12"/>
  <c r="O85" i="12"/>
  <c r="L86" i="12"/>
  <c r="M86" i="12"/>
  <c r="N86" i="12"/>
  <c r="O86" i="12"/>
  <c r="L87" i="12"/>
  <c r="M87" i="12"/>
  <c r="N87" i="12"/>
  <c r="O87" i="12"/>
  <c r="L88" i="12"/>
  <c r="M88" i="12"/>
  <c r="N88" i="12"/>
  <c r="O88" i="12"/>
  <c r="L89" i="12"/>
  <c r="M89" i="12"/>
  <c r="N89" i="12"/>
  <c r="O89" i="12"/>
  <c r="N71" i="12"/>
  <c r="M71" i="12"/>
  <c r="L71" i="12"/>
  <c r="N72" i="12"/>
  <c r="O72" i="12"/>
  <c r="M72" i="12"/>
  <c r="L72" i="12"/>
  <c r="C72" i="12"/>
  <c r="D72" i="12"/>
  <c r="C73" i="12"/>
  <c r="D73" i="12"/>
  <c r="C74" i="12"/>
  <c r="D74" i="12"/>
  <c r="C75" i="12"/>
  <c r="D75" i="12"/>
  <c r="C76" i="12"/>
  <c r="D76" i="12"/>
  <c r="C77" i="12"/>
  <c r="D77" i="12"/>
  <c r="C78" i="12"/>
  <c r="D78" i="12"/>
  <c r="C79" i="12"/>
  <c r="D79" i="12"/>
  <c r="C80" i="12"/>
  <c r="D80" i="12"/>
  <c r="C81" i="12"/>
  <c r="D81" i="12"/>
  <c r="C82" i="12"/>
  <c r="D82" i="12"/>
  <c r="C83" i="12"/>
  <c r="D83" i="12"/>
  <c r="C84" i="12"/>
  <c r="D84" i="12"/>
  <c r="C85" i="12"/>
  <c r="D85" i="12"/>
  <c r="C86" i="12"/>
  <c r="D86" i="12"/>
  <c r="C87" i="12"/>
  <c r="D87" i="12"/>
  <c r="C88" i="12"/>
  <c r="D88" i="12"/>
  <c r="C89" i="12"/>
  <c r="D89" i="12"/>
  <c r="D71" i="12"/>
  <c r="C7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51" i="12"/>
  <c r="E74" i="5"/>
  <c r="E75" i="5"/>
  <c r="E76" i="5"/>
  <c r="E77" i="5"/>
  <c r="E73" i="5"/>
  <c r="D80" i="5"/>
  <c r="D79" i="5"/>
  <c r="F50" i="9"/>
  <c r="E13" i="10"/>
  <c r="F25" i="10" l="1"/>
  <c r="G25" i="10" s="1"/>
  <c r="H25" i="10" s="1"/>
  <c r="T47" i="5"/>
  <c r="E80" i="5"/>
  <c r="E19" i="11"/>
  <c r="F19" i="11"/>
  <c r="G19" i="11"/>
  <c r="H19" i="11"/>
  <c r="I19" i="11"/>
  <c r="J19" i="11"/>
  <c r="K19" i="11"/>
  <c r="L19" i="11"/>
  <c r="M19" i="11"/>
  <c r="D19" i="11"/>
  <c r="D67" i="6" l="1"/>
  <c r="I61" i="9"/>
  <c r="I60" i="9"/>
  <c r="F44" i="9"/>
  <c r="G44" i="9"/>
  <c r="H44" i="9"/>
  <c r="E44" i="9"/>
  <c r="E50" i="9" s="1"/>
  <c r="I42" i="9"/>
  <c r="I44" i="9" s="1"/>
  <c r="E69" i="5"/>
  <c r="J14" i="9" s="1"/>
  <c r="D69" i="5"/>
  <c r="H14" i="9" s="1"/>
  <c r="C69" i="5"/>
  <c r="F14" i="9" s="1"/>
  <c r="B69" i="5"/>
  <c r="D14" i="9" s="1"/>
  <c r="J12" i="9"/>
  <c r="H12" i="9"/>
  <c r="F12" i="9"/>
  <c r="D12" i="9"/>
  <c r="H33" i="9"/>
  <c r="G33" i="9"/>
  <c r="F33" i="9"/>
  <c r="E33" i="9"/>
  <c r="E34" i="9" s="1"/>
  <c r="I32" i="9"/>
  <c r="I33" i="9" s="1"/>
  <c r="I31" i="9"/>
  <c r="L27" i="9"/>
  <c r="K27" i="9"/>
  <c r="I27" i="9"/>
  <c r="G27" i="9"/>
  <c r="E27" i="9"/>
  <c r="L26" i="9"/>
  <c r="K26" i="9"/>
  <c r="I26" i="9"/>
  <c r="G26" i="9"/>
  <c r="E26" i="9"/>
  <c r="L25" i="9"/>
  <c r="K25" i="9"/>
  <c r="I25" i="9"/>
  <c r="G25" i="9"/>
  <c r="E25" i="9"/>
  <c r="L24" i="9"/>
  <c r="K24" i="9"/>
  <c r="I24" i="9"/>
  <c r="G24" i="9"/>
  <c r="E24" i="9"/>
  <c r="L23" i="9"/>
  <c r="K23" i="9"/>
  <c r="I23" i="9"/>
  <c r="G23" i="9"/>
  <c r="E23" i="9"/>
  <c r="L22" i="9"/>
  <c r="K22" i="9"/>
  <c r="I22" i="9"/>
  <c r="G22" i="9"/>
  <c r="E22" i="9"/>
  <c r="L21" i="9"/>
  <c r="L11" i="9"/>
  <c r="K11" i="9"/>
  <c r="I11" i="9"/>
  <c r="G11" i="9"/>
  <c r="E11" i="9"/>
  <c r="L10" i="9"/>
  <c r="K10" i="9"/>
  <c r="I10" i="9"/>
  <c r="G10" i="9"/>
  <c r="E10" i="9"/>
  <c r="L9" i="9"/>
  <c r="K9" i="9"/>
  <c r="I9" i="9"/>
  <c r="G9" i="9"/>
  <c r="E9" i="9"/>
  <c r="L8" i="9"/>
  <c r="K8" i="9"/>
  <c r="I8" i="9"/>
  <c r="G8" i="9"/>
  <c r="E8" i="9"/>
  <c r="L7" i="9"/>
  <c r="K7" i="9"/>
  <c r="I7" i="9"/>
  <c r="G7" i="9"/>
  <c r="E7" i="9"/>
  <c r="L6" i="9"/>
  <c r="K6" i="9"/>
  <c r="I6" i="9"/>
  <c r="G6" i="9"/>
  <c r="E6" i="9"/>
  <c r="L5" i="9"/>
  <c r="K5" i="9"/>
  <c r="I5" i="9"/>
  <c r="G5" i="9"/>
  <c r="E5" i="9"/>
  <c r="H57" i="5"/>
  <c r="H59" i="5" s="1"/>
  <c r="L24" i="5"/>
  <c r="L23" i="5"/>
  <c r="L22" i="5"/>
  <c r="L21" i="5"/>
  <c r="L20" i="5"/>
  <c r="L19" i="5"/>
  <c r="L18" i="5"/>
  <c r="L6" i="5"/>
  <c r="L7" i="5"/>
  <c r="L8" i="5"/>
  <c r="L9" i="5"/>
  <c r="L10" i="5"/>
  <c r="L11" i="5"/>
  <c r="L5" i="5"/>
  <c r="E24" i="5"/>
  <c r="E23" i="5"/>
  <c r="E22" i="5"/>
  <c r="E21" i="5"/>
  <c r="E20" i="5"/>
  <c r="E19" i="5"/>
  <c r="K24" i="5"/>
  <c r="K23" i="5"/>
  <c r="K22" i="5"/>
  <c r="K21" i="5"/>
  <c r="K20" i="5"/>
  <c r="K19" i="5"/>
  <c r="I24" i="5"/>
  <c r="I23" i="5"/>
  <c r="I22" i="5"/>
  <c r="I21" i="5"/>
  <c r="I20" i="5"/>
  <c r="I19" i="5"/>
  <c r="G20" i="5"/>
  <c r="G21" i="5"/>
  <c r="G22" i="5"/>
  <c r="G23" i="5"/>
  <c r="G24" i="5"/>
  <c r="G19" i="5"/>
  <c r="K11" i="5"/>
  <c r="K10" i="5"/>
  <c r="K9" i="5"/>
  <c r="K8" i="5"/>
  <c r="K7" i="5"/>
  <c r="K6" i="5"/>
  <c r="K5" i="5"/>
  <c r="I6" i="5"/>
  <c r="I7" i="5"/>
  <c r="I5" i="5"/>
  <c r="I11" i="5"/>
  <c r="I10" i="5"/>
  <c r="I9" i="5"/>
  <c r="I8" i="5"/>
  <c r="G11" i="5"/>
  <c r="G10" i="5"/>
  <c r="G9" i="5"/>
  <c r="G8" i="5"/>
  <c r="G7" i="5"/>
  <c r="G6" i="5"/>
  <c r="G5" i="5"/>
  <c r="E6" i="5"/>
  <c r="E7" i="5"/>
  <c r="E8" i="5"/>
  <c r="E9" i="5"/>
  <c r="E10" i="5"/>
  <c r="E11" i="5"/>
  <c r="E5" i="5"/>
  <c r="G59" i="5"/>
  <c r="F59" i="5"/>
  <c r="E59" i="5"/>
  <c r="D59" i="5"/>
  <c r="D60" i="5" s="1"/>
  <c r="E13" i="5" l="1"/>
  <c r="G13" i="5"/>
  <c r="I13" i="5"/>
  <c r="M20" i="5"/>
  <c r="K13" i="5"/>
  <c r="M5" i="5"/>
  <c r="E12" i="5"/>
  <c r="I12" i="5"/>
  <c r="M8" i="9"/>
  <c r="M25" i="9"/>
  <c r="M5" i="9"/>
  <c r="M22" i="9"/>
  <c r="M10" i="9"/>
  <c r="M7" i="9"/>
  <c r="M11" i="9"/>
  <c r="E12" i="9"/>
  <c r="M6" i="9"/>
  <c r="M26" i="9"/>
  <c r="I34" i="9"/>
  <c r="G50" i="9"/>
  <c r="H34" i="9"/>
  <c r="I50" i="9"/>
  <c r="H50" i="9"/>
  <c r="M23" i="9"/>
  <c r="F34" i="9"/>
  <c r="G34" i="9"/>
  <c r="G12" i="9"/>
  <c r="E13" i="9"/>
  <c r="E45" i="9" s="1"/>
  <c r="M24" i="9"/>
  <c r="K13" i="9"/>
  <c r="H45" i="9" s="1"/>
  <c r="G13" i="9"/>
  <c r="F45" i="9" s="1"/>
  <c r="L12" i="9"/>
  <c r="M9" i="9"/>
  <c r="M27" i="9"/>
  <c r="I13" i="9"/>
  <c r="G45" i="9" s="1"/>
  <c r="I12" i="9"/>
  <c r="K12" i="9"/>
  <c r="K12" i="5"/>
  <c r="M6" i="5"/>
  <c r="M10" i="5"/>
  <c r="M23" i="5"/>
  <c r="M24" i="5"/>
  <c r="M21" i="5"/>
  <c r="M8" i="5"/>
  <c r="M9" i="5"/>
  <c r="M22" i="5"/>
  <c r="M7" i="5"/>
  <c r="M11" i="5"/>
  <c r="M19" i="5"/>
  <c r="G12" i="5"/>
  <c r="F60" i="5"/>
  <c r="H60" i="5"/>
  <c r="E60" i="5"/>
  <c r="G60" i="5"/>
  <c r="M13" i="5" l="1"/>
  <c r="M13" i="9"/>
  <c r="M12" i="9"/>
  <c r="I45" i="9"/>
  <c r="O12" i="9"/>
  <c r="M12" i="5"/>
  <c r="C81" i="9" l="1"/>
  <c r="C80" i="9" s="1"/>
  <c r="C83" i="9"/>
  <c r="C82" i="9" s="1"/>
  <c r="C85" i="9"/>
  <c r="C84" i="9" s="1"/>
  <c r="C87" i="9"/>
  <c r="C86" i="9" s="1"/>
  <c r="C89" i="9"/>
  <c r="C91" i="9"/>
  <c r="C93" i="9"/>
  <c r="C95" i="9"/>
  <c r="H71" i="9" s="1"/>
  <c r="E79" i="9"/>
  <c r="A79" i="9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C78" i="9"/>
  <c r="D97" i="9"/>
  <c r="F79" i="9" l="1"/>
  <c r="E80" i="9"/>
  <c r="E81" i="9" s="1"/>
  <c r="F81" i="9" s="1"/>
  <c r="C94" i="9"/>
  <c r="H70" i="9" s="1"/>
  <c r="C92" i="9"/>
  <c r="H69" i="9" s="1"/>
  <c r="C90" i="9"/>
  <c r="C88" i="9"/>
  <c r="A94" i="9"/>
  <c r="A95" i="9" s="1"/>
  <c r="H48" i="5"/>
  <c r="H49" i="5"/>
  <c r="D50" i="5"/>
  <c r="D51" i="5" s="1"/>
  <c r="E50" i="5"/>
  <c r="F50" i="5"/>
  <c r="G50" i="5"/>
  <c r="G65" i="6"/>
  <c r="F65" i="6"/>
  <c r="G64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43" i="6"/>
  <c r="E64" i="6"/>
  <c r="F64" i="6" s="1"/>
  <c r="D64" i="6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AL140" i="8"/>
  <c r="AM140" i="8"/>
  <c r="AN140" i="8"/>
  <c r="AO140" i="8"/>
  <c r="V140" i="8"/>
  <c r="AP139" i="8"/>
  <c r="E82" i="9" l="1"/>
  <c r="E83" i="9" s="1"/>
  <c r="E84" i="9" s="1"/>
  <c r="H50" i="5"/>
  <c r="H51" i="5" s="1"/>
  <c r="F80" i="9"/>
  <c r="G80" i="9" s="1"/>
  <c r="G51" i="5"/>
  <c r="F51" i="5"/>
  <c r="E51" i="5"/>
  <c r="F83" i="9" l="1"/>
  <c r="F82" i="9"/>
  <c r="G82" i="9" s="1"/>
  <c r="G81" i="9"/>
  <c r="E85" i="9"/>
  <c r="F84" i="9"/>
  <c r="G84" i="9" s="1"/>
  <c r="G83" i="9" l="1"/>
  <c r="F85" i="9"/>
  <c r="G85" i="9" s="1"/>
  <c r="E86" i="9"/>
  <c r="E87" i="9" l="1"/>
  <c r="F86" i="9"/>
  <c r="G86" i="9" s="1"/>
  <c r="E88" i="9" l="1"/>
  <c r="F87" i="9"/>
  <c r="G87" i="9" s="1"/>
  <c r="P27" i="5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BB138" i="8"/>
  <c r="BB131" i="8"/>
  <c r="BB124" i="8"/>
  <c r="BB117" i="8"/>
  <c r="BB110" i="8"/>
  <c r="BB103" i="8"/>
  <c r="BB96" i="8"/>
  <c r="BB89" i="8"/>
  <c r="BB82" i="8"/>
  <c r="BB75" i="8"/>
  <c r="BB68" i="8"/>
  <c r="BB61" i="8"/>
  <c r="I38" i="5"/>
  <c r="I37" i="5" s="1"/>
  <c r="AP29" i="8"/>
  <c r="AQ29" i="8"/>
  <c r="AP30" i="8"/>
  <c r="AQ30" i="8"/>
  <c r="AP31" i="8"/>
  <c r="AQ31" i="8"/>
  <c r="AP32" i="8"/>
  <c r="AQ32" i="8"/>
  <c r="AP33" i="8"/>
  <c r="AQ33" i="8"/>
  <c r="AP34" i="8"/>
  <c r="AQ34" i="8"/>
  <c r="AP35" i="8"/>
  <c r="AQ35" i="8"/>
  <c r="AP36" i="8"/>
  <c r="AQ36" i="8"/>
  <c r="AP37" i="8"/>
  <c r="AQ37" i="8"/>
  <c r="AP38" i="8"/>
  <c r="AQ38" i="8"/>
  <c r="AP39" i="8"/>
  <c r="AQ39" i="8"/>
  <c r="AP40" i="8"/>
  <c r="AQ40" i="8"/>
  <c r="AP41" i="8"/>
  <c r="AQ41" i="8"/>
  <c r="AP42" i="8"/>
  <c r="AQ42" i="8"/>
  <c r="AP43" i="8"/>
  <c r="AQ43" i="8"/>
  <c r="AP44" i="8"/>
  <c r="AQ44" i="8"/>
  <c r="AP45" i="8"/>
  <c r="AQ45" i="8"/>
  <c r="AP46" i="8"/>
  <c r="AQ46" i="8"/>
  <c r="AP47" i="8"/>
  <c r="AQ47" i="8"/>
  <c r="AP48" i="8"/>
  <c r="AQ48" i="8"/>
  <c r="AP49" i="8"/>
  <c r="AQ49" i="8"/>
  <c r="AP50" i="8"/>
  <c r="AQ50" i="8"/>
  <c r="AP51" i="8"/>
  <c r="AQ51" i="8"/>
  <c r="AP52" i="8"/>
  <c r="AQ52" i="8"/>
  <c r="AP53" i="8"/>
  <c r="AQ53" i="8"/>
  <c r="AP54" i="8"/>
  <c r="AQ54" i="8"/>
  <c r="AP55" i="8"/>
  <c r="AQ55" i="8"/>
  <c r="AP56" i="8"/>
  <c r="AQ56" i="8"/>
  <c r="AP57" i="8"/>
  <c r="AQ57" i="8"/>
  <c r="AP58" i="8"/>
  <c r="AQ58" i="8"/>
  <c r="AP59" i="8"/>
  <c r="AQ59" i="8"/>
  <c r="AP60" i="8"/>
  <c r="AQ60" i="8"/>
  <c r="AP61" i="8"/>
  <c r="AQ61" i="8"/>
  <c r="AP62" i="8"/>
  <c r="AQ62" i="8"/>
  <c r="AP63" i="8"/>
  <c r="AQ63" i="8"/>
  <c r="AP64" i="8"/>
  <c r="AQ64" i="8"/>
  <c r="AP65" i="8"/>
  <c r="AQ65" i="8"/>
  <c r="AP66" i="8"/>
  <c r="AQ66" i="8"/>
  <c r="AP67" i="8"/>
  <c r="AQ67" i="8"/>
  <c r="AP68" i="8"/>
  <c r="AQ68" i="8"/>
  <c r="AP69" i="8"/>
  <c r="AQ69" i="8"/>
  <c r="AP70" i="8"/>
  <c r="AQ70" i="8"/>
  <c r="AP71" i="8"/>
  <c r="AQ71" i="8"/>
  <c r="AP72" i="8"/>
  <c r="AQ72" i="8"/>
  <c r="AP73" i="8"/>
  <c r="AQ73" i="8"/>
  <c r="AP74" i="8"/>
  <c r="AQ74" i="8"/>
  <c r="AP75" i="8"/>
  <c r="AQ75" i="8"/>
  <c r="AP76" i="8"/>
  <c r="AQ76" i="8"/>
  <c r="AP77" i="8"/>
  <c r="AQ77" i="8"/>
  <c r="AP78" i="8"/>
  <c r="AQ78" i="8"/>
  <c r="AP79" i="8"/>
  <c r="AQ79" i="8"/>
  <c r="AP80" i="8"/>
  <c r="AQ80" i="8"/>
  <c r="AP81" i="8"/>
  <c r="AQ81" i="8"/>
  <c r="AP82" i="8"/>
  <c r="AQ82" i="8"/>
  <c r="AP83" i="8"/>
  <c r="AQ83" i="8"/>
  <c r="AP84" i="8"/>
  <c r="AQ84" i="8"/>
  <c r="AP85" i="8"/>
  <c r="AQ85" i="8"/>
  <c r="AP86" i="8"/>
  <c r="AQ86" i="8"/>
  <c r="AP87" i="8"/>
  <c r="AQ87" i="8"/>
  <c r="AP88" i="8"/>
  <c r="AQ88" i="8"/>
  <c r="AP89" i="8"/>
  <c r="AQ89" i="8"/>
  <c r="AP90" i="8"/>
  <c r="AQ90" i="8"/>
  <c r="AP91" i="8"/>
  <c r="AQ91" i="8"/>
  <c r="AP92" i="8"/>
  <c r="AQ92" i="8"/>
  <c r="AP93" i="8"/>
  <c r="AQ93" i="8"/>
  <c r="AP94" i="8"/>
  <c r="AQ94" i="8"/>
  <c r="AP95" i="8"/>
  <c r="AQ95" i="8"/>
  <c r="AP96" i="8"/>
  <c r="AQ96" i="8"/>
  <c r="AP97" i="8"/>
  <c r="AQ97" i="8"/>
  <c r="AP98" i="8"/>
  <c r="AQ98" i="8"/>
  <c r="AP99" i="8"/>
  <c r="AQ99" i="8"/>
  <c r="AP100" i="8"/>
  <c r="AQ100" i="8"/>
  <c r="AP101" i="8"/>
  <c r="AQ101" i="8"/>
  <c r="AP102" i="8"/>
  <c r="AQ102" i="8"/>
  <c r="AP103" i="8"/>
  <c r="AQ103" i="8"/>
  <c r="AP104" i="8"/>
  <c r="AQ104" i="8"/>
  <c r="AP105" i="8"/>
  <c r="AQ105" i="8"/>
  <c r="AP106" i="8"/>
  <c r="AQ106" i="8"/>
  <c r="AP107" i="8"/>
  <c r="AQ107" i="8"/>
  <c r="AP108" i="8"/>
  <c r="AQ108" i="8"/>
  <c r="AP109" i="8"/>
  <c r="AQ109" i="8"/>
  <c r="AP110" i="8"/>
  <c r="AQ110" i="8"/>
  <c r="AP111" i="8"/>
  <c r="AQ111" i="8"/>
  <c r="AP112" i="8"/>
  <c r="AQ112" i="8"/>
  <c r="AP113" i="8"/>
  <c r="AQ113" i="8"/>
  <c r="AP114" i="8"/>
  <c r="AQ114" i="8"/>
  <c r="AP115" i="8"/>
  <c r="AQ115" i="8"/>
  <c r="AP116" i="8"/>
  <c r="AQ116" i="8"/>
  <c r="AP117" i="8"/>
  <c r="AQ117" i="8"/>
  <c r="AP118" i="8"/>
  <c r="AQ118" i="8"/>
  <c r="AP119" i="8"/>
  <c r="AQ119" i="8"/>
  <c r="AP120" i="8"/>
  <c r="AQ120" i="8"/>
  <c r="AP121" i="8"/>
  <c r="AQ121" i="8"/>
  <c r="AP122" i="8"/>
  <c r="AQ122" i="8"/>
  <c r="AP123" i="8"/>
  <c r="AQ123" i="8"/>
  <c r="AP124" i="8"/>
  <c r="AQ124" i="8"/>
  <c r="AP125" i="8"/>
  <c r="AQ125" i="8"/>
  <c r="AP126" i="8"/>
  <c r="AQ126" i="8"/>
  <c r="AP127" i="8"/>
  <c r="AQ127" i="8"/>
  <c r="AP128" i="8"/>
  <c r="AQ128" i="8"/>
  <c r="AP129" i="8"/>
  <c r="AQ129" i="8"/>
  <c r="AP130" i="8"/>
  <c r="AQ130" i="8"/>
  <c r="AP131" i="8"/>
  <c r="AQ131" i="8"/>
  <c r="AP132" i="8"/>
  <c r="AQ132" i="8"/>
  <c r="AP133" i="8"/>
  <c r="AQ133" i="8"/>
  <c r="AP134" i="8"/>
  <c r="AQ134" i="8"/>
  <c r="AP135" i="8"/>
  <c r="AQ135" i="8"/>
  <c r="AP136" i="8"/>
  <c r="AQ136" i="8"/>
  <c r="AP137" i="8"/>
  <c r="AQ137" i="8"/>
  <c r="AP138" i="8"/>
  <c r="AQ138" i="8"/>
  <c r="AQ139" i="8"/>
  <c r="AQ28" i="8"/>
  <c r="AP28" i="8"/>
  <c r="E89" i="9" l="1"/>
  <c r="F88" i="9"/>
  <c r="G88" i="9" s="1"/>
  <c r="I36" i="5"/>
  <c r="I35" i="5" s="1"/>
  <c r="I34" i="5" s="1"/>
  <c r="H37" i="5"/>
  <c r="E90" i="9" l="1"/>
  <c r="H68" i="9" s="1"/>
  <c r="F89" i="9"/>
  <c r="G89" i="9" s="1"/>
  <c r="H35" i="5"/>
  <c r="H36" i="5"/>
  <c r="I33" i="5"/>
  <c r="H34" i="5"/>
  <c r="A1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EG2" i="7"/>
  <c r="EH2" i="7"/>
  <c r="EI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D43" i="7" s="1"/>
  <c r="AE3" i="7"/>
  <c r="AF3" i="7"/>
  <c r="AG3" i="7"/>
  <c r="AH3" i="7"/>
  <c r="AH43" i="7" s="1"/>
  <c r="AI3" i="7"/>
  <c r="AJ3" i="7"/>
  <c r="AK3" i="7"/>
  <c r="AL3" i="7"/>
  <c r="AL43" i="7" s="1"/>
  <c r="AM3" i="7"/>
  <c r="AN3" i="7"/>
  <c r="AO3" i="7"/>
  <c r="AP3" i="7"/>
  <c r="AP43" i="7" s="1"/>
  <c r="AQ3" i="7"/>
  <c r="AR3" i="7"/>
  <c r="AS3" i="7"/>
  <c r="AT3" i="7"/>
  <c r="AT43" i="7" s="1"/>
  <c r="AU3" i="7"/>
  <c r="AV3" i="7"/>
  <c r="AW3" i="7"/>
  <c r="AX3" i="7"/>
  <c r="AX43" i="7" s="1"/>
  <c r="AY3" i="7"/>
  <c r="AZ3" i="7"/>
  <c r="BA3" i="7"/>
  <c r="BB3" i="7"/>
  <c r="BB43" i="7" s="1"/>
  <c r="BC3" i="7"/>
  <c r="BD3" i="7"/>
  <c r="BE3" i="7"/>
  <c r="BF3" i="7"/>
  <c r="BF43" i="7" s="1"/>
  <c r="BG3" i="7"/>
  <c r="BH3" i="7"/>
  <c r="BI3" i="7"/>
  <c r="BJ3" i="7"/>
  <c r="BJ43" i="7" s="1"/>
  <c r="BK3" i="7"/>
  <c r="BL3" i="7"/>
  <c r="BM3" i="7"/>
  <c r="BN3" i="7"/>
  <c r="BN43" i="7" s="1"/>
  <c r="BO3" i="7"/>
  <c r="BP3" i="7"/>
  <c r="BQ3" i="7"/>
  <c r="BR3" i="7"/>
  <c r="BR43" i="7" s="1"/>
  <c r="BS3" i="7"/>
  <c r="BT3" i="7"/>
  <c r="BU3" i="7"/>
  <c r="BV3" i="7"/>
  <c r="BV43" i="7" s="1"/>
  <c r="BW3" i="7"/>
  <c r="BX3" i="7"/>
  <c r="BY3" i="7"/>
  <c r="BZ3" i="7"/>
  <c r="BZ43" i="7" s="1"/>
  <c r="CA3" i="7"/>
  <c r="CB3" i="7"/>
  <c r="CC3" i="7"/>
  <c r="CD3" i="7"/>
  <c r="CD43" i="7" s="1"/>
  <c r="CE3" i="7"/>
  <c r="CF3" i="7"/>
  <c r="CG3" i="7"/>
  <c r="CH3" i="7"/>
  <c r="CH43" i="7" s="1"/>
  <c r="CI3" i="7"/>
  <c r="CJ3" i="7"/>
  <c r="CK3" i="7"/>
  <c r="CL3" i="7"/>
  <c r="CL43" i="7" s="1"/>
  <c r="CM3" i="7"/>
  <c r="CN3" i="7"/>
  <c r="CO3" i="7"/>
  <c r="CP3" i="7"/>
  <c r="CP43" i="7" s="1"/>
  <c r="CQ3" i="7"/>
  <c r="CR3" i="7"/>
  <c r="CS3" i="7"/>
  <c r="CT3" i="7"/>
  <c r="CT43" i="7" s="1"/>
  <c r="CU3" i="7"/>
  <c r="CV3" i="7"/>
  <c r="CW3" i="7"/>
  <c r="CX3" i="7"/>
  <c r="CX43" i="7" s="1"/>
  <c r="CY3" i="7"/>
  <c r="CZ3" i="7"/>
  <c r="DA3" i="7"/>
  <c r="DB3" i="7"/>
  <c r="DB43" i="7" s="1"/>
  <c r="DC3" i="7"/>
  <c r="DD3" i="7"/>
  <c r="DE3" i="7"/>
  <c r="DF3" i="7"/>
  <c r="DF43" i="7" s="1"/>
  <c r="DG3" i="7"/>
  <c r="DH3" i="7"/>
  <c r="DI3" i="7"/>
  <c r="DJ3" i="7"/>
  <c r="DJ43" i="7" s="1"/>
  <c r="DK3" i="7"/>
  <c r="DL3" i="7"/>
  <c r="DM3" i="7"/>
  <c r="DN3" i="7"/>
  <c r="DN43" i="7" s="1"/>
  <c r="DO3" i="7"/>
  <c r="DP3" i="7"/>
  <c r="DQ3" i="7"/>
  <c r="DR3" i="7"/>
  <c r="DR43" i="7" s="1"/>
  <c r="DS3" i="7"/>
  <c r="DT3" i="7"/>
  <c r="DU3" i="7"/>
  <c r="DV3" i="7"/>
  <c r="DV43" i="7" s="1"/>
  <c r="DW3" i="7"/>
  <c r="DX3" i="7"/>
  <c r="DY3" i="7"/>
  <c r="DZ3" i="7"/>
  <c r="DZ43" i="7" s="1"/>
  <c r="EA3" i="7"/>
  <c r="EB3" i="7"/>
  <c r="EC3" i="7"/>
  <c r="ED3" i="7"/>
  <c r="ED43" i="7" s="1"/>
  <c r="EE3" i="7"/>
  <c r="EF3" i="7"/>
  <c r="EG3" i="7"/>
  <c r="EH3" i="7"/>
  <c r="EH43" i="7" s="1"/>
  <c r="EI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EC4" i="7"/>
  <c r="ED4" i="7"/>
  <c r="EE4" i="7"/>
  <c r="EF4" i="7"/>
  <c r="EG4" i="7"/>
  <c r="EH4" i="7"/>
  <c r="EI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Y5" i="7"/>
  <c r="DZ5" i="7"/>
  <c r="EA5" i="7"/>
  <c r="EB5" i="7"/>
  <c r="EC5" i="7"/>
  <c r="ED5" i="7"/>
  <c r="EE5" i="7"/>
  <c r="EF5" i="7"/>
  <c r="EG5" i="7"/>
  <c r="EH5" i="7"/>
  <c r="EI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DX6" i="7"/>
  <c r="DY6" i="7"/>
  <c r="DZ6" i="7"/>
  <c r="EA6" i="7"/>
  <c r="EB6" i="7"/>
  <c r="EC6" i="7"/>
  <c r="ED6" i="7"/>
  <c r="EE6" i="7"/>
  <c r="EF6" i="7"/>
  <c r="EG6" i="7"/>
  <c r="EH6" i="7"/>
  <c r="EI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DX7" i="7"/>
  <c r="DY7" i="7"/>
  <c r="DZ7" i="7"/>
  <c r="EA7" i="7"/>
  <c r="EB7" i="7"/>
  <c r="EC7" i="7"/>
  <c r="ED7" i="7"/>
  <c r="EE7" i="7"/>
  <c r="EF7" i="7"/>
  <c r="EG7" i="7"/>
  <c r="EH7" i="7"/>
  <c r="EI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Y8" i="7"/>
  <c r="DZ8" i="7"/>
  <c r="EA8" i="7"/>
  <c r="EB8" i="7"/>
  <c r="EC8" i="7"/>
  <c r="ED8" i="7"/>
  <c r="EE8" i="7"/>
  <c r="EF8" i="7"/>
  <c r="EG8" i="7"/>
  <c r="EH8" i="7"/>
  <c r="EI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S9" i="7"/>
  <c r="DT9" i="7"/>
  <c r="DU9" i="7"/>
  <c r="DV9" i="7"/>
  <c r="DW9" i="7"/>
  <c r="DX9" i="7"/>
  <c r="DY9" i="7"/>
  <c r="DZ9" i="7"/>
  <c r="EA9" i="7"/>
  <c r="EB9" i="7"/>
  <c r="EC9" i="7"/>
  <c r="ED9" i="7"/>
  <c r="EE9" i="7"/>
  <c r="EF9" i="7"/>
  <c r="EG9" i="7"/>
  <c r="EH9" i="7"/>
  <c r="EI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EC10" i="7"/>
  <c r="ED10" i="7"/>
  <c r="EE10" i="7"/>
  <c r="EF10" i="7"/>
  <c r="EG10" i="7"/>
  <c r="EH10" i="7"/>
  <c r="EI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DR11" i="7"/>
  <c r="DS11" i="7"/>
  <c r="DT11" i="7"/>
  <c r="DU11" i="7"/>
  <c r="DV11" i="7"/>
  <c r="DW11" i="7"/>
  <c r="DX11" i="7"/>
  <c r="DY11" i="7"/>
  <c r="DZ11" i="7"/>
  <c r="EA11" i="7"/>
  <c r="EB11" i="7"/>
  <c r="EC11" i="7"/>
  <c r="ED11" i="7"/>
  <c r="EE11" i="7"/>
  <c r="EF11" i="7"/>
  <c r="EG11" i="7"/>
  <c r="EH11" i="7"/>
  <c r="EI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EA12" i="7"/>
  <c r="EB12" i="7"/>
  <c r="EC12" i="7"/>
  <c r="ED12" i="7"/>
  <c r="EE12" i="7"/>
  <c r="EF12" i="7"/>
  <c r="EG12" i="7"/>
  <c r="EH12" i="7"/>
  <c r="EI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S14" i="7"/>
  <c r="DT14" i="7"/>
  <c r="DU14" i="7"/>
  <c r="DV14" i="7"/>
  <c r="DW14" i="7"/>
  <c r="DX14" i="7"/>
  <c r="DY14" i="7"/>
  <c r="DZ14" i="7"/>
  <c r="EA14" i="7"/>
  <c r="EB14" i="7"/>
  <c r="EC14" i="7"/>
  <c r="ED14" i="7"/>
  <c r="EE14" i="7"/>
  <c r="EF14" i="7"/>
  <c r="EG14" i="7"/>
  <c r="EH14" i="7"/>
  <c r="EI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R15" i="7"/>
  <c r="DS15" i="7"/>
  <c r="DT15" i="7"/>
  <c r="DU15" i="7"/>
  <c r="DV15" i="7"/>
  <c r="DW15" i="7"/>
  <c r="DX15" i="7"/>
  <c r="DY15" i="7"/>
  <c r="DZ15" i="7"/>
  <c r="EA15" i="7"/>
  <c r="EB15" i="7"/>
  <c r="EC15" i="7"/>
  <c r="ED15" i="7"/>
  <c r="EE15" i="7"/>
  <c r="EF15" i="7"/>
  <c r="EG15" i="7"/>
  <c r="EH15" i="7"/>
  <c r="EI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DX16" i="7"/>
  <c r="DY16" i="7"/>
  <c r="DZ16" i="7"/>
  <c r="EA16" i="7"/>
  <c r="EB16" i="7"/>
  <c r="EC16" i="7"/>
  <c r="ED16" i="7"/>
  <c r="EE16" i="7"/>
  <c r="EF16" i="7"/>
  <c r="EG16" i="7"/>
  <c r="EH16" i="7"/>
  <c r="EI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S17" i="7"/>
  <c r="DT17" i="7"/>
  <c r="DU17" i="7"/>
  <c r="DV17" i="7"/>
  <c r="DW17" i="7"/>
  <c r="DX17" i="7"/>
  <c r="DY17" i="7"/>
  <c r="DZ17" i="7"/>
  <c r="EA17" i="7"/>
  <c r="EB17" i="7"/>
  <c r="EC17" i="7"/>
  <c r="ED17" i="7"/>
  <c r="EE17" i="7"/>
  <c r="EF17" i="7"/>
  <c r="EG17" i="7"/>
  <c r="EH17" i="7"/>
  <c r="EI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S18" i="7"/>
  <c r="DT18" i="7"/>
  <c r="DU18" i="7"/>
  <c r="DV18" i="7"/>
  <c r="DW18" i="7"/>
  <c r="DX18" i="7"/>
  <c r="DY18" i="7"/>
  <c r="DZ18" i="7"/>
  <c r="EA18" i="7"/>
  <c r="EB18" i="7"/>
  <c r="EC18" i="7"/>
  <c r="ED18" i="7"/>
  <c r="EE18" i="7"/>
  <c r="EF18" i="7"/>
  <c r="EG18" i="7"/>
  <c r="EH18" i="7"/>
  <c r="EI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R19" i="7"/>
  <c r="DS19" i="7"/>
  <c r="DT19" i="7"/>
  <c r="DU19" i="7"/>
  <c r="DV19" i="7"/>
  <c r="DW19" i="7"/>
  <c r="DX19" i="7"/>
  <c r="DY19" i="7"/>
  <c r="DZ19" i="7"/>
  <c r="EA19" i="7"/>
  <c r="EB19" i="7"/>
  <c r="EC19" i="7"/>
  <c r="ED19" i="7"/>
  <c r="EE19" i="7"/>
  <c r="EF19" i="7"/>
  <c r="EG19" i="7"/>
  <c r="EH19" i="7"/>
  <c r="EI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R20" i="7"/>
  <c r="DS20" i="7"/>
  <c r="DT20" i="7"/>
  <c r="DU20" i="7"/>
  <c r="DV20" i="7"/>
  <c r="DW20" i="7"/>
  <c r="DX20" i="7"/>
  <c r="DY20" i="7"/>
  <c r="DZ20" i="7"/>
  <c r="EA20" i="7"/>
  <c r="EB20" i="7"/>
  <c r="EC20" i="7"/>
  <c r="ED20" i="7"/>
  <c r="EE20" i="7"/>
  <c r="EF20" i="7"/>
  <c r="EG20" i="7"/>
  <c r="EH20" i="7"/>
  <c r="EI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I21" i="7"/>
  <c r="DJ21" i="7"/>
  <c r="DK21" i="7"/>
  <c r="DL21" i="7"/>
  <c r="DM21" i="7"/>
  <c r="DN21" i="7"/>
  <c r="DO21" i="7"/>
  <c r="DP21" i="7"/>
  <c r="DQ21" i="7"/>
  <c r="DR21" i="7"/>
  <c r="DS21" i="7"/>
  <c r="DT21" i="7"/>
  <c r="DU21" i="7"/>
  <c r="DV21" i="7"/>
  <c r="DW21" i="7"/>
  <c r="DX21" i="7"/>
  <c r="DY21" i="7"/>
  <c r="DZ21" i="7"/>
  <c r="EA21" i="7"/>
  <c r="EB21" i="7"/>
  <c r="EC21" i="7"/>
  <c r="ED21" i="7"/>
  <c r="EE21" i="7"/>
  <c r="EF21" i="7"/>
  <c r="EG21" i="7"/>
  <c r="EH21" i="7"/>
  <c r="EI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I22" i="7"/>
  <c r="DJ22" i="7"/>
  <c r="DK22" i="7"/>
  <c r="DL22" i="7"/>
  <c r="DM22" i="7"/>
  <c r="DN22" i="7"/>
  <c r="DO22" i="7"/>
  <c r="DP22" i="7"/>
  <c r="DQ22" i="7"/>
  <c r="DR22" i="7"/>
  <c r="DS22" i="7"/>
  <c r="DT22" i="7"/>
  <c r="DU22" i="7"/>
  <c r="DV22" i="7"/>
  <c r="DW22" i="7"/>
  <c r="DX22" i="7"/>
  <c r="DY22" i="7"/>
  <c r="DZ22" i="7"/>
  <c r="EA22" i="7"/>
  <c r="EB22" i="7"/>
  <c r="EC22" i="7"/>
  <c r="ED22" i="7"/>
  <c r="EE22" i="7"/>
  <c r="EF22" i="7"/>
  <c r="EG22" i="7"/>
  <c r="EH22" i="7"/>
  <c r="EI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DF23" i="7"/>
  <c r="DG23" i="7"/>
  <c r="DH23" i="7"/>
  <c r="DI23" i="7"/>
  <c r="DJ23" i="7"/>
  <c r="DK23" i="7"/>
  <c r="DL23" i="7"/>
  <c r="DM23" i="7"/>
  <c r="DN23" i="7"/>
  <c r="DO23" i="7"/>
  <c r="DP23" i="7"/>
  <c r="DQ23" i="7"/>
  <c r="DR23" i="7"/>
  <c r="DS23" i="7"/>
  <c r="DT23" i="7"/>
  <c r="DU23" i="7"/>
  <c r="DV23" i="7"/>
  <c r="DW23" i="7"/>
  <c r="DX23" i="7"/>
  <c r="DY23" i="7"/>
  <c r="DZ23" i="7"/>
  <c r="EA23" i="7"/>
  <c r="EB23" i="7"/>
  <c r="EC23" i="7"/>
  <c r="ED23" i="7"/>
  <c r="EE23" i="7"/>
  <c r="EF23" i="7"/>
  <c r="EG23" i="7"/>
  <c r="EH23" i="7"/>
  <c r="EI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I24" i="7"/>
  <c r="DJ24" i="7"/>
  <c r="DK24" i="7"/>
  <c r="DL24" i="7"/>
  <c r="DM24" i="7"/>
  <c r="DN24" i="7"/>
  <c r="DO24" i="7"/>
  <c r="DP24" i="7"/>
  <c r="DQ24" i="7"/>
  <c r="DR24" i="7"/>
  <c r="DS24" i="7"/>
  <c r="DT24" i="7"/>
  <c r="DU24" i="7"/>
  <c r="DV24" i="7"/>
  <c r="DW24" i="7"/>
  <c r="DX24" i="7"/>
  <c r="DY24" i="7"/>
  <c r="DZ24" i="7"/>
  <c r="EA24" i="7"/>
  <c r="EB24" i="7"/>
  <c r="EC24" i="7"/>
  <c r="ED24" i="7"/>
  <c r="EE24" i="7"/>
  <c r="EF24" i="7"/>
  <c r="EG24" i="7"/>
  <c r="EH24" i="7"/>
  <c r="EI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I25" i="7"/>
  <c r="DJ25" i="7"/>
  <c r="DK25" i="7"/>
  <c r="DL25" i="7"/>
  <c r="DM25" i="7"/>
  <c r="DN25" i="7"/>
  <c r="DO25" i="7"/>
  <c r="DP25" i="7"/>
  <c r="DQ25" i="7"/>
  <c r="DR25" i="7"/>
  <c r="DS25" i="7"/>
  <c r="DT25" i="7"/>
  <c r="DU25" i="7"/>
  <c r="DV25" i="7"/>
  <c r="DW25" i="7"/>
  <c r="DX25" i="7"/>
  <c r="DY25" i="7"/>
  <c r="DZ25" i="7"/>
  <c r="EA25" i="7"/>
  <c r="EB25" i="7"/>
  <c r="EC25" i="7"/>
  <c r="ED25" i="7"/>
  <c r="EE25" i="7"/>
  <c r="EF25" i="7"/>
  <c r="EG25" i="7"/>
  <c r="EH25" i="7"/>
  <c r="EI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I26" i="7"/>
  <c r="DJ26" i="7"/>
  <c r="DK26" i="7"/>
  <c r="DL26" i="7"/>
  <c r="DM26" i="7"/>
  <c r="DN26" i="7"/>
  <c r="DO26" i="7"/>
  <c r="DP26" i="7"/>
  <c r="DQ26" i="7"/>
  <c r="DR26" i="7"/>
  <c r="DS26" i="7"/>
  <c r="DT26" i="7"/>
  <c r="DU26" i="7"/>
  <c r="DV26" i="7"/>
  <c r="DW26" i="7"/>
  <c r="DX26" i="7"/>
  <c r="DY26" i="7"/>
  <c r="DZ26" i="7"/>
  <c r="EA26" i="7"/>
  <c r="EB26" i="7"/>
  <c r="EC26" i="7"/>
  <c r="ED26" i="7"/>
  <c r="EE26" i="7"/>
  <c r="EF26" i="7"/>
  <c r="EG26" i="7"/>
  <c r="EH26" i="7"/>
  <c r="EI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I27" i="7"/>
  <c r="DJ27" i="7"/>
  <c r="DK27" i="7"/>
  <c r="DL27" i="7"/>
  <c r="DM27" i="7"/>
  <c r="DN27" i="7"/>
  <c r="DO27" i="7"/>
  <c r="DP27" i="7"/>
  <c r="DQ27" i="7"/>
  <c r="DR27" i="7"/>
  <c r="DS27" i="7"/>
  <c r="DT27" i="7"/>
  <c r="DU27" i="7"/>
  <c r="DV27" i="7"/>
  <c r="DW27" i="7"/>
  <c r="DX27" i="7"/>
  <c r="DY27" i="7"/>
  <c r="DZ27" i="7"/>
  <c r="EA27" i="7"/>
  <c r="EB27" i="7"/>
  <c r="EC27" i="7"/>
  <c r="ED27" i="7"/>
  <c r="EE27" i="7"/>
  <c r="EF27" i="7"/>
  <c r="EG27" i="7"/>
  <c r="EH27" i="7"/>
  <c r="EI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F28" i="7"/>
  <c r="EG28" i="7"/>
  <c r="EH28" i="7"/>
  <c r="EI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I29" i="7"/>
  <c r="DJ29" i="7"/>
  <c r="DK29" i="7"/>
  <c r="DL29" i="7"/>
  <c r="DM29" i="7"/>
  <c r="DN29" i="7"/>
  <c r="DO29" i="7"/>
  <c r="DP29" i="7"/>
  <c r="DQ29" i="7"/>
  <c r="DR29" i="7"/>
  <c r="DS29" i="7"/>
  <c r="DT29" i="7"/>
  <c r="DU29" i="7"/>
  <c r="DV29" i="7"/>
  <c r="DW29" i="7"/>
  <c r="DX29" i="7"/>
  <c r="DY29" i="7"/>
  <c r="DZ29" i="7"/>
  <c r="EA29" i="7"/>
  <c r="EB29" i="7"/>
  <c r="EC29" i="7"/>
  <c r="ED29" i="7"/>
  <c r="EE29" i="7"/>
  <c r="EF29" i="7"/>
  <c r="EG29" i="7"/>
  <c r="EH29" i="7"/>
  <c r="EI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S30" i="7"/>
  <c r="DT30" i="7"/>
  <c r="DU30" i="7"/>
  <c r="DV30" i="7"/>
  <c r="DW30" i="7"/>
  <c r="DX30" i="7"/>
  <c r="DY30" i="7"/>
  <c r="DZ30" i="7"/>
  <c r="EA30" i="7"/>
  <c r="EB30" i="7"/>
  <c r="EC30" i="7"/>
  <c r="ED30" i="7"/>
  <c r="EE30" i="7"/>
  <c r="EF30" i="7"/>
  <c r="EG30" i="7"/>
  <c r="EH30" i="7"/>
  <c r="EI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I31" i="7"/>
  <c r="DJ31" i="7"/>
  <c r="DK31" i="7"/>
  <c r="DL31" i="7"/>
  <c r="DM31" i="7"/>
  <c r="DN31" i="7"/>
  <c r="DO31" i="7"/>
  <c r="DP31" i="7"/>
  <c r="DQ31" i="7"/>
  <c r="DR31" i="7"/>
  <c r="DS31" i="7"/>
  <c r="DT31" i="7"/>
  <c r="DU31" i="7"/>
  <c r="DV31" i="7"/>
  <c r="DW31" i="7"/>
  <c r="DX31" i="7"/>
  <c r="DY31" i="7"/>
  <c r="DZ31" i="7"/>
  <c r="EA31" i="7"/>
  <c r="EB31" i="7"/>
  <c r="EC31" i="7"/>
  <c r="ED31" i="7"/>
  <c r="EE31" i="7"/>
  <c r="EF31" i="7"/>
  <c r="EG31" i="7"/>
  <c r="EH31" i="7"/>
  <c r="EI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DS32" i="7"/>
  <c r="DT32" i="7"/>
  <c r="DU32" i="7"/>
  <c r="DV32" i="7"/>
  <c r="DW32" i="7"/>
  <c r="DX32" i="7"/>
  <c r="DY32" i="7"/>
  <c r="DZ32" i="7"/>
  <c r="EA32" i="7"/>
  <c r="EB32" i="7"/>
  <c r="EC32" i="7"/>
  <c r="ED32" i="7"/>
  <c r="EE32" i="7"/>
  <c r="EF32" i="7"/>
  <c r="EG32" i="7"/>
  <c r="EH32" i="7"/>
  <c r="EI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DB33" i="7"/>
  <c r="DC33" i="7"/>
  <c r="DD33" i="7"/>
  <c r="DE33" i="7"/>
  <c r="DF33" i="7"/>
  <c r="DG33" i="7"/>
  <c r="DH33" i="7"/>
  <c r="DI33" i="7"/>
  <c r="DJ33" i="7"/>
  <c r="DK33" i="7"/>
  <c r="DL33" i="7"/>
  <c r="DM33" i="7"/>
  <c r="DN33" i="7"/>
  <c r="DO33" i="7"/>
  <c r="DP33" i="7"/>
  <c r="DQ33" i="7"/>
  <c r="DR33" i="7"/>
  <c r="DS33" i="7"/>
  <c r="DT33" i="7"/>
  <c r="DU33" i="7"/>
  <c r="DV33" i="7"/>
  <c r="DW33" i="7"/>
  <c r="DX33" i="7"/>
  <c r="DY33" i="7"/>
  <c r="DZ33" i="7"/>
  <c r="EA33" i="7"/>
  <c r="EB33" i="7"/>
  <c r="EC33" i="7"/>
  <c r="ED33" i="7"/>
  <c r="EE33" i="7"/>
  <c r="EF33" i="7"/>
  <c r="EG33" i="7"/>
  <c r="EH33" i="7"/>
  <c r="EI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DB34" i="7"/>
  <c r="DC34" i="7"/>
  <c r="DD34" i="7"/>
  <c r="DE34" i="7"/>
  <c r="DF34" i="7"/>
  <c r="DG34" i="7"/>
  <c r="DH34" i="7"/>
  <c r="DI34" i="7"/>
  <c r="DJ34" i="7"/>
  <c r="DK34" i="7"/>
  <c r="DL34" i="7"/>
  <c r="DM34" i="7"/>
  <c r="DN34" i="7"/>
  <c r="DO34" i="7"/>
  <c r="DP34" i="7"/>
  <c r="DQ34" i="7"/>
  <c r="DR34" i="7"/>
  <c r="DS34" i="7"/>
  <c r="DT34" i="7"/>
  <c r="DU34" i="7"/>
  <c r="DV34" i="7"/>
  <c r="DW34" i="7"/>
  <c r="DX34" i="7"/>
  <c r="DY34" i="7"/>
  <c r="DZ34" i="7"/>
  <c r="EA34" i="7"/>
  <c r="EB34" i="7"/>
  <c r="EC34" i="7"/>
  <c r="ED34" i="7"/>
  <c r="EE34" i="7"/>
  <c r="EF34" i="7"/>
  <c r="EG34" i="7"/>
  <c r="EH34" i="7"/>
  <c r="EI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DB35" i="7"/>
  <c r="DC35" i="7"/>
  <c r="DD35" i="7"/>
  <c r="DE35" i="7"/>
  <c r="DF35" i="7"/>
  <c r="DG35" i="7"/>
  <c r="DH35" i="7"/>
  <c r="DI35" i="7"/>
  <c r="DJ35" i="7"/>
  <c r="DK35" i="7"/>
  <c r="DL35" i="7"/>
  <c r="DM35" i="7"/>
  <c r="DN35" i="7"/>
  <c r="DO35" i="7"/>
  <c r="DP35" i="7"/>
  <c r="DQ35" i="7"/>
  <c r="DR35" i="7"/>
  <c r="DS35" i="7"/>
  <c r="DT35" i="7"/>
  <c r="DU35" i="7"/>
  <c r="DV35" i="7"/>
  <c r="DW35" i="7"/>
  <c r="DX35" i="7"/>
  <c r="DY35" i="7"/>
  <c r="DZ35" i="7"/>
  <c r="EA35" i="7"/>
  <c r="EB35" i="7"/>
  <c r="EC35" i="7"/>
  <c r="ED35" i="7"/>
  <c r="EE35" i="7"/>
  <c r="EF35" i="7"/>
  <c r="EG35" i="7"/>
  <c r="EH35" i="7"/>
  <c r="EI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DI36" i="7"/>
  <c r="DJ36" i="7"/>
  <c r="DK36" i="7"/>
  <c r="DL36" i="7"/>
  <c r="DM36" i="7"/>
  <c r="DN36" i="7"/>
  <c r="DO36" i="7"/>
  <c r="DP36" i="7"/>
  <c r="DQ36" i="7"/>
  <c r="DR36" i="7"/>
  <c r="DS36" i="7"/>
  <c r="DT36" i="7"/>
  <c r="DU36" i="7"/>
  <c r="DV36" i="7"/>
  <c r="DW36" i="7"/>
  <c r="DX36" i="7"/>
  <c r="DY36" i="7"/>
  <c r="DZ36" i="7"/>
  <c r="EA36" i="7"/>
  <c r="EB36" i="7"/>
  <c r="EC36" i="7"/>
  <c r="ED36" i="7"/>
  <c r="EE36" i="7"/>
  <c r="EF36" i="7"/>
  <c r="EG36" i="7"/>
  <c r="EH36" i="7"/>
  <c r="EI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C43" i="7" s="1"/>
  <c r="AD37" i="7"/>
  <c r="AE37" i="7"/>
  <c r="AF37" i="7"/>
  <c r="AG37" i="7"/>
  <c r="AG43" i="7" s="1"/>
  <c r="AH37" i="7"/>
  <c r="AI37" i="7"/>
  <c r="AJ37" i="7"/>
  <c r="AK37" i="7"/>
  <c r="AK43" i="7" s="1"/>
  <c r="AL37" i="7"/>
  <c r="AM37" i="7"/>
  <c r="AN37" i="7"/>
  <c r="AO37" i="7"/>
  <c r="AO43" i="7" s="1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DB37" i="7"/>
  <c r="DC37" i="7"/>
  <c r="DD37" i="7"/>
  <c r="DE37" i="7"/>
  <c r="DF37" i="7"/>
  <c r="DG37" i="7"/>
  <c r="DH37" i="7"/>
  <c r="DI37" i="7"/>
  <c r="DJ37" i="7"/>
  <c r="DK37" i="7"/>
  <c r="DL37" i="7"/>
  <c r="DM37" i="7"/>
  <c r="DN37" i="7"/>
  <c r="DO37" i="7"/>
  <c r="DP37" i="7"/>
  <c r="DQ37" i="7"/>
  <c r="DR37" i="7"/>
  <c r="DS37" i="7"/>
  <c r="DT37" i="7"/>
  <c r="DU37" i="7"/>
  <c r="DV37" i="7"/>
  <c r="DW37" i="7"/>
  <c r="DX37" i="7"/>
  <c r="DY37" i="7"/>
  <c r="DZ37" i="7"/>
  <c r="EA37" i="7"/>
  <c r="EB37" i="7"/>
  <c r="EC37" i="7"/>
  <c r="ED37" i="7"/>
  <c r="EE37" i="7"/>
  <c r="EF37" i="7"/>
  <c r="EG37" i="7"/>
  <c r="EH37" i="7"/>
  <c r="EI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CS38" i="7"/>
  <c r="CT38" i="7"/>
  <c r="CU38" i="7"/>
  <c r="CV38" i="7"/>
  <c r="CW38" i="7"/>
  <c r="CX38" i="7"/>
  <c r="CY38" i="7"/>
  <c r="CZ38" i="7"/>
  <c r="DA38" i="7"/>
  <c r="DB38" i="7"/>
  <c r="DC38" i="7"/>
  <c r="DD38" i="7"/>
  <c r="DE38" i="7"/>
  <c r="DF38" i="7"/>
  <c r="DG38" i="7"/>
  <c r="DH38" i="7"/>
  <c r="DI38" i="7"/>
  <c r="DJ38" i="7"/>
  <c r="DK38" i="7"/>
  <c r="DL38" i="7"/>
  <c r="DM38" i="7"/>
  <c r="DN38" i="7"/>
  <c r="DO38" i="7"/>
  <c r="DP38" i="7"/>
  <c r="DQ38" i="7"/>
  <c r="DR38" i="7"/>
  <c r="DS38" i="7"/>
  <c r="DT38" i="7"/>
  <c r="DU38" i="7"/>
  <c r="DV38" i="7"/>
  <c r="DW38" i="7"/>
  <c r="DX38" i="7"/>
  <c r="DY38" i="7"/>
  <c r="DZ38" i="7"/>
  <c r="EA38" i="7"/>
  <c r="EB38" i="7"/>
  <c r="EC38" i="7"/>
  <c r="ED38" i="7"/>
  <c r="EE38" i="7"/>
  <c r="EF38" i="7"/>
  <c r="EG38" i="7"/>
  <c r="EH38" i="7"/>
  <c r="EI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S43" i="7" s="1"/>
  <c r="AT39" i="7"/>
  <c r="AU39" i="7"/>
  <c r="AV39" i="7"/>
  <c r="AW39" i="7"/>
  <c r="AW43" i="7" s="1"/>
  <c r="AX39" i="7"/>
  <c r="AY39" i="7"/>
  <c r="AZ39" i="7"/>
  <c r="BA39" i="7"/>
  <c r="BA43" i="7" s="1"/>
  <c r="BB39" i="7"/>
  <c r="BC39" i="7"/>
  <c r="BD39" i="7"/>
  <c r="BE39" i="7"/>
  <c r="BE43" i="7" s="1"/>
  <c r="BF39" i="7"/>
  <c r="BG39" i="7"/>
  <c r="BH39" i="7"/>
  <c r="BI39" i="7"/>
  <c r="BI43" i="7" s="1"/>
  <c r="BJ39" i="7"/>
  <c r="BK39" i="7"/>
  <c r="BL39" i="7"/>
  <c r="BM39" i="7"/>
  <c r="BM43" i="7" s="1"/>
  <c r="BN39" i="7"/>
  <c r="BO39" i="7"/>
  <c r="BP39" i="7"/>
  <c r="BQ39" i="7"/>
  <c r="BQ43" i="7" s="1"/>
  <c r="BR39" i="7"/>
  <c r="BS39" i="7"/>
  <c r="BT39" i="7"/>
  <c r="BU39" i="7"/>
  <c r="BU43" i="7" s="1"/>
  <c r="BV39" i="7"/>
  <c r="BW39" i="7"/>
  <c r="BX39" i="7"/>
  <c r="BY39" i="7"/>
  <c r="BY43" i="7" s="1"/>
  <c r="BZ39" i="7"/>
  <c r="CA39" i="7"/>
  <c r="CB39" i="7"/>
  <c r="CC39" i="7"/>
  <c r="CC43" i="7" s="1"/>
  <c r="CD39" i="7"/>
  <c r="CE39" i="7"/>
  <c r="CF39" i="7"/>
  <c r="CG39" i="7"/>
  <c r="CG43" i="7" s="1"/>
  <c r="CH39" i="7"/>
  <c r="CI39" i="7"/>
  <c r="CJ39" i="7"/>
  <c r="CK39" i="7"/>
  <c r="CK43" i="7" s="1"/>
  <c r="CL39" i="7"/>
  <c r="CM39" i="7"/>
  <c r="CN39" i="7"/>
  <c r="CO39" i="7"/>
  <c r="CO43" i="7" s="1"/>
  <c r="CP39" i="7"/>
  <c r="CQ39" i="7"/>
  <c r="CR39" i="7"/>
  <c r="CS39" i="7"/>
  <c r="CS43" i="7" s="1"/>
  <c r="CT39" i="7"/>
  <c r="CU39" i="7"/>
  <c r="CV39" i="7"/>
  <c r="CW39" i="7"/>
  <c r="CW43" i="7" s="1"/>
  <c r="CX39" i="7"/>
  <c r="CY39" i="7"/>
  <c r="CZ39" i="7"/>
  <c r="DA39" i="7"/>
  <c r="DA43" i="7" s="1"/>
  <c r="DB39" i="7"/>
  <c r="DC39" i="7"/>
  <c r="DD39" i="7"/>
  <c r="DE39" i="7"/>
  <c r="DF39" i="7"/>
  <c r="DG39" i="7"/>
  <c r="DH39" i="7"/>
  <c r="DI39" i="7"/>
  <c r="DJ39" i="7"/>
  <c r="DK39" i="7"/>
  <c r="DL39" i="7"/>
  <c r="DM39" i="7"/>
  <c r="DN39" i="7"/>
  <c r="DO39" i="7"/>
  <c r="DP39" i="7"/>
  <c r="DQ39" i="7"/>
  <c r="DR39" i="7"/>
  <c r="DS39" i="7"/>
  <c r="DT39" i="7"/>
  <c r="DU39" i="7"/>
  <c r="DV39" i="7"/>
  <c r="DW39" i="7"/>
  <c r="DX39" i="7"/>
  <c r="DY39" i="7"/>
  <c r="DZ39" i="7"/>
  <c r="EA39" i="7"/>
  <c r="EB39" i="7"/>
  <c r="EC39" i="7"/>
  <c r="ED39" i="7"/>
  <c r="EE39" i="7"/>
  <c r="EF39" i="7"/>
  <c r="EG39" i="7"/>
  <c r="EH39" i="7"/>
  <c r="EI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CS40" i="7"/>
  <c r="CT40" i="7"/>
  <c r="CU40" i="7"/>
  <c r="CV40" i="7"/>
  <c r="CW40" i="7"/>
  <c r="CX40" i="7"/>
  <c r="CY40" i="7"/>
  <c r="CZ40" i="7"/>
  <c r="DA40" i="7"/>
  <c r="DB40" i="7"/>
  <c r="DC40" i="7"/>
  <c r="DD40" i="7"/>
  <c r="DE40" i="7"/>
  <c r="DF40" i="7"/>
  <c r="DG40" i="7"/>
  <c r="DH40" i="7"/>
  <c r="DI40" i="7"/>
  <c r="DJ40" i="7"/>
  <c r="DK40" i="7"/>
  <c r="DL40" i="7"/>
  <c r="DM40" i="7"/>
  <c r="DN40" i="7"/>
  <c r="DO40" i="7"/>
  <c r="DP40" i="7"/>
  <c r="DQ40" i="7"/>
  <c r="DR40" i="7"/>
  <c r="DS40" i="7"/>
  <c r="DT40" i="7"/>
  <c r="DU40" i="7"/>
  <c r="DV40" i="7"/>
  <c r="DW40" i="7"/>
  <c r="DX40" i="7"/>
  <c r="DY40" i="7"/>
  <c r="DZ40" i="7"/>
  <c r="EA40" i="7"/>
  <c r="EB40" i="7"/>
  <c r="EC40" i="7"/>
  <c r="ED40" i="7"/>
  <c r="EE40" i="7"/>
  <c r="EF40" i="7"/>
  <c r="EG40" i="7"/>
  <c r="EH40" i="7"/>
  <c r="EI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DB41" i="7"/>
  <c r="DC41" i="7"/>
  <c r="DD41" i="7"/>
  <c r="DE41" i="7"/>
  <c r="DE43" i="7" s="1"/>
  <c r="DF41" i="7"/>
  <c r="DG41" i="7"/>
  <c r="DH41" i="7"/>
  <c r="DI41" i="7"/>
  <c r="DI43" i="7" s="1"/>
  <c r="DJ41" i="7"/>
  <c r="DK41" i="7"/>
  <c r="DL41" i="7"/>
  <c r="DM41" i="7"/>
  <c r="DM43" i="7" s="1"/>
  <c r="DN41" i="7"/>
  <c r="DO41" i="7"/>
  <c r="DP41" i="7"/>
  <c r="DQ41" i="7"/>
  <c r="DQ43" i="7" s="1"/>
  <c r="DR41" i="7"/>
  <c r="DS41" i="7"/>
  <c r="DT41" i="7"/>
  <c r="DU41" i="7"/>
  <c r="DU43" i="7" s="1"/>
  <c r="DV41" i="7"/>
  <c r="DW41" i="7"/>
  <c r="DX41" i="7"/>
  <c r="DY41" i="7"/>
  <c r="DY43" i="7" s="1"/>
  <c r="DZ41" i="7"/>
  <c r="EA41" i="7"/>
  <c r="EB41" i="7"/>
  <c r="EC41" i="7"/>
  <c r="EC43" i="7" s="1"/>
  <c r="ED41" i="7"/>
  <c r="EE41" i="7"/>
  <c r="EF41" i="7"/>
  <c r="EG41" i="7"/>
  <c r="EG43" i="7" s="1"/>
  <c r="EH41" i="7"/>
  <c r="EI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CQ42" i="7"/>
  <c r="CR42" i="7"/>
  <c r="CS42" i="7"/>
  <c r="CT42" i="7"/>
  <c r="CU42" i="7"/>
  <c r="CV42" i="7"/>
  <c r="CW42" i="7"/>
  <c r="CX42" i="7"/>
  <c r="CY42" i="7"/>
  <c r="CZ42" i="7"/>
  <c r="DA42" i="7"/>
  <c r="DB42" i="7"/>
  <c r="DC42" i="7"/>
  <c r="DD42" i="7"/>
  <c r="DE42" i="7"/>
  <c r="DF42" i="7"/>
  <c r="DG42" i="7"/>
  <c r="DH42" i="7"/>
  <c r="DI42" i="7"/>
  <c r="DJ42" i="7"/>
  <c r="DK42" i="7"/>
  <c r="DL42" i="7"/>
  <c r="DM42" i="7"/>
  <c r="DN42" i="7"/>
  <c r="DO42" i="7"/>
  <c r="DP42" i="7"/>
  <c r="DQ42" i="7"/>
  <c r="DR42" i="7"/>
  <c r="DS42" i="7"/>
  <c r="DT42" i="7"/>
  <c r="DU42" i="7"/>
  <c r="DV42" i="7"/>
  <c r="DW42" i="7"/>
  <c r="DX42" i="7"/>
  <c r="DY42" i="7"/>
  <c r="DZ42" i="7"/>
  <c r="EA42" i="7"/>
  <c r="EB42" i="7"/>
  <c r="EC42" i="7"/>
  <c r="ED42" i="7"/>
  <c r="EE42" i="7"/>
  <c r="EF42" i="7"/>
  <c r="EG42" i="7"/>
  <c r="EH42" i="7"/>
  <c r="EI42" i="7"/>
  <c r="AB43" i="7"/>
  <c r="AE43" i="7"/>
  <c r="AF43" i="7"/>
  <c r="AI43" i="7"/>
  <c r="AJ43" i="7"/>
  <c r="AM43" i="7"/>
  <c r="AN43" i="7"/>
  <c r="AQ43" i="7"/>
  <c r="AR43" i="7"/>
  <c r="AU43" i="7"/>
  <c r="AV43" i="7"/>
  <c r="AY43" i="7"/>
  <c r="AZ43" i="7"/>
  <c r="BC43" i="7"/>
  <c r="BD43" i="7"/>
  <c r="BG43" i="7"/>
  <c r="BH43" i="7"/>
  <c r="BK43" i="7"/>
  <c r="BL43" i="7"/>
  <c r="BO43" i="7"/>
  <c r="BP43" i="7"/>
  <c r="BS43" i="7"/>
  <c r="BT43" i="7"/>
  <c r="BW43" i="7"/>
  <c r="BX43" i="7"/>
  <c r="CA43" i="7"/>
  <c r="CB43" i="7"/>
  <c r="CE43" i="7"/>
  <c r="CF43" i="7"/>
  <c r="CI43" i="7"/>
  <c r="CJ43" i="7"/>
  <c r="CM43" i="7"/>
  <c r="CN43" i="7"/>
  <c r="CQ43" i="7"/>
  <c r="CR43" i="7"/>
  <c r="CU43" i="7"/>
  <c r="CV43" i="7"/>
  <c r="CY43" i="7"/>
  <c r="CZ43" i="7"/>
  <c r="DC43" i="7"/>
  <c r="DD43" i="7"/>
  <c r="DG43" i="7"/>
  <c r="DH43" i="7"/>
  <c r="DK43" i="7"/>
  <c r="DL43" i="7"/>
  <c r="DO43" i="7"/>
  <c r="DP43" i="7"/>
  <c r="DS43" i="7"/>
  <c r="DT43" i="7"/>
  <c r="DW43" i="7"/>
  <c r="DX43" i="7"/>
  <c r="EA43" i="7"/>
  <c r="EB43" i="7"/>
  <c r="EE43" i="7"/>
  <c r="EF43" i="7"/>
  <c r="EI43" i="7"/>
  <c r="AB9" i="6"/>
  <c r="AB12" i="6"/>
  <c r="AB7" i="6"/>
  <c r="AB5" i="6"/>
  <c r="AB8" i="6"/>
  <c r="AB10" i="6"/>
  <c r="AB13" i="6"/>
  <c r="AB14" i="6"/>
  <c r="AB11" i="6"/>
  <c r="AB4" i="6"/>
  <c r="AB6" i="6"/>
  <c r="AB15" i="6"/>
  <c r="Z17" i="6"/>
  <c r="X17" i="6"/>
  <c r="Z27" i="6"/>
  <c r="X27" i="6"/>
  <c r="Z16" i="6"/>
  <c r="X16" i="6"/>
  <c r="F90" i="9" l="1"/>
  <c r="G90" i="9" s="1"/>
  <c r="E91" i="9"/>
  <c r="AB16" i="6"/>
  <c r="H33" i="5"/>
  <c r="I32" i="5"/>
  <c r="F27" i="5"/>
  <c r="F28" i="5"/>
  <c r="F29" i="5"/>
  <c r="F30" i="5"/>
  <c r="F31" i="5"/>
  <c r="F32" i="5"/>
  <c r="F33" i="5"/>
  <c r="F34" i="5"/>
  <c r="F35" i="5"/>
  <c r="F36" i="5"/>
  <c r="F37" i="5"/>
  <c r="F38" i="5"/>
  <c r="E40" i="5"/>
  <c r="E42" i="5" s="1"/>
  <c r="D40" i="5"/>
  <c r="D43" i="5"/>
  <c r="E92" i="9" l="1"/>
  <c r="F91" i="9"/>
  <c r="G91" i="9" s="1"/>
  <c r="I31" i="5"/>
  <c r="H32" i="5"/>
  <c r="F40" i="5"/>
  <c r="I40" i="5" s="1"/>
  <c r="D42" i="5"/>
  <c r="C42" i="5" s="1"/>
  <c r="G27" i="5" l="1"/>
  <c r="G28" i="5" s="1"/>
  <c r="G29" i="5" s="1"/>
  <c r="G30" i="5" s="1"/>
  <c r="G31" i="5" s="1"/>
  <c r="G32" i="5" s="1"/>
  <c r="G33" i="5" s="1"/>
  <c r="G34" i="5" s="1"/>
  <c r="G35" i="5" s="1"/>
  <c r="F92" i="9"/>
  <c r="G92" i="9" s="1"/>
  <c r="E93" i="9"/>
  <c r="H31" i="5"/>
  <c r="I30" i="5"/>
  <c r="G36" i="5" l="1"/>
  <c r="G37" i="5" s="1"/>
  <c r="E94" i="9"/>
  <c r="F93" i="9"/>
  <c r="G93" i="9" s="1"/>
  <c r="I29" i="5"/>
  <c r="H30" i="5"/>
  <c r="G38" i="5" l="1"/>
  <c r="G39" i="5" s="1"/>
  <c r="F45" i="5" s="1"/>
  <c r="G45" i="5" s="1"/>
  <c r="E14" i="9" s="1"/>
  <c r="F94" i="9"/>
  <c r="G94" i="9" s="1"/>
  <c r="E95" i="9"/>
  <c r="H29" i="5"/>
  <c r="I28" i="5"/>
  <c r="I14" i="9" l="1"/>
  <c r="G14" i="9"/>
  <c r="K14" i="9"/>
  <c r="E16" i="9"/>
  <c r="E46" i="9" s="1"/>
  <c r="E47" i="9" s="1"/>
  <c r="E15" i="9"/>
  <c r="M14" i="9"/>
  <c r="F95" i="9"/>
  <c r="G95" i="9" s="1"/>
  <c r="H67" i="9"/>
  <c r="I27" i="5"/>
  <c r="H27" i="5" s="1"/>
  <c r="H28" i="5"/>
  <c r="K16" i="9" l="1"/>
  <c r="K15" i="9"/>
  <c r="O14" i="9"/>
  <c r="M15" i="9"/>
  <c r="M16" i="9"/>
  <c r="I46" i="9" s="1"/>
  <c r="I47" i="9" s="1"/>
  <c r="G15" i="9"/>
  <c r="G16" i="9"/>
  <c r="I16" i="9"/>
  <c r="H46" i="9" s="1"/>
  <c r="H47" i="9" s="1"/>
  <c r="I15" i="9"/>
  <c r="E48" i="9"/>
  <c r="K68" i="9" s="1"/>
  <c r="K69" i="9" s="1"/>
  <c r="E49" i="9"/>
  <c r="G67" i="9"/>
  <c r="G69" i="9"/>
  <c r="G70" i="9"/>
  <c r="G71" i="9"/>
  <c r="G68" i="9"/>
  <c r="D10" i="4"/>
  <c r="C10" i="4"/>
  <c r="B10" i="4"/>
  <c r="D8" i="4"/>
  <c r="C8" i="4"/>
  <c r="I49" i="9" l="1"/>
  <c r="I48" i="9"/>
  <c r="H49" i="9"/>
  <c r="H48" i="9"/>
  <c r="F46" i="9"/>
  <c r="F47" i="9" s="1"/>
  <c r="G46" i="9"/>
  <c r="G47" i="9" s="1"/>
  <c r="V180" i="2"/>
  <c r="U180" i="2"/>
  <c r="F49" i="9" l="1"/>
  <c r="F48" i="9"/>
  <c r="G48" i="9"/>
  <c r="G49" i="9"/>
  <c r="T179" i="2"/>
  <c r="T180" i="2"/>
  <c r="R182" i="2"/>
  <c r="S182" i="2" s="1"/>
  <c r="G15" i="3"/>
  <c r="J15" i="3"/>
  <c r="M14" i="3"/>
  <c r="J14" i="3"/>
  <c r="G14" i="3"/>
  <c r="E16" i="3" l="1"/>
  <c r="F16" i="3"/>
  <c r="H16" i="3"/>
  <c r="I16" i="3"/>
  <c r="M15" i="3"/>
  <c r="M13" i="3" s="1"/>
  <c r="J13" i="3"/>
  <c r="G13" i="3"/>
  <c r="J12" i="3"/>
  <c r="G12" i="3"/>
  <c r="J11" i="3"/>
  <c r="G11" i="3"/>
  <c r="J10" i="3"/>
  <c r="G10" i="3"/>
  <c r="J9" i="3"/>
  <c r="G9" i="3"/>
  <c r="J8" i="3"/>
  <c r="G8" i="3"/>
  <c r="J7" i="3"/>
  <c r="G7" i="3"/>
  <c r="J6" i="3"/>
  <c r="G6" i="3"/>
  <c r="M58" i="3"/>
  <c r="M57" i="3" s="1"/>
  <c r="J51" i="3"/>
  <c r="J52" i="3"/>
  <c r="J53" i="3"/>
  <c r="J54" i="3"/>
  <c r="J55" i="3"/>
  <c r="J56" i="3"/>
  <c r="J57" i="3"/>
  <c r="J58" i="3"/>
  <c r="J50" i="3"/>
  <c r="G58" i="3"/>
  <c r="G57" i="3"/>
  <c r="G56" i="3"/>
  <c r="G55" i="3"/>
  <c r="G54" i="3"/>
  <c r="G52" i="3"/>
  <c r="G51" i="3"/>
  <c r="G50" i="3"/>
  <c r="F47" i="3"/>
  <c r="G40" i="3"/>
  <c r="E39" i="3"/>
  <c r="N28" i="3" s="1"/>
  <c r="N29" i="3" s="1"/>
  <c r="G38" i="3"/>
  <c r="G37" i="3"/>
  <c r="G36" i="3"/>
  <c r="G33" i="3"/>
  <c r="G32" i="3"/>
  <c r="G31" i="3"/>
  <c r="G30" i="3"/>
  <c r="G29" i="3"/>
  <c r="J62" i="3" l="1"/>
  <c r="G16" i="3"/>
  <c r="J16" i="3"/>
  <c r="D13" i="3"/>
  <c r="M12" i="3"/>
  <c r="D57" i="3"/>
  <c r="M56" i="3"/>
  <c r="G34" i="3"/>
  <c r="G39" i="3"/>
  <c r="G41" i="3" s="1"/>
  <c r="G53" i="3"/>
  <c r="G62" i="3" s="1"/>
  <c r="N193" i="2"/>
  <c r="L185" i="2"/>
  <c r="L190" i="2"/>
  <c r="L191" i="2"/>
  <c r="L192" i="2"/>
  <c r="L193" i="2"/>
  <c r="J188" i="2"/>
  <c r="J189" i="2" s="1"/>
  <c r="L189" i="2" s="1"/>
  <c r="L186" i="2"/>
  <c r="L188" i="2"/>
  <c r="L187" i="2"/>
  <c r="I182" i="2"/>
  <c r="I181" i="2"/>
  <c r="I180" i="2"/>
  <c r="L182" i="2"/>
  <c r="K182" i="2"/>
  <c r="N177" i="2"/>
  <c r="N175" i="2"/>
  <c r="N169" i="2"/>
  <c r="J174" i="2"/>
  <c r="L166" i="2"/>
  <c r="L167" i="2"/>
  <c r="L168" i="2"/>
  <c r="L169" i="2"/>
  <c r="L170" i="2"/>
  <c r="L171" i="2"/>
  <c r="L172" i="2"/>
  <c r="L173" i="2"/>
  <c r="L174" i="2"/>
  <c r="L175" i="2"/>
  <c r="L165" i="2"/>
  <c r="G18" i="3" l="1"/>
  <c r="G19" i="3" s="1"/>
  <c r="D12" i="3"/>
  <c r="M11" i="3"/>
  <c r="M55" i="3"/>
  <c r="D56" i="3"/>
  <c r="G47" i="3"/>
  <c r="H47" i="3" s="1"/>
  <c r="N30" i="3" s="1"/>
  <c r="P98" i="2"/>
  <c r="L98" i="2"/>
  <c r="L37" i="2"/>
  <c r="D11" i="3" l="1"/>
  <c r="M10" i="3"/>
  <c r="M54" i="3"/>
  <c r="D55" i="3"/>
  <c r="N131" i="2"/>
  <c r="L56" i="2"/>
  <c r="L131" i="2"/>
  <c r="L141" i="2"/>
  <c r="D10" i="3" l="1"/>
  <c r="M9" i="3"/>
  <c r="M53" i="3"/>
  <c r="D54" i="3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4" i="2"/>
  <c r="T15" i="2"/>
  <c r="T16" i="2" s="1"/>
  <c r="U14" i="2"/>
  <c r="U15" i="2" s="1"/>
  <c r="U16" i="2" s="1"/>
  <c r="V16" i="2" s="1"/>
  <c r="T14" i="2"/>
  <c r="V13" i="2"/>
  <c r="D9" i="3" l="1"/>
  <c r="M8" i="3"/>
  <c r="M52" i="3"/>
  <c r="D53" i="3"/>
  <c r="V14" i="2"/>
  <c r="V15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E8" i="2"/>
  <c r="E9" i="2"/>
  <c r="E10" i="2"/>
  <c r="J9" i="2" s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J28" i="2" s="1"/>
  <c r="E30" i="2"/>
  <c r="J29" i="2" s="1"/>
  <c r="E31" i="2"/>
  <c r="E32" i="2"/>
  <c r="E33" i="2"/>
  <c r="J32" i="2" s="1"/>
  <c r="E34" i="2"/>
  <c r="J33" i="2" s="1"/>
  <c r="E35" i="2"/>
  <c r="E36" i="2"/>
  <c r="E37" i="2"/>
  <c r="J36" i="2" s="1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J56" i="2" s="1"/>
  <c r="E58" i="2"/>
  <c r="J57" i="2" s="1"/>
  <c r="E59" i="2"/>
  <c r="E60" i="2"/>
  <c r="E61" i="2"/>
  <c r="J60" i="2" s="1"/>
  <c r="E62" i="2"/>
  <c r="J61" i="2" s="1"/>
  <c r="E63" i="2"/>
  <c r="E64" i="2"/>
  <c r="E65" i="2"/>
  <c r="J64" i="2" s="1"/>
  <c r="E66" i="2"/>
  <c r="J65" i="2" s="1"/>
  <c r="E67" i="2"/>
  <c r="E68" i="2"/>
  <c r="E69" i="2"/>
  <c r="J68" i="2" s="1"/>
  <c r="E70" i="2"/>
  <c r="J69" i="2" s="1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J96" i="2" s="1"/>
  <c r="E98" i="2"/>
  <c r="J97" i="2" s="1"/>
  <c r="E99" i="2"/>
  <c r="E100" i="2"/>
  <c r="E101" i="2"/>
  <c r="J100" i="2" s="1"/>
  <c r="E102" i="2"/>
  <c r="J101" i="2" s="1"/>
  <c r="E103" i="2"/>
  <c r="E104" i="2"/>
  <c r="E105" i="2"/>
  <c r="J104" i="2" s="1"/>
  <c r="E106" i="2"/>
  <c r="J105" i="2" s="1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J132" i="2" s="1"/>
  <c r="E134" i="2"/>
  <c r="J133" i="2" s="1"/>
  <c r="E135" i="2"/>
  <c r="J134" i="2" s="1"/>
  <c r="E136" i="2"/>
  <c r="E137" i="2"/>
  <c r="J136" i="2" s="1"/>
  <c r="E138" i="2"/>
  <c r="J137" i="2" s="1"/>
  <c r="E139" i="2"/>
  <c r="J138" i="2" s="1"/>
  <c r="E140" i="2"/>
  <c r="E141" i="2"/>
  <c r="J140" i="2" s="1"/>
  <c r="E142" i="2"/>
  <c r="J141" i="2" s="1"/>
  <c r="E143" i="2"/>
  <c r="J142" i="2" s="1"/>
  <c r="E144" i="2"/>
  <c r="E145" i="2"/>
  <c r="J144" i="2" s="1"/>
  <c r="W5" i="2"/>
  <c r="V5" i="2" s="1"/>
  <c r="W4" i="2" s="1"/>
  <c r="X6" i="2"/>
  <c r="P31" i="2"/>
  <c r="G150" i="2"/>
  <c r="D8" i="3" l="1"/>
  <c r="M7" i="3"/>
  <c r="M51" i="3"/>
  <c r="D52" i="3"/>
  <c r="J8" i="2"/>
  <c r="J135" i="2"/>
  <c r="J95" i="2"/>
  <c r="J63" i="2"/>
  <c r="J35" i="2"/>
  <c r="L28" i="2" s="1"/>
  <c r="J31" i="2"/>
  <c r="J143" i="2"/>
  <c r="J139" i="2"/>
  <c r="J131" i="2"/>
  <c r="J103" i="2"/>
  <c r="J99" i="2"/>
  <c r="J71" i="2"/>
  <c r="J67" i="2"/>
  <c r="J59" i="2"/>
  <c r="J102" i="2"/>
  <c r="J98" i="2"/>
  <c r="J70" i="2"/>
  <c r="J66" i="2"/>
  <c r="J62" i="2"/>
  <c r="J58" i="2"/>
  <c r="J34" i="2"/>
  <c r="J30" i="2"/>
  <c r="V4" i="2"/>
  <c r="X4" i="2"/>
  <c r="X5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M10" i="2"/>
  <c r="M15" i="2"/>
  <c r="M18" i="2"/>
  <c r="M23" i="2"/>
  <c r="M26" i="2"/>
  <c r="N4" i="2"/>
  <c r="N5" i="2"/>
  <c r="N6" i="2"/>
  <c r="N7" i="2"/>
  <c r="M7" i="2" s="1"/>
  <c r="N8" i="2"/>
  <c r="M8" i="2" s="1"/>
  <c r="N9" i="2"/>
  <c r="M9" i="2" s="1"/>
  <c r="M11" i="2"/>
  <c r="M12" i="2"/>
  <c r="M13" i="2"/>
  <c r="M14" i="2"/>
  <c r="M16" i="2"/>
  <c r="M17" i="2"/>
  <c r="M19" i="2"/>
  <c r="M20" i="2"/>
  <c r="M21" i="2"/>
  <c r="M22" i="2"/>
  <c r="M24" i="2"/>
  <c r="M25" i="2"/>
  <c r="M27" i="2"/>
  <c r="M28" i="2"/>
  <c r="M29" i="2"/>
  <c r="N3" i="2"/>
  <c r="M3" i="2" s="1"/>
  <c r="E3" i="2"/>
  <c r="D3" i="2" s="1"/>
  <c r="B15" i="2"/>
  <c r="B63" i="2"/>
  <c r="B79" i="2"/>
  <c r="B127" i="2"/>
  <c r="B143" i="2"/>
  <c r="D10" i="2"/>
  <c r="D22" i="2"/>
  <c r="D23" i="2"/>
  <c r="E4" i="2"/>
  <c r="E5" i="2"/>
  <c r="E6" i="2"/>
  <c r="J5" i="2" s="1"/>
  <c r="E7" i="2"/>
  <c r="C9" i="2"/>
  <c r="C11" i="2"/>
  <c r="C13" i="2"/>
  <c r="C15" i="2"/>
  <c r="C17" i="2"/>
  <c r="D18" i="2"/>
  <c r="C19" i="2"/>
  <c r="B21" i="2"/>
  <c r="C23" i="2"/>
  <c r="B25" i="2"/>
  <c r="C27" i="2"/>
  <c r="B29" i="2"/>
  <c r="C31" i="2"/>
  <c r="B33" i="2"/>
  <c r="D34" i="2"/>
  <c r="C35" i="2"/>
  <c r="B37" i="2"/>
  <c r="C39" i="2"/>
  <c r="B41" i="2"/>
  <c r="C43" i="2"/>
  <c r="B45" i="2"/>
  <c r="C47" i="2"/>
  <c r="B49" i="2"/>
  <c r="C51" i="2"/>
  <c r="B53" i="2"/>
  <c r="D54" i="2"/>
  <c r="C55" i="2"/>
  <c r="B57" i="2"/>
  <c r="C59" i="2"/>
  <c r="D60" i="2"/>
  <c r="B61" i="2"/>
  <c r="D62" i="2"/>
  <c r="C63" i="2"/>
  <c r="B65" i="2"/>
  <c r="C67" i="2"/>
  <c r="B69" i="2"/>
  <c r="D70" i="2"/>
  <c r="C71" i="2"/>
  <c r="B73" i="2"/>
  <c r="C75" i="2"/>
  <c r="B77" i="2"/>
  <c r="D78" i="2"/>
  <c r="C79" i="2"/>
  <c r="B81" i="2"/>
  <c r="D82" i="2"/>
  <c r="C83" i="2"/>
  <c r="B85" i="2"/>
  <c r="C87" i="2"/>
  <c r="B89" i="2"/>
  <c r="D90" i="2"/>
  <c r="C91" i="2"/>
  <c r="D92" i="2"/>
  <c r="B93" i="2"/>
  <c r="D94" i="2"/>
  <c r="C95" i="2"/>
  <c r="D96" i="2"/>
  <c r="B97" i="2"/>
  <c r="C99" i="2"/>
  <c r="B101" i="2"/>
  <c r="D102" i="2"/>
  <c r="C103" i="2"/>
  <c r="B105" i="2"/>
  <c r="D106" i="2"/>
  <c r="C107" i="2"/>
  <c r="B109" i="2"/>
  <c r="C111" i="2"/>
  <c r="D112" i="2"/>
  <c r="B113" i="2"/>
  <c r="D114" i="2"/>
  <c r="C115" i="2"/>
  <c r="B117" i="2"/>
  <c r="C119" i="2"/>
  <c r="B121" i="2"/>
  <c r="D122" i="2"/>
  <c r="C123" i="2"/>
  <c r="B125" i="2"/>
  <c r="C127" i="2"/>
  <c r="B129" i="2"/>
  <c r="D130" i="2"/>
  <c r="C131" i="2"/>
  <c r="B133" i="2"/>
  <c r="D134" i="2"/>
  <c r="C135" i="2"/>
  <c r="B137" i="2"/>
  <c r="C139" i="2"/>
  <c r="B141" i="2"/>
  <c r="D142" i="2"/>
  <c r="C143" i="2"/>
  <c r="B145" i="2"/>
  <c r="D150" i="2"/>
  <c r="D7" i="3" l="1"/>
  <c r="M6" i="3"/>
  <c r="D6" i="3" s="1"/>
  <c r="M50" i="3"/>
  <c r="D50" i="3" s="1"/>
  <c r="D51" i="3"/>
  <c r="J4" i="2"/>
  <c r="C7" i="2"/>
  <c r="J6" i="2"/>
  <c r="B3" i="2"/>
  <c r="J7" i="2"/>
  <c r="L95" i="2"/>
  <c r="C3" i="2"/>
  <c r="M6" i="2"/>
  <c r="M5" i="2"/>
  <c r="M4" i="2"/>
  <c r="Q4" i="2"/>
  <c r="R4" i="2" s="1"/>
  <c r="W3" i="2"/>
  <c r="C129" i="2"/>
  <c r="C97" i="2"/>
  <c r="C65" i="2"/>
  <c r="C93" i="2"/>
  <c r="C29" i="2"/>
  <c r="E148" i="2"/>
  <c r="P34" i="2" s="1"/>
  <c r="D21" i="2"/>
  <c r="C145" i="2"/>
  <c r="C113" i="2"/>
  <c r="C81" i="2"/>
  <c r="C49" i="2"/>
  <c r="B111" i="2"/>
  <c r="B47" i="2"/>
  <c r="C125" i="2"/>
  <c r="C61" i="2"/>
  <c r="C141" i="2"/>
  <c r="C109" i="2"/>
  <c r="C77" i="2"/>
  <c r="C45" i="2"/>
  <c r="B95" i="2"/>
  <c r="B31" i="2"/>
  <c r="C33" i="2"/>
  <c r="C140" i="2"/>
  <c r="B140" i="2"/>
  <c r="C136" i="2"/>
  <c r="B136" i="2"/>
  <c r="C116" i="2"/>
  <c r="B116" i="2"/>
  <c r="C100" i="2"/>
  <c r="B100" i="2"/>
  <c r="C88" i="2"/>
  <c r="B88" i="2"/>
  <c r="C76" i="2"/>
  <c r="B76" i="2"/>
  <c r="C64" i="2"/>
  <c r="B64" i="2"/>
  <c r="C48" i="2"/>
  <c r="B48" i="2"/>
  <c r="C28" i="2"/>
  <c r="B28" i="2"/>
  <c r="D8" i="2"/>
  <c r="C8" i="2"/>
  <c r="B8" i="2"/>
  <c r="D136" i="2"/>
  <c r="D64" i="2"/>
  <c r="D135" i="2"/>
  <c r="D123" i="2"/>
  <c r="D115" i="2"/>
  <c r="D107" i="2"/>
  <c r="D99" i="2"/>
  <c r="D95" i="2"/>
  <c r="D91" i="2"/>
  <c r="D87" i="2"/>
  <c r="D83" i="2"/>
  <c r="D79" i="2"/>
  <c r="D75" i="2"/>
  <c r="D71" i="2"/>
  <c r="D67" i="2"/>
  <c r="D59" i="2"/>
  <c r="D55" i="2"/>
  <c r="D47" i="2"/>
  <c r="D43" i="2"/>
  <c r="D39" i="2"/>
  <c r="D35" i="2"/>
  <c r="D31" i="2"/>
  <c r="D27" i="2"/>
  <c r="D15" i="2"/>
  <c r="D7" i="2"/>
  <c r="B139" i="2"/>
  <c r="B123" i="2"/>
  <c r="B107" i="2"/>
  <c r="B91" i="2"/>
  <c r="B75" i="2"/>
  <c r="B59" i="2"/>
  <c r="B43" i="2"/>
  <c r="B27" i="2"/>
  <c r="B11" i="2"/>
  <c r="C144" i="2"/>
  <c r="B144" i="2"/>
  <c r="C128" i="2"/>
  <c r="B128" i="2"/>
  <c r="C120" i="2"/>
  <c r="B120" i="2"/>
  <c r="C104" i="2"/>
  <c r="B104" i="2"/>
  <c r="C84" i="2"/>
  <c r="B84" i="2"/>
  <c r="C68" i="2"/>
  <c r="B68" i="2"/>
  <c r="C52" i="2"/>
  <c r="B52" i="2"/>
  <c r="C36" i="2"/>
  <c r="B36" i="2"/>
  <c r="D12" i="2"/>
  <c r="C12" i="2"/>
  <c r="B12" i="2"/>
  <c r="D144" i="2"/>
  <c r="D128" i="2"/>
  <c r="D116" i="2"/>
  <c r="D76" i="2"/>
  <c r="D28" i="2"/>
  <c r="D143" i="2"/>
  <c r="D63" i="2"/>
  <c r="B138" i="2"/>
  <c r="C138" i="2"/>
  <c r="B126" i="2"/>
  <c r="C126" i="2"/>
  <c r="B118" i="2"/>
  <c r="C118" i="2"/>
  <c r="B110" i="2"/>
  <c r="C110" i="2"/>
  <c r="B98" i="2"/>
  <c r="C98" i="2"/>
  <c r="B86" i="2"/>
  <c r="C86" i="2"/>
  <c r="B74" i="2"/>
  <c r="C74" i="2"/>
  <c r="B66" i="2"/>
  <c r="C66" i="2"/>
  <c r="B58" i="2"/>
  <c r="C58" i="2"/>
  <c r="B50" i="2"/>
  <c r="C50" i="2"/>
  <c r="B46" i="2"/>
  <c r="C46" i="2"/>
  <c r="B42" i="2"/>
  <c r="C42" i="2"/>
  <c r="B38" i="2"/>
  <c r="C38" i="2"/>
  <c r="B30" i="2"/>
  <c r="C30" i="2"/>
  <c r="B26" i="2"/>
  <c r="C26" i="2"/>
  <c r="B22" i="2"/>
  <c r="C22" i="2"/>
  <c r="B18" i="2"/>
  <c r="C18" i="2"/>
  <c r="B14" i="2"/>
  <c r="C14" i="2"/>
  <c r="B10" i="2"/>
  <c r="C10" i="2"/>
  <c r="B6" i="2"/>
  <c r="C6" i="2"/>
  <c r="D138" i="2"/>
  <c r="D126" i="2"/>
  <c r="D118" i="2"/>
  <c r="D110" i="2"/>
  <c r="D98" i="2"/>
  <c r="D86" i="2"/>
  <c r="D74" i="2"/>
  <c r="D66" i="2"/>
  <c r="D58" i="2"/>
  <c r="D50" i="2"/>
  <c r="D46" i="2"/>
  <c r="D42" i="2"/>
  <c r="D38" i="2"/>
  <c r="D30" i="2"/>
  <c r="D26" i="2"/>
  <c r="D14" i="2"/>
  <c r="D6" i="2"/>
  <c r="C137" i="2"/>
  <c r="C121" i="2"/>
  <c r="C105" i="2"/>
  <c r="C89" i="2"/>
  <c r="C73" i="2"/>
  <c r="C57" i="2"/>
  <c r="C41" i="2"/>
  <c r="C25" i="2"/>
  <c r="B135" i="2"/>
  <c r="B119" i="2"/>
  <c r="B103" i="2"/>
  <c r="B87" i="2"/>
  <c r="B71" i="2"/>
  <c r="B55" i="2"/>
  <c r="B39" i="2"/>
  <c r="B23" i="2"/>
  <c r="B7" i="2"/>
  <c r="C132" i="2"/>
  <c r="B132" i="2"/>
  <c r="C124" i="2"/>
  <c r="B124" i="2"/>
  <c r="C112" i="2"/>
  <c r="B112" i="2"/>
  <c r="C108" i="2"/>
  <c r="B108" i="2"/>
  <c r="C96" i="2"/>
  <c r="B96" i="2"/>
  <c r="C92" i="2"/>
  <c r="B92" i="2"/>
  <c r="C80" i="2"/>
  <c r="B80" i="2"/>
  <c r="C72" i="2"/>
  <c r="B72" i="2"/>
  <c r="C60" i="2"/>
  <c r="B60" i="2"/>
  <c r="C56" i="2"/>
  <c r="B56" i="2"/>
  <c r="C44" i="2"/>
  <c r="B44" i="2"/>
  <c r="C40" i="2"/>
  <c r="B40" i="2"/>
  <c r="C32" i="2"/>
  <c r="B32" i="2"/>
  <c r="D24" i="2"/>
  <c r="C24" i="2"/>
  <c r="B24" i="2"/>
  <c r="D20" i="2"/>
  <c r="C20" i="2"/>
  <c r="B20" i="2"/>
  <c r="D16" i="2"/>
  <c r="C16" i="2"/>
  <c r="B16" i="2"/>
  <c r="H4" i="2"/>
  <c r="H5" i="2" s="1"/>
  <c r="H6" i="2" s="1"/>
  <c r="H7" i="2" s="1"/>
  <c r="H8" i="2" s="1"/>
  <c r="D4" i="2"/>
  <c r="C4" i="2"/>
  <c r="B4" i="2"/>
  <c r="D140" i="2"/>
  <c r="D132" i="2"/>
  <c r="D124" i="2"/>
  <c r="D120" i="2"/>
  <c r="D108" i="2"/>
  <c r="D104" i="2"/>
  <c r="D100" i="2"/>
  <c r="D88" i="2"/>
  <c r="D84" i="2"/>
  <c r="D80" i="2"/>
  <c r="D72" i="2"/>
  <c r="D68" i="2"/>
  <c r="D56" i="2"/>
  <c r="D52" i="2"/>
  <c r="D48" i="2"/>
  <c r="D44" i="2"/>
  <c r="D40" i="2"/>
  <c r="D36" i="2"/>
  <c r="D32" i="2"/>
  <c r="D139" i="2"/>
  <c r="D131" i="2"/>
  <c r="D127" i="2"/>
  <c r="D119" i="2"/>
  <c r="D111" i="2"/>
  <c r="D103" i="2"/>
  <c r="D51" i="2"/>
  <c r="B142" i="2"/>
  <c r="C142" i="2"/>
  <c r="B134" i="2"/>
  <c r="C134" i="2"/>
  <c r="B130" i="2"/>
  <c r="C130" i="2"/>
  <c r="B122" i="2"/>
  <c r="C122" i="2"/>
  <c r="B114" i="2"/>
  <c r="C114" i="2"/>
  <c r="B106" i="2"/>
  <c r="C106" i="2"/>
  <c r="B102" i="2"/>
  <c r="C102" i="2"/>
  <c r="B94" i="2"/>
  <c r="C94" i="2"/>
  <c r="B90" i="2"/>
  <c r="C90" i="2"/>
  <c r="B82" i="2"/>
  <c r="C82" i="2"/>
  <c r="B78" i="2"/>
  <c r="C78" i="2"/>
  <c r="B70" i="2"/>
  <c r="C70" i="2"/>
  <c r="B62" i="2"/>
  <c r="C62" i="2"/>
  <c r="B54" i="2"/>
  <c r="C54" i="2"/>
  <c r="B34" i="2"/>
  <c r="C34" i="2"/>
  <c r="B17" i="2"/>
  <c r="D17" i="2"/>
  <c r="B13" i="2"/>
  <c r="D13" i="2"/>
  <c r="B9" i="2"/>
  <c r="D9" i="2"/>
  <c r="B5" i="2"/>
  <c r="D5" i="2"/>
  <c r="D145" i="2"/>
  <c r="D141" i="2"/>
  <c r="D137" i="2"/>
  <c r="D133" i="2"/>
  <c r="D129" i="2"/>
  <c r="D125" i="2"/>
  <c r="D121" i="2"/>
  <c r="D117" i="2"/>
  <c r="D113" i="2"/>
  <c r="D109" i="2"/>
  <c r="D105" i="2"/>
  <c r="D101" i="2"/>
  <c r="D97" i="2"/>
  <c r="D93" i="2"/>
  <c r="D89" i="2"/>
  <c r="D85" i="2"/>
  <c r="D81" i="2"/>
  <c r="D77" i="2"/>
  <c r="D73" i="2"/>
  <c r="D69" i="2"/>
  <c r="D65" i="2"/>
  <c r="D61" i="2"/>
  <c r="D57" i="2"/>
  <c r="D53" i="2"/>
  <c r="D49" i="2"/>
  <c r="D45" i="2"/>
  <c r="D41" i="2"/>
  <c r="D37" i="2"/>
  <c r="D33" i="2"/>
  <c r="D29" i="2"/>
  <c r="D25" i="2"/>
  <c r="D19" i="2"/>
  <c r="D11" i="2"/>
  <c r="C133" i="2"/>
  <c r="C117" i="2"/>
  <c r="C101" i="2"/>
  <c r="C85" i="2"/>
  <c r="C69" i="2"/>
  <c r="C53" i="2"/>
  <c r="C37" i="2"/>
  <c r="C21" i="2"/>
  <c r="C5" i="2"/>
  <c r="B131" i="2"/>
  <c r="B115" i="2"/>
  <c r="B99" i="2"/>
  <c r="B83" i="2"/>
  <c r="B67" i="2"/>
  <c r="B51" i="2"/>
  <c r="B35" i="2"/>
  <c r="B19" i="2"/>
  <c r="B148" i="2"/>
  <c r="Q5" i="2" l="1"/>
  <c r="V3" i="2"/>
  <c r="Y3" i="2" s="1"/>
  <c r="X3" i="2"/>
  <c r="H9" i="2"/>
  <c r="Q6" i="2" l="1"/>
  <c r="AA13" i="2" s="1"/>
  <c r="AB13" i="2" s="1"/>
  <c r="R5" i="2"/>
  <c r="H10" i="2"/>
  <c r="Q7" i="2" l="1"/>
  <c r="R6" i="2"/>
  <c r="H11" i="2"/>
  <c r="Q8" i="2" l="1"/>
  <c r="R7" i="2"/>
  <c r="H12" i="2"/>
  <c r="Q9" i="2" l="1"/>
  <c r="Z14" i="2" s="1"/>
  <c r="R8" i="2"/>
  <c r="H13" i="2"/>
  <c r="Q10" i="2" l="1"/>
  <c r="R9" i="2"/>
  <c r="H14" i="2"/>
  <c r="Q11" i="2" l="1"/>
  <c r="R10" i="2"/>
  <c r="H15" i="2"/>
  <c r="Q12" i="2" l="1"/>
  <c r="R11" i="2"/>
  <c r="H16" i="2"/>
  <c r="Q13" i="2" l="1"/>
  <c r="AA14" i="2" s="1"/>
  <c r="AB14" i="2" s="1"/>
  <c r="R12" i="2"/>
  <c r="H17" i="2"/>
  <c r="Q14" i="2" l="1"/>
  <c r="R13" i="2"/>
  <c r="H18" i="2"/>
  <c r="Q15" i="2" l="1"/>
  <c r="R14" i="2"/>
  <c r="H19" i="2"/>
  <c r="Q16" i="2" l="1"/>
  <c r="R15" i="2"/>
  <c r="H20" i="2"/>
  <c r="Z15" i="2" l="1"/>
  <c r="Q17" i="2"/>
  <c r="R16" i="2"/>
  <c r="H21" i="2"/>
  <c r="W13" i="2" s="1"/>
  <c r="Q18" i="2" l="1"/>
  <c r="R17" i="2"/>
  <c r="H22" i="2"/>
  <c r="Q19" i="2" l="1"/>
  <c r="AA15" i="2" s="1"/>
  <c r="AB15" i="2" s="1"/>
  <c r="R18" i="2"/>
  <c r="H23" i="2"/>
  <c r="Q20" i="2" l="1"/>
  <c r="R19" i="2"/>
  <c r="H24" i="2"/>
  <c r="Q21" i="2" l="1"/>
  <c r="R20" i="2"/>
  <c r="H25" i="2"/>
  <c r="Q22" i="2" l="1"/>
  <c r="R21" i="2"/>
  <c r="H26" i="2"/>
  <c r="Q23" i="2" l="1"/>
  <c r="R22" i="2"/>
  <c r="H27" i="2"/>
  <c r="Q24" i="2" l="1"/>
  <c r="Z16" i="2" s="1"/>
  <c r="R23" i="2"/>
  <c r="H28" i="2"/>
  <c r="Q25" i="2" l="1"/>
  <c r="R24" i="2"/>
  <c r="H29" i="2"/>
  <c r="Q26" i="2" l="1"/>
  <c r="R25" i="2"/>
  <c r="H30" i="2"/>
  <c r="Q27" i="2" l="1"/>
  <c r="R26" i="2"/>
  <c r="H31" i="2"/>
  <c r="Q28" i="2" l="1"/>
  <c r="R27" i="2"/>
  <c r="H32" i="2"/>
  <c r="Q29" i="2" l="1"/>
  <c r="AA16" i="2" s="1"/>
  <c r="AB16" i="2" s="1"/>
  <c r="R28" i="2"/>
  <c r="H33" i="2"/>
  <c r="Q31" i="2" l="1"/>
  <c r="R29" i="2"/>
  <c r="R32" i="2" s="1"/>
  <c r="H34" i="2"/>
  <c r="AA5" i="2" l="1"/>
  <c r="AA7" i="2"/>
  <c r="AA4" i="2"/>
  <c r="AA6" i="2"/>
  <c r="K4" i="2"/>
  <c r="K9" i="2"/>
  <c r="K13" i="2"/>
  <c r="K17" i="2"/>
  <c r="K21" i="2"/>
  <c r="K25" i="2"/>
  <c r="K29" i="2"/>
  <c r="K5" i="2"/>
  <c r="K10" i="2"/>
  <c r="K14" i="2"/>
  <c r="K18" i="2"/>
  <c r="K22" i="2"/>
  <c r="K26" i="2"/>
  <c r="K30" i="2"/>
  <c r="K6" i="2"/>
  <c r="K11" i="2"/>
  <c r="K15" i="2"/>
  <c r="K19" i="2"/>
  <c r="K23" i="2"/>
  <c r="K27" i="2"/>
  <c r="K7" i="2"/>
  <c r="K8" i="2"/>
  <c r="K12" i="2"/>
  <c r="K16" i="2"/>
  <c r="K20" i="2"/>
  <c r="K24" i="2"/>
  <c r="K28" i="2"/>
  <c r="K31" i="2"/>
  <c r="K32" i="2"/>
  <c r="K33" i="2"/>
  <c r="R31" i="2"/>
  <c r="H35" i="2"/>
  <c r="K34" i="2"/>
  <c r="H36" i="2" l="1"/>
  <c r="K35" i="2"/>
  <c r="H37" i="2" l="1"/>
  <c r="K36" i="2"/>
  <c r="H38" i="2" l="1"/>
  <c r="Y5" i="2" s="1"/>
  <c r="K37" i="2"/>
  <c r="X13" i="2" l="1"/>
  <c r="Y13" i="2" s="1"/>
  <c r="H39" i="2"/>
  <c r="K38" i="2"/>
  <c r="H40" i="2" l="1"/>
  <c r="K39" i="2"/>
  <c r="H41" i="2" l="1"/>
  <c r="K40" i="2"/>
  <c r="H42" i="2" l="1"/>
  <c r="K41" i="2"/>
  <c r="H43" i="2" l="1"/>
  <c r="K42" i="2"/>
  <c r="H44" i="2" l="1"/>
  <c r="K43" i="2"/>
  <c r="H45" i="2" l="1"/>
  <c r="K44" i="2"/>
  <c r="H46" i="2" l="1"/>
  <c r="K45" i="2"/>
  <c r="H47" i="2" l="1"/>
  <c r="K46" i="2"/>
  <c r="H48" i="2" l="1"/>
  <c r="K47" i="2"/>
  <c r="H49" i="2" l="1"/>
  <c r="K48" i="2"/>
  <c r="H50" i="2" l="1"/>
  <c r="K49" i="2"/>
  <c r="H51" i="2" l="1"/>
  <c r="W14" i="2" s="1"/>
  <c r="K50" i="2"/>
  <c r="H52" i="2" l="1"/>
  <c r="K51" i="2"/>
  <c r="H53" i="2" l="1"/>
  <c r="K52" i="2"/>
  <c r="H54" i="2" l="1"/>
  <c r="K53" i="2"/>
  <c r="H55" i="2" l="1"/>
  <c r="K54" i="2"/>
  <c r="H56" i="2" l="1"/>
  <c r="K55" i="2"/>
  <c r="H57" i="2" l="1"/>
  <c r="K56" i="2"/>
  <c r="H58" i="2" l="1"/>
  <c r="K57" i="2"/>
  <c r="H59" i="2" l="1"/>
  <c r="K58" i="2"/>
  <c r="H60" i="2" l="1"/>
  <c r="K59" i="2"/>
  <c r="H61" i="2" l="1"/>
  <c r="K60" i="2"/>
  <c r="H62" i="2" l="1"/>
  <c r="K61" i="2"/>
  <c r="H63" i="2" l="1"/>
  <c r="K62" i="2"/>
  <c r="H64" i="2" l="1"/>
  <c r="K63" i="2"/>
  <c r="H65" i="2" l="1"/>
  <c r="K64" i="2"/>
  <c r="H66" i="2" l="1"/>
  <c r="K65" i="2"/>
  <c r="H67" i="2" l="1"/>
  <c r="K66" i="2"/>
  <c r="H68" i="2" l="1"/>
  <c r="K67" i="2"/>
  <c r="H69" i="2" l="1"/>
  <c r="K68" i="2"/>
  <c r="H70" i="2" l="1"/>
  <c r="Y4" i="2" s="1"/>
  <c r="K69" i="2"/>
  <c r="Z4" i="2" l="1"/>
  <c r="Z5" i="2"/>
  <c r="H71" i="2"/>
  <c r="K70" i="2"/>
  <c r="H72" i="2" l="1"/>
  <c r="X14" i="2" s="1"/>
  <c r="Y14" i="2" s="1"/>
  <c r="K71" i="2"/>
  <c r="H73" i="2" l="1"/>
  <c r="K72" i="2"/>
  <c r="H74" i="2" l="1"/>
  <c r="K73" i="2"/>
  <c r="H75" i="2" l="1"/>
  <c r="K74" i="2"/>
  <c r="H76" i="2" l="1"/>
  <c r="K75" i="2"/>
  <c r="H77" i="2" l="1"/>
  <c r="K76" i="2"/>
  <c r="H78" i="2" l="1"/>
  <c r="K77" i="2"/>
  <c r="H79" i="2" l="1"/>
  <c r="K78" i="2"/>
  <c r="H80" i="2" l="1"/>
  <c r="K79" i="2"/>
  <c r="H81" i="2" l="1"/>
  <c r="K80" i="2"/>
  <c r="H82" i="2" l="1"/>
  <c r="K81" i="2"/>
  <c r="H83" i="2" l="1"/>
  <c r="K82" i="2"/>
  <c r="H84" i="2" l="1"/>
  <c r="K83" i="2"/>
  <c r="H85" i="2" l="1"/>
  <c r="K84" i="2"/>
  <c r="H86" i="2" l="1"/>
  <c r="W15" i="2" s="1"/>
  <c r="K85" i="2"/>
  <c r="H87" i="2" l="1"/>
  <c r="K86" i="2"/>
  <c r="H88" i="2" l="1"/>
  <c r="K87" i="2"/>
  <c r="H89" i="2" l="1"/>
  <c r="K88" i="2"/>
  <c r="H90" i="2" l="1"/>
  <c r="K89" i="2"/>
  <c r="H91" i="2" l="1"/>
  <c r="K90" i="2"/>
  <c r="H92" i="2" l="1"/>
  <c r="K91" i="2"/>
  <c r="H93" i="2" l="1"/>
  <c r="K92" i="2"/>
  <c r="H94" i="2" l="1"/>
  <c r="K93" i="2"/>
  <c r="H95" i="2" l="1"/>
  <c r="K94" i="2"/>
  <c r="H96" i="2" l="1"/>
  <c r="K95" i="2"/>
  <c r="H97" i="2" l="1"/>
  <c r="K96" i="2"/>
  <c r="H98" i="2" l="1"/>
  <c r="K97" i="2"/>
  <c r="H99" i="2" l="1"/>
  <c r="K98" i="2"/>
  <c r="H100" i="2" l="1"/>
  <c r="K99" i="2"/>
  <c r="H101" i="2" l="1"/>
  <c r="K100" i="2"/>
  <c r="H102" i="2" l="1"/>
  <c r="K101" i="2"/>
  <c r="H103" i="2" l="1"/>
  <c r="K102" i="2"/>
  <c r="H104" i="2" l="1"/>
  <c r="K103" i="2"/>
  <c r="H105" i="2" l="1"/>
  <c r="K104" i="2"/>
  <c r="H106" i="2" l="1"/>
  <c r="K105" i="2"/>
  <c r="H107" i="2" l="1"/>
  <c r="K106" i="2"/>
  <c r="H108" i="2" l="1"/>
  <c r="K107" i="2"/>
  <c r="Y6" i="2" l="1"/>
  <c r="Z6" i="2" s="1"/>
  <c r="X15" i="2"/>
  <c r="Y15" i="2" s="1"/>
  <c r="H109" i="2"/>
  <c r="K108" i="2"/>
  <c r="H110" i="2" l="1"/>
  <c r="K109" i="2"/>
  <c r="H111" i="2" l="1"/>
  <c r="K110" i="2"/>
  <c r="H112" i="2" l="1"/>
  <c r="K111" i="2"/>
  <c r="H113" i="2" l="1"/>
  <c r="K112" i="2"/>
  <c r="H114" i="2" l="1"/>
  <c r="K113" i="2"/>
  <c r="H115" i="2" l="1"/>
  <c r="K114" i="2"/>
  <c r="H116" i="2" l="1"/>
  <c r="K115" i="2"/>
  <c r="H117" i="2" l="1"/>
  <c r="K116" i="2"/>
  <c r="H118" i="2" l="1"/>
  <c r="K117" i="2"/>
  <c r="H119" i="2" l="1"/>
  <c r="K118" i="2"/>
  <c r="H120" i="2" l="1"/>
  <c r="K119" i="2"/>
  <c r="H121" i="2" l="1"/>
  <c r="K120" i="2"/>
  <c r="H122" i="2" l="1"/>
  <c r="K121" i="2"/>
  <c r="H123" i="2" l="1"/>
  <c r="W16" i="2" s="1"/>
  <c r="K122" i="2"/>
  <c r="H124" i="2" l="1"/>
  <c r="K123" i="2"/>
  <c r="H125" i="2" l="1"/>
  <c r="K124" i="2"/>
  <c r="H126" i="2" l="1"/>
  <c r="K125" i="2"/>
  <c r="H127" i="2" l="1"/>
  <c r="K126" i="2"/>
  <c r="H128" i="2" l="1"/>
  <c r="K127" i="2"/>
  <c r="H129" i="2" l="1"/>
  <c r="K128" i="2"/>
  <c r="H130" i="2" l="1"/>
  <c r="K129" i="2"/>
  <c r="H131" i="2" l="1"/>
  <c r="K130" i="2"/>
  <c r="H132" i="2" l="1"/>
  <c r="K131" i="2"/>
  <c r="H133" i="2" l="1"/>
  <c r="K132" i="2"/>
  <c r="H134" i="2" l="1"/>
  <c r="K133" i="2"/>
  <c r="H135" i="2" l="1"/>
  <c r="K134" i="2"/>
  <c r="H136" i="2" l="1"/>
  <c r="K135" i="2"/>
  <c r="H137" i="2" l="1"/>
  <c r="K136" i="2"/>
  <c r="H138" i="2" l="1"/>
  <c r="K137" i="2"/>
  <c r="H139" i="2" l="1"/>
  <c r="K138" i="2"/>
  <c r="H140" i="2" l="1"/>
  <c r="K139" i="2"/>
  <c r="H141" i="2" l="1"/>
  <c r="K140" i="2"/>
  <c r="H142" i="2" l="1"/>
  <c r="K141" i="2"/>
  <c r="H143" i="2" l="1"/>
  <c r="K142" i="2"/>
  <c r="H144" i="2" l="1"/>
  <c r="K143" i="2"/>
  <c r="H145" i="2" l="1"/>
  <c r="K144" i="2"/>
  <c r="Y7" i="2" l="1"/>
  <c r="Z7" i="2" s="1"/>
  <c r="X16" i="2"/>
  <c r="Y16" i="2" s="1"/>
  <c r="H150" i="2"/>
  <c r="Q33" i="2" s="1"/>
  <c r="Q34" i="2" s="1"/>
  <c r="R34" i="2" s="1"/>
  <c r="K145" i="2"/>
  <c r="C97" i="9" l="1"/>
  <c r="A99" i="9" l="1"/>
</calcChain>
</file>

<file path=xl/sharedStrings.xml><?xml version="1.0" encoding="utf-8"?>
<sst xmlns="http://schemas.openxmlformats.org/spreadsheetml/2006/main" count="891" uniqueCount="278">
  <si>
    <t>Weeks</t>
  </si>
  <si>
    <t>Deaths</t>
  </si>
  <si>
    <t>Years</t>
  </si>
  <si>
    <t>Date</t>
  </si>
  <si>
    <t>days</t>
  </si>
  <si>
    <t>Weeks
/12</t>
  </si>
  <si>
    <t>Scale
Weeks</t>
  </si>
  <si>
    <t>Cumm
Deaths</t>
  </si>
  <si>
    <t>Excess
Cumm</t>
  </si>
  <si>
    <t>per
Week</t>
  </si>
  <si>
    <t>Period</t>
  </si>
  <si>
    <t>=</t>
  </si>
  <si>
    <t xml:space="preserve">Winter </t>
  </si>
  <si>
    <t xml:space="preserve">Died in 2017 </t>
  </si>
  <si>
    <t>Died in 2019</t>
  </si>
  <si>
    <t>Year</t>
  </si>
  <si>
    <t>Week #</t>
  </si>
  <si>
    <t>08</t>
  </si>
  <si>
    <t>09</t>
  </si>
  <si>
    <t>All Ages</t>
  </si>
  <si>
    <t>Just Those Over 65+</t>
  </si>
  <si>
    <t>BaseLine Deaths</t>
  </si>
  <si>
    <t>Actual Deaths</t>
  </si>
  <si>
    <t>Excess Deaths</t>
  </si>
  <si>
    <t xml:space="preserve">BaseLine Deaths </t>
  </si>
  <si>
    <t xml:space="preserve">Actual Deaths </t>
  </si>
  <si>
    <t>Totals for Weeks 08 to 17</t>
  </si>
  <si>
    <t>More than 2017/18 to Week 17</t>
  </si>
  <si>
    <t>Under 65</t>
  </si>
  <si>
    <t>% &lt; 65</t>
  </si>
  <si>
    <t>Week</t>
  </si>
  <si>
    <t>&lt;= 65</t>
  </si>
  <si>
    <t>&lt;65</t>
  </si>
  <si>
    <t>17-10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</si>
  <si>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</si>
  <si>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</si>
  <si>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</si>
  <si>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</si>
  <si>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</si>
  <si>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</si>
  <si>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</si>
  <si>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</si>
  <si>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</si>
  <si>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</si>
  <si>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</si>
  <si>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All</t>
  </si>
  <si>
    <t>65-74</t>
  </si>
  <si>
    <t>75-84</t>
  </si>
  <si>
    <t>85+</t>
  </si>
  <si>
    <t>wk19-wk08</t>
  </si>
  <si>
    <t>Total</t>
  </si>
  <si>
    <t>Base</t>
  </si>
  <si>
    <t>Austria</t>
  </si>
  <si>
    <t>Belgium</t>
  </si>
  <si>
    <t>Denmark</t>
  </si>
  <si>
    <t>Estonia</t>
  </si>
  <si>
    <t>France</t>
  </si>
  <si>
    <t>Greece</t>
  </si>
  <si>
    <t>Hungary</t>
  </si>
  <si>
    <t>Ireland</t>
  </si>
  <si>
    <t>Italy</t>
  </si>
  <si>
    <t>Luxembourg</t>
  </si>
  <si>
    <t>Malta</t>
  </si>
  <si>
    <t>Netherlands</t>
  </si>
  <si>
    <t>Norway</t>
  </si>
  <si>
    <t>Portugal</t>
  </si>
  <si>
    <t>Spain</t>
  </si>
  <si>
    <t>Sweden</t>
  </si>
  <si>
    <t>Switzerland</t>
  </si>
  <si>
    <t>UK</t>
  </si>
  <si>
    <t>Finland</t>
  </si>
  <si>
    <t>Germany</t>
  </si>
  <si>
    <t>FT</t>
  </si>
  <si>
    <t>JHU 13-May</t>
  </si>
  <si>
    <t>Country</t>
  </si>
  <si>
    <t>EuroMOMO</t>
  </si>
  <si>
    <t>Country_Region</t>
  </si>
  <si>
    <t>United_Kingdom</t>
  </si>
  <si>
    <t>Country_Region_Safe</t>
  </si>
  <si>
    <t>Austria_UNSM</t>
  </si>
  <si>
    <t>Belgium_UNSM</t>
  </si>
  <si>
    <t>Denmark_UNSM</t>
  </si>
  <si>
    <t>Estonia_UNSM</t>
  </si>
  <si>
    <t>Finland_UNSM</t>
  </si>
  <si>
    <t>France_UNSM</t>
  </si>
  <si>
    <t>Germany_UNSM</t>
  </si>
  <si>
    <t>Greece_UNSM</t>
  </si>
  <si>
    <t>Hungary_UNSM</t>
  </si>
  <si>
    <t>Ireland_UNSM</t>
  </si>
  <si>
    <t>Italy_UNSM</t>
  </si>
  <si>
    <t>Luxembourg_UNSM</t>
  </si>
  <si>
    <t>Malta_UNSM</t>
  </si>
  <si>
    <t>Netherlands_UNSM</t>
  </si>
  <si>
    <t>Norway_UNSM</t>
  </si>
  <si>
    <t>Portugal_UNSM</t>
  </si>
  <si>
    <t>Spain_UNSM</t>
  </si>
  <si>
    <t>Sweden_UNSM</t>
  </si>
  <si>
    <t>Switzerland_UNSM</t>
  </si>
  <si>
    <t>United_Kingdom_UNSM</t>
  </si>
  <si>
    <t>Smoothing</t>
  </si>
  <si>
    <t>UNSM</t>
  </si>
  <si>
    <t>Province_State</t>
  </si>
  <si>
    <t>Province_State_Safe</t>
  </si>
  <si>
    <t>County_Name</t>
  </si>
  <si>
    <t>County_Name_Safe</t>
  </si>
  <si>
    <t>Case_Type</t>
  </si>
  <si>
    <t>Confirmed</t>
  </si>
  <si>
    <t>Source</t>
  </si>
  <si>
    <t>jhu</t>
  </si>
  <si>
    <t>Last_Update_Date</t>
  </si>
  <si>
    <t>Fri May 15 09:41:43 EET 2020</t>
  </si>
  <si>
    <t>Classification_Code</t>
  </si>
  <si>
    <t>cCdD</t>
  </si>
  <si>
    <t>c=dD</t>
  </si>
  <si>
    <t>cCd=</t>
  </si>
  <si>
    <t>c=d=</t>
  </si>
  <si>
    <t>Type_Cases</t>
  </si>
  <si>
    <t>Cases</t>
  </si>
  <si>
    <t>nCases</t>
  </si>
  <si>
    <t>Start_Cases</t>
  </si>
  <si>
    <t>Peak_Cases</t>
  </si>
  <si>
    <t>Start_Half_Cases</t>
  </si>
  <si>
    <t>Width_Cases</t>
  </si>
  <si>
    <t>End_Half_Cases</t>
  </si>
  <si>
    <t>Type_Deaths</t>
  </si>
  <si>
    <t>Death</t>
  </si>
  <si>
    <t>nDeaths</t>
  </si>
  <si>
    <t>Start_Deaths</t>
  </si>
  <si>
    <t>Peak_Deaths</t>
  </si>
  <si>
    <t>Start_Half_Deaths</t>
  </si>
  <si>
    <t>Width_Deaths</t>
  </si>
  <si>
    <t>End_Half_Deaths</t>
  </si>
  <si>
    <t>Deaths_per_Case</t>
  </si>
  <si>
    <t>Total Confirmed</t>
  </si>
  <si>
    <t>Total Deaths</t>
  </si>
  <si>
    <t>Day</t>
  </si>
  <si>
    <t>Day Date</t>
  </si>
  <si>
    <t>Week Number</t>
  </si>
  <si>
    <t>Order Index</t>
  </si>
  <si>
    <t>Excess</t>
  </si>
  <si>
    <t>Excess2</t>
  </si>
  <si>
    <t>Running Total</t>
  </si>
  <si>
    <t>Base  Correction</t>
  </si>
  <si>
    <t>wk19-
wk08</t>
  </si>
  <si>
    <t>wk19</t>
  </si>
  <si>
    <t>wk08</t>
  </si>
  <si>
    <t>Age Range</t>
  </si>
  <si>
    <t>Age Group</t>
  </si>
  <si>
    <t>Wuhan Deaths 10 Feb</t>
  </si>
  <si>
    <t>60–64</t>
  </si>
  <si>
    <t>65–69</t>
  </si>
  <si>
    <t>70–74</t>
  </si>
  <si>
    <t>74–79</t>
  </si>
  <si>
    <t>80-84</t>
  </si>
  <si>
    <t>50–54</t>
  </si>
  <si>
    <t>55–59</t>
  </si>
  <si>
    <t>Difference</t>
  </si>
  <si>
    <t>JHU 13/5</t>
  </si>
  <si>
    <t>FT 13/5</t>
  </si>
  <si>
    <t>Total JHU, FT</t>
  </si>
  <si>
    <t>Total EuroMOMO, FT</t>
  </si>
  <si>
    <t>Base Line</t>
  </si>
  <si>
    <t>Total All Ages</t>
  </si>
  <si>
    <t>1st Deriv</t>
  </si>
  <si>
    <t>2nd Deriv</t>
  </si>
  <si>
    <t>45–49</t>
  </si>
  <si>
    <t>35–39</t>
  </si>
  <si>
    <t>25–29</t>
  </si>
  <si>
    <t>15–19</t>
  </si>
  <si>
    <t>5–9</t>
  </si>
  <si>
    <t>0-4</t>
  </si>
  <si>
    <t>20-24</t>
  </si>
  <si>
    <t>30-34</t>
  </si>
  <si>
    <t>40-44</t>
  </si>
  <si>
    <t>10-14</t>
  </si>
  <si>
    <t>Wuhan Deaths Smoothed</t>
  </si>
  <si>
    <t>Wuhan Count</t>
  </si>
  <si>
    <t>Put Wuhan onto 5 year bands</t>
  </si>
  <si>
    <t>Wuhan %</t>
  </si>
  <si>
    <t>EuroMOMO %</t>
  </si>
  <si>
    <t>wk19-wk01</t>
  </si>
  <si>
    <t>ALL</t>
  </si>
  <si>
    <t xml:space="preserve">Total </t>
  </si>
  <si>
    <t>T(t)-T(t-1)</t>
  </si>
  <si>
    <t>Percent</t>
  </si>
  <si>
    <t>Baseline Correction</t>
  </si>
  <si>
    <t>7 Weeks</t>
  </si>
  <si>
    <t>4 Weeks</t>
  </si>
  <si>
    <t>Comment</t>
  </si>
  <si>
    <t xml:space="preserve"> Week Excess 19</t>
  </si>
  <si>
    <t xml:space="preserve"> Week Excess 01</t>
  </si>
  <si>
    <t>Totl Wk19-wk52</t>
  </si>
  <si>
    <t>Week19 - Week01</t>
  </si>
  <si>
    <t>ALL 10K</t>
  </si>
  <si>
    <t>65-74 2K</t>
  </si>
  <si>
    <t>75-84 2K</t>
  </si>
  <si>
    <t>85+ 5K</t>
  </si>
  <si>
    <t>???</t>
  </si>
  <si>
    <t xml:space="preserve"> Week Excess 16</t>
  </si>
  <si>
    <t xml:space="preserve"> Week Excess 08</t>
  </si>
  <si>
    <t>COVID</t>
  </si>
  <si>
    <t>Week 16 - Week 01</t>
  </si>
  <si>
    <t>Flu</t>
  </si>
  <si>
    <t>2017/18</t>
  </si>
  <si>
    <t>Week 08 to 19 COVID19</t>
  </si>
  <si>
    <t>Wk. 49 to Wk. 16 Influenza</t>
  </si>
  <si>
    <t>Total
Deaths</t>
  </si>
  <si>
    <t>Week 49 to Week 52</t>
  </si>
  <si>
    <t>4 days Baseline Correction</t>
  </si>
  <si>
    <t>Percent 2017 Week 49 to 52</t>
  </si>
  <si>
    <t>Week 49 to Week5 2</t>
  </si>
  <si>
    <t>Percent 2018 to Week 01 to 16</t>
  </si>
  <si>
    <t>Total 2017 Week 49 to 2018 Week 16</t>
  </si>
  <si>
    <t>Proportion by age group (%)</t>
  </si>
  <si>
    <t>Proportional mortality by age group (%)</t>
  </si>
  <si>
    <t>Total**</t>
  </si>
  <si>
    <t>&lt;5</t>
  </si>
  <si>
    <t>5 to 14</t>
  </si>
  <si>
    <t>15 to 64</t>
  </si>
  <si>
    <t>&gt;65</t>
  </si>
  <si>
    <t>England and Wales §</t>
  </si>
  <si>
    <t>France §§</t>
  </si>
  <si>
    <t>Greece §§§</t>
  </si>
  <si>
    <t>Hesse (Germany)</t>
  </si>
  <si>
    <t>-</t>
  </si>
  <si>
    <t>Slovenia</t>
  </si>
  <si>
    <t>NA</t>
  </si>
  <si>
    <t>Michael Levitt 18 May 2020 Comparing COVID19 in 2020 to Influenza in 2017/18</t>
  </si>
  <si>
    <t>17,Wk.49-18,Wk.16 Influenza</t>
  </si>
  <si>
    <t>Week 08 -19 COVID19</t>
  </si>
  <si>
    <t>Wk. 49 - Wk. 52 Influenza</t>
  </si>
  <si>
    <t>Wk. 01 - Wk. 16 Influenza</t>
  </si>
  <si>
    <t>Age Ranges</t>
  </si>
  <si>
    <t>Week01</t>
  </si>
  <si>
    <t>Average</t>
  </si>
  <si>
    <t>STDEV</t>
  </si>
  <si>
    <t xml:space="preserve">Week </t>
  </si>
  <si>
    <t>Red-dashed Line</t>
  </si>
  <si>
    <t>Ratio to 2016</t>
  </si>
  <si>
    <t>https://www.cdc.gov/nchs/data/nvsr/nvsr68/nvsr68_09-508.pdf</t>
  </si>
  <si>
    <t>15-24</t>
  </si>
  <si>
    <t>25-34</t>
  </si>
  <si>
    <t>35-44</t>
  </si>
  <si>
    <t>45-54</t>
  </si>
  <si>
    <t>55-64</t>
  </si>
  <si>
    <t>85 and over</t>
  </si>
  <si>
    <t>All causes</t>
  </si>
  <si>
    <t>1-4</t>
  </si>
  <si>
    <t>5-14</t>
  </si>
  <si>
    <t>All ages1</t>
  </si>
  <si>
    <t>adjusted rate</t>
  </si>
  <si>
    <r>
      <t>Under 1</t>
    </r>
    <r>
      <rPr>
        <vertAlign val="superscript"/>
        <sz val="11"/>
        <color rgb="FF000000"/>
        <rFont val="Arial Narrow"/>
        <family val="2"/>
      </rPr>
      <t>2</t>
    </r>
  </si>
  <si>
    <t xml:space="preserve">Influenza and pneumonia
(J09-J18)
</t>
  </si>
  <si>
    <t xml:space="preserve">Percent under </t>
  </si>
  <si>
    <t xml:space="preserve">Read of Excess Death </t>
  </si>
  <si>
    <t>From wk 08</t>
  </si>
  <si>
    <t>Week 08 -21 COVID19</t>
  </si>
  <si>
    <t>45-64</t>
  </si>
  <si>
    <t>15-44</t>
  </si>
  <si>
    <t>0-14</t>
  </si>
  <si>
    <t>Perccent</t>
  </si>
  <si>
    <t>Baseline 2020-8</t>
  </si>
  <si>
    <t>Baseline 2019-43</t>
  </si>
  <si>
    <t>Baseline 2019-12</t>
  </si>
  <si>
    <t>Baseline 2018-48</t>
  </si>
  <si>
    <t>Baseline 2018-33</t>
  </si>
  <si>
    <t>Baseline 2017-33</t>
  </si>
  <si>
    <t>Baseline 2017-11</t>
  </si>
  <si>
    <t>Baseline: 2016-21</t>
  </si>
  <si>
    <t>2016-2019</t>
  </si>
  <si>
    <t>Number of Weeks</t>
  </si>
  <si>
    <t>20, Week 08 -21 COVID19</t>
  </si>
  <si>
    <t>16-19, Base Line 1 year</t>
  </si>
  <si>
    <t>NEED ACTUAL DEATH RATES SO NEED POPULATION PYRAMID</t>
  </si>
  <si>
    <t>21-08</t>
  </si>
  <si>
    <t>2016/20</t>
  </si>
  <si>
    <t>Michael Levitt 17 June 2020 Comparing COVID19 in 2020 to Influenza in 2017/18</t>
  </si>
  <si>
    <t>EuroMOMO Base-Line (annual)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</si>
</sst>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000"/>
    <numFmt numFmtId="166" formatCode="0.0"/>
    <numFmt numFmtId="167" formatCode="0.0%"/>
    <numFmt numFmtId="168" formatCode="[$-409]d\-mmm;@"/>
    <numFmt numFmtId="169" formatCode="[$-409]d\-mmm\-yy;@"/>
    <numFmt numFmtId="170" formatCode="0.000"/>
    <numFmt numFmtId="171" formatCode="#,##0.00000"/>
  </numFmts>
  <fonts count="4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6"/>
      <color rgb="FFFF0000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8"/>
      <color theme="1"/>
      <name val="Arial"/>
      <family val="2"/>
    </font>
    <font>
      <sz val="48"/>
      <color theme="1"/>
      <name val="Arial"/>
      <family val="2"/>
    </font>
    <font>
      <sz val="12"/>
      <color rgb="FFFF0000"/>
      <name val="Arial"/>
      <family val="2"/>
    </font>
    <font>
      <b/>
      <sz val="24"/>
      <color theme="1"/>
      <name val="Levitt, Michael Y narrow space"/>
    </font>
    <font>
      <b/>
      <sz val="26"/>
      <color theme="1"/>
      <name val="Levitt, Michael Y narrow space"/>
    </font>
    <font>
      <sz val="11"/>
      <name val="Arial Unicode MS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u/>
      <sz val="10"/>
      <color theme="10"/>
      <name val="Arial"/>
      <family val="2"/>
    </font>
    <font>
      <u/>
      <sz val="18"/>
      <color theme="10"/>
      <name val="Arial"/>
      <family val="2"/>
    </font>
    <font>
      <i/>
      <sz val="11"/>
      <color rgb="FF000000"/>
      <name val="Arial Narrow"/>
      <family val="2"/>
    </font>
    <font>
      <sz val="11"/>
      <color rgb="FF000000"/>
      <name val="Arial Narrow"/>
      <family val="2"/>
    </font>
    <font>
      <vertAlign val="superscript"/>
      <sz val="11"/>
      <color rgb="FF000000"/>
      <name val="Arial Narrow"/>
      <family val="2"/>
    </font>
    <font>
      <sz val="12"/>
      <color theme="1"/>
      <name val="Calibri"/>
      <family val="2"/>
      <scheme val="minor"/>
    </font>
    <font>
      <sz val="26"/>
      <color rgb="FFFF0000"/>
      <name val="Arial"/>
      <family val="2"/>
    </font>
    <font>
      <b/>
      <sz val="28"/>
      <color theme="1"/>
      <name val="Levitt, Michael Y narrow space"/>
    </font>
    <font>
      <sz val="16"/>
      <color theme="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7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3" fontId="28" fillId="0" borderId="18">
      <alignment horizontal="center" vertical="center"/>
    </xf>
    <xf numFmtId="0" fontId="16" fillId="11" borderId="18">
      <alignment horizontal="right" vertical="center"/>
    </xf>
    <xf numFmtId="0" fontId="16" fillId="11" borderId="18">
      <alignment horizontal="right" vertical="center" textRotation="90" wrapText="1"/>
    </xf>
  </cellStyleXfs>
  <cellXfs count="573">
    <xf numFmtId="0" fontId="0" fillId="0" borderId="0" xfId="0"/>
    <xf numFmtId="166" fontId="0" fillId="0" borderId="0" xfId="0" applyNumberFormat="1" applyAlignment="1">
      <alignment horizontal="center"/>
    </xf>
    <xf numFmtId="0" fontId="0" fillId="33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8" fillId="35" borderId="0" xfId="0" applyNumberFormat="1" applyFont="1" applyFill="1" applyAlignment="1">
      <alignment horizontal="center"/>
    </xf>
    <xf numFmtId="0" fontId="0" fillId="36" borderId="0" xfId="0" applyFill="1"/>
    <xf numFmtId="2" fontId="0" fillId="36" borderId="0" xfId="0" applyNumberFormat="1" applyFill="1" applyAlignment="1">
      <alignment horizontal="center"/>
    </xf>
    <xf numFmtId="1" fontId="0" fillId="36" borderId="0" xfId="0" applyNumberFormat="1" applyFill="1" applyAlignment="1">
      <alignment horizontal="center"/>
    </xf>
    <xf numFmtId="14" fontId="0" fillId="36" borderId="0" xfId="0" applyNumberFormat="1" applyFill="1" applyAlignment="1">
      <alignment horizontal="center"/>
    </xf>
    <xf numFmtId="165" fontId="0" fillId="36" borderId="0" xfId="0" applyNumberFormat="1" applyFill="1" applyAlignment="1">
      <alignment horizontal="center"/>
    </xf>
    <xf numFmtId="166" fontId="0" fillId="36" borderId="0" xfId="0" applyNumberFormat="1" applyFill="1" applyAlignment="1">
      <alignment horizontal="center"/>
    </xf>
    <xf numFmtId="3" fontId="0" fillId="36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0" fontId="0" fillId="33" borderId="0" xfId="0" applyFont="1" applyFill="1" applyAlignment="1">
      <alignment horizontal="center"/>
    </xf>
    <xf numFmtId="0" fontId="0" fillId="33" borderId="0" xfId="0" applyFont="1" applyFill="1"/>
    <xf numFmtId="3" fontId="0" fillId="36" borderId="0" xfId="0" applyNumberFormat="1" applyFill="1"/>
    <xf numFmtId="0" fontId="19" fillId="0" borderId="0" xfId="0" applyFont="1" applyAlignment="1">
      <alignment vertical="center"/>
    </xf>
    <xf numFmtId="0" fontId="18" fillId="34" borderId="0" xfId="0" applyFont="1" applyFill="1" applyAlignment="1">
      <alignment horizontal="center" vertical="center" wrapText="1"/>
    </xf>
    <xf numFmtId="0" fontId="18" fillId="34" borderId="0" xfId="0" applyFont="1" applyFill="1" applyAlignment="1">
      <alignment horizontal="center" vertical="center"/>
    </xf>
    <xf numFmtId="14" fontId="18" fillId="34" borderId="0" xfId="0" applyNumberFormat="1" applyFont="1" applyFill="1" applyAlignment="1">
      <alignment horizontal="center" vertical="center"/>
    </xf>
    <xf numFmtId="166" fontId="18" fillId="34" borderId="0" xfId="0" applyNumberFormat="1" applyFont="1" applyFill="1" applyAlignment="1">
      <alignment horizontal="center" vertical="center"/>
    </xf>
    <xf numFmtId="166" fontId="18" fillId="34" borderId="0" xfId="0" applyNumberFormat="1" applyFont="1" applyFill="1" applyAlignment="1">
      <alignment horizontal="center" vertical="center" wrapText="1"/>
    </xf>
    <xf numFmtId="0" fontId="19" fillId="36" borderId="0" xfId="0" applyFont="1" applyFill="1" applyAlignment="1">
      <alignment vertical="center"/>
    </xf>
    <xf numFmtId="0" fontId="19" fillId="33" borderId="0" xfId="0" applyFont="1" applyFill="1" applyAlignment="1">
      <alignment vertical="center"/>
    </xf>
    <xf numFmtId="3" fontId="0" fillId="37" borderId="0" xfId="0" applyNumberFormat="1" applyFill="1" applyAlignment="1">
      <alignment horizontal="center"/>
    </xf>
    <xf numFmtId="166" fontId="0" fillId="36" borderId="0" xfId="0" applyNumberFormat="1" applyFill="1"/>
    <xf numFmtId="166" fontId="0" fillId="37" borderId="0" xfId="0" applyNumberFormat="1" applyFill="1" applyAlignment="1">
      <alignment horizontal="center"/>
    </xf>
    <xf numFmtId="0" fontId="0" fillId="37" borderId="0" xfId="0" applyFill="1"/>
    <xf numFmtId="166" fontId="0" fillId="38" borderId="0" xfId="0" applyNumberFormat="1" applyFill="1" applyAlignment="1">
      <alignment horizontal="center"/>
    </xf>
    <xf numFmtId="166" fontId="0" fillId="39" borderId="0" xfId="0" applyNumberFormat="1" applyFill="1" applyAlignment="1">
      <alignment horizontal="center"/>
    </xf>
    <xf numFmtId="0" fontId="0" fillId="39" borderId="0" xfId="0" applyFill="1"/>
    <xf numFmtId="0" fontId="0" fillId="41" borderId="0" xfId="0" applyFill="1"/>
    <xf numFmtId="3" fontId="0" fillId="40" borderId="0" xfId="0" applyNumberFormat="1" applyFill="1"/>
    <xf numFmtId="4" fontId="0" fillId="36" borderId="0" xfId="0" applyNumberFormat="1" applyFill="1" applyAlignment="1">
      <alignment horizontal="center"/>
    </xf>
    <xf numFmtId="3" fontId="0" fillId="42" borderId="0" xfId="0" applyNumberFormat="1" applyFill="1" applyAlignment="1">
      <alignment horizontal="center"/>
    </xf>
    <xf numFmtId="4" fontId="0" fillId="37" borderId="0" xfId="0" applyNumberFormat="1" applyFill="1" applyAlignment="1">
      <alignment horizontal="center"/>
    </xf>
    <xf numFmtId="3" fontId="0" fillId="43" borderId="0" xfId="0" applyNumberFormat="1" applyFill="1" applyAlignment="1">
      <alignment horizontal="center"/>
    </xf>
    <xf numFmtId="4" fontId="0" fillId="43" borderId="0" xfId="0" applyNumberFormat="1" applyFill="1" applyAlignment="1">
      <alignment horizontal="center"/>
    </xf>
    <xf numFmtId="0" fontId="0" fillId="44" borderId="0" xfId="0" applyFill="1" applyAlignment="1">
      <alignment horizontal="center"/>
    </xf>
    <xf numFmtId="14" fontId="0" fillId="44" borderId="0" xfId="0" applyNumberFormat="1" applyFill="1" applyAlignment="1">
      <alignment horizontal="center"/>
    </xf>
    <xf numFmtId="166" fontId="0" fillId="44" borderId="0" xfId="0" applyNumberFormat="1" applyFill="1" applyAlignment="1">
      <alignment horizontal="center"/>
    </xf>
    <xf numFmtId="3" fontId="0" fillId="44" borderId="0" xfId="0" applyNumberFormat="1" applyFill="1" applyAlignment="1">
      <alignment horizontal="center"/>
    </xf>
    <xf numFmtId="0" fontId="0" fillId="36" borderId="0" xfId="0" applyFill="1" applyAlignment="1">
      <alignment horizontal="left"/>
    </xf>
    <xf numFmtId="3" fontId="20" fillId="36" borderId="0" xfId="0" applyNumberFormat="1" applyFont="1" applyFill="1" applyAlignment="1">
      <alignment horizontal="center"/>
    </xf>
    <xf numFmtId="1" fontId="18" fillId="36" borderId="0" xfId="0" applyNumberFormat="1" applyFont="1" applyFill="1" applyBorder="1" applyAlignment="1">
      <alignment horizontal="center"/>
    </xf>
    <xf numFmtId="166" fontId="0" fillId="45" borderId="10" xfId="0" applyNumberFormat="1" applyFill="1" applyBorder="1" applyAlignment="1">
      <alignment horizontal="center"/>
    </xf>
    <xf numFmtId="166" fontId="0" fillId="45" borderId="11" xfId="0" applyNumberFormat="1" applyFill="1" applyBorder="1" applyAlignment="1">
      <alignment horizontal="center"/>
    </xf>
    <xf numFmtId="0" fontId="0" fillId="45" borderId="11" xfId="0" applyFill="1" applyBorder="1" applyAlignment="1">
      <alignment horizontal="center"/>
    </xf>
    <xf numFmtId="0" fontId="0" fillId="45" borderId="12" xfId="0" applyFill="1" applyBorder="1" applyAlignment="1">
      <alignment horizontal="center"/>
    </xf>
    <xf numFmtId="166" fontId="0" fillId="45" borderId="13" xfId="0" applyNumberFormat="1" applyFill="1" applyBorder="1" applyAlignment="1">
      <alignment horizontal="center"/>
    </xf>
    <xf numFmtId="166" fontId="0" fillId="45" borderId="0" xfId="0" applyNumberFormat="1" applyFill="1" applyBorder="1" applyAlignment="1">
      <alignment horizontal="center"/>
    </xf>
    <xf numFmtId="0" fontId="0" fillId="45" borderId="0" xfId="0" applyFill="1" applyBorder="1" applyAlignment="1">
      <alignment horizontal="center"/>
    </xf>
    <xf numFmtId="0" fontId="0" fillId="45" borderId="14" xfId="0" applyFill="1" applyBorder="1" applyAlignment="1">
      <alignment horizontal="center"/>
    </xf>
    <xf numFmtId="1" fontId="18" fillId="45" borderId="0" xfId="0" applyNumberFormat="1" applyFont="1" applyFill="1" applyBorder="1" applyAlignment="1">
      <alignment horizontal="center"/>
    </xf>
    <xf numFmtId="166" fontId="0" fillId="45" borderId="15" xfId="0" applyNumberFormat="1" applyFill="1" applyBorder="1" applyAlignment="1">
      <alignment horizontal="center"/>
    </xf>
    <xf numFmtId="166" fontId="0" fillId="45" borderId="16" xfId="0" applyNumberFormat="1" applyFill="1" applyBorder="1" applyAlignment="1">
      <alignment horizontal="center"/>
    </xf>
    <xf numFmtId="0" fontId="0" fillId="45" borderId="16" xfId="0" applyFill="1" applyBorder="1" applyAlignment="1">
      <alignment horizontal="center"/>
    </xf>
    <xf numFmtId="0" fontId="0" fillId="45" borderId="17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1" fontId="18" fillId="45" borderId="10" xfId="0" applyNumberFormat="1" applyFont="1" applyFill="1" applyBorder="1" applyAlignment="1">
      <alignment horizontal="center"/>
    </xf>
    <xf numFmtId="1" fontId="18" fillId="45" borderId="11" xfId="0" applyNumberFormat="1" applyFont="1" applyFill="1" applyBorder="1" applyAlignment="1">
      <alignment horizontal="center"/>
    </xf>
    <xf numFmtId="1" fontId="18" fillId="45" borderId="12" xfId="0" applyNumberFormat="1" applyFont="1" applyFill="1" applyBorder="1" applyAlignment="1">
      <alignment horizontal="center"/>
    </xf>
    <xf numFmtId="1" fontId="18" fillId="45" borderId="14" xfId="0" applyNumberFormat="1" applyFont="1" applyFill="1" applyBorder="1" applyAlignment="1">
      <alignment horizontal="center"/>
    </xf>
    <xf numFmtId="1" fontId="18" fillId="45" borderId="13" xfId="0" applyNumberFormat="1" applyFont="1" applyFill="1" applyBorder="1" applyAlignment="1">
      <alignment horizontal="center"/>
    </xf>
    <xf numFmtId="1" fontId="18" fillId="45" borderId="16" xfId="0" applyNumberFormat="1" applyFont="1" applyFill="1" applyBorder="1" applyAlignment="1">
      <alignment horizontal="center"/>
    </xf>
    <xf numFmtId="1" fontId="18" fillId="45" borderId="17" xfId="0" applyNumberFormat="1" applyFont="1" applyFill="1" applyBorder="1" applyAlignment="1">
      <alignment horizontal="center"/>
    </xf>
    <xf numFmtId="1" fontId="18" fillId="45" borderId="15" xfId="0" applyNumberFormat="1" applyFont="1" applyFill="1" applyBorder="1" applyAlignment="1">
      <alignment horizontal="center"/>
    </xf>
    <xf numFmtId="1" fontId="18" fillId="35" borderId="0" xfId="0" applyNumberFormat="1" applyFont="1" applyFill="1" applyBorder="1" applyAlignment="1">
      <alignment horizontal="center"/>
    </xf>
    <xf numFmtId="10" fontId="18" fillId="35" borderId="0" xfId="42" applyNumberFormat="1" applyFont="1" applyFill="1" applyBorder="1" applyAlignment="1">
      <alignment horizontal="center"/>
    </xf>
    <xf numFmtId="3" fontId="18" fillId="45" borderId="0" xfId="0" applyNumberFormat="1" applyFont="1" applyFill="1" applyBorder="1" applyAlignment="1">
      <alignment horizontal="center"/>
    </xf>
    <xf numFmtId="1" fontId="23" fillId="45" borderId="10" xfId="0" applyNumberFormat="1" applyFont="1" applyFill="1" applyBorder="1" applyAlignment="1">
      <alignment horizontal="center"/>
    </xf>
    <xf numFmtId="1" fontId="23" fillId="45" borderId="11" xfId="0" applyNumberFormat="1" applyFont="1" applyFill="1" applyBorder="1" applyAlignment="1">
      <alignment horizontal="center"/>
    </xf>
    <xf numFmtId="1" fontId="23" fillId="45" borderId="13" xfId="0" applyNumberFormat="1" applyFont="1" applyFill="1" applyBorder="1" applyAlignment="1">
      <alignment horizontal="center"/>
    </xf>
    <xf numFmtId="1" fontId="23" fillId="45" borderId="0" xfId="0" applyNumberFormat="1" applyFont="1" applyFill="1" applyBorder="1" applyAlignment="1">
      <alignment horizontal="center"/>
    </xf>
    <xf numFmtId="166" fontId="24" fillId="45" borderId="0" xfId="0" applyNumberFormat="1" applyFont="1" applyFill="1" applyBorder="1" applyAlignment="1">
      <alignment horizontal="center"/>
    </xf>
    <xf numFmtId="14" fontId="18" fillId="45" borderId="0" xfId="0" applyNumberFormat="1" applyFont="1" applyFill="1" applyAlignment="1">
      <alignment horizontal="center"/>
    </xf>
    <xf numFmtId="0" fontId="0" fillId="45" borderId="0" xfId="0" applyFill="1"/>
    <xf numFmtId="0" fontId="21" fillId="45" borderId="0" xfId="0" applyFont="1" applyFill="1" applyAlignment="1">
      <alignment horizontal="center" vertical="center" textRotation="90" wrapText="1"/>
    </xf>
    <xf numFmtId="10" fontId="18" fillId="45" borderId="0" xfId="42" applyNumberFormat="1" applyFont="1" applyFill="1" applyBorder="1" applyAlignment="1">
      <alignment horizontal="center"/>
    </xf>
    <xf numFmtId="0" fontId="0" fillId="45" borderId="0" xfId="0" applyFill="1" applyAlignment="1">
      <alignment horizontal="center"/>
    </xf>
    <xf numFmtId="2" fontId="0" fillId="45" borderId="0" xfId="0" applyNumberFormat="1" applyFill="1"/>
    <xf numFmtId="2" fontId="0" fillId="45" borderId="0" xfId="0" applyNumberFormat="1" applyFill="1" applyAlignment="1">
      <alignment horizontal="center"/>
    </xf>
    <xf numFmtId="0" fontId="0" fillId="46" borderId="10" xfId="0" applyFill="1" applyBorder="1"/>
    <xf numFmtId="0" fontId="0" fillId="46" borderId="11" xfId="0" applyFill="1" applyBorder="1"/>
    <xf numFmtId="0" fontId="0" fillId="46" borderId="12" xfId="0" applyFill="1" applyBorder="1"/>
    <xf numFmtId="0" fontId="25" fillId="46" borderId="19" xfId="0" applyFont="1" applyFill="1" applyBorder="1" applyAlignment="1">
      <alignment horizontal="center" vertical="center" textRotation="90" wrapText="1"/>
    </xf>
    <xf numFmtId="0" fontId="25" fillId="46" borderId="20" xfId="0" applyFont="1" applyFill="1" applyBorder="1" applyAlignment="1">
      <alignment horizontal="center" vertical="center" textRotation="90" wrapText="1"/>
    </xf>
    <xf numFmtId="0" fontId="25" fillId="46" borderId="21" xfId="0" applyFont="1" applyFill="1" applyBorder="1" applyAlignment="1">
      <alignment horizontal="center" vertical="center" textRotation="90" wrapText="1"/>
    </xf>
    <xf numFmtId="1" fontId="18" fillId="45" borderId="10" xfId="0" applyNumberFormat="1" applyFont="1" applyFill="1" applyBorder="1" applyAlignment="1">
      <alignment horizontal="center" vertical="center"/>
    </xf>
    <xf numFmtId="1" fontId="18" fillId="45" borderId="11" xfId="0" quotePrefix="1" applyNumberFormat="1" applyFont="1" applyFill="1" applyBorder="1" applyAlignment="1">
      <alignment horizontal="center" vertical="center"/>
    </xf>
    <xf numFmtId="14" fontId="18" fillId="45" borderId="12" xfId="0" applyNumberFormat="1" applyFont="1" applyFill="1" applyBorder="1" applyAlignment="1">
      <alignment horizontal="center" vertical="center"/>
    </xf>
    <xf numFmtId="0" fontId="0" fillId="45" borderId="0" xfId="0" applyFill="1" applyAlignment="1">
      <alignment horizontal="center" vertical="center"/>
    </xf>
    <xf numFmtId="0" fontId="0" fillId="45" borderId="0" xfId="0" applyFill="1" applyAlignment="1">
      <alignment vertical="center"/>
    </xf>
    <xf numFmtId="2" fontId="0" fillId="45" borderId="0" xfId="0" applyNumberFormat="1" applyFill="1" applyAlignment="1">
      <alignment vertical="center"/>
    </xf>
    <xf numFmtId="0" fontId="0" fillId="45" borderId="13" xfId="0" applyFill="1" applyBorder="1" applyAlignment="1">
      <alignment vertical="center"/>
    </xf>
    <xf numFmtId="1" fontId="18" fillId="45" borderId="0" xfId="0" quotePrefix="1" applyNumberFormat="1" applyFont="1" applyFill="1" applyBorder="1" applyAlignment="1">
      <alignment horizontal="center" vertical="center"/>
    </xf>
    <xf numFmtId="14" fontId="18" fillId="45" borderId="14" xfId="0" applyNumberFormat="1" applyFont="1" applyFill="1" applyBorder="1" applyAlignment="1">
      <alignment horizontal="center" vertical="center"/>
    </xf>
    <xf numFmtId="1" fontId="18" fillId="45" borderId="0" xfId="0" applyNumberFormat="1" applyFont="1" applyFill="1" applyBorder="1" applyAlignment="1">
      <alignment horizontal="center" vertical="center"/>
    </xf>
    <xf numFmtId="0" fontId="0" fillId="45" borderId="15" xfId="0" applyFill="1" applyBorder="1" applyAlignment="1">
      <alignment vertical="center"/>
    </xf>
    <xf numFmtId="1" fontId="18" fillId="45" borderId="16" xfId="0" applyNumberFormat="1" applyFont="1" applyFill="1" applyBorder="1" applyAlignment="1">
      <alignment horizontal="center" vertical="center"/>
    </xf>
    <xf numFmtId="14" fontId="18" fillId="45" borderId="17" xfId="0" applyNumberFormat="1" applyFont="1" applyFill="1" applyBorder="1" applyAlignment="1">
      <alignment horizontal="center" vertical="center"/>
    </xf>
    <xf numFmtId="2" fontId="0" fillId="45" borderId="0" xfId="0" applyNumberFormat="1" applyFill="1" applyAlignment="1">
      <alignment horizontal="center" vertical="center"/>
    </xf>
    <xf numFmtId="3" fontId="18" fillId="45" borderId="11" xfId="0" applyNumberFormat="1" applyFont="1" applyFill="1" applyBorder="1" applyAlignment="1">
      <alignment horizontal="center" vertical="center"/>
    </xf>
    <xf numFmtId="3" fontId="18" fillId="45" borderId="10" xfId="0" applyNumberFormat="1" applyFont="1" applyFill="1" applyBorder="1" applyAlignment="1">
      <alignment horizontal="center" vertical="center"/>
    </xf>
    <xf numFmtId="3" fontId="18" fillId="45" borderId="0" xfId="0" applyNumberFormat="1" applyFont="1" applyFill="1" applyBorder="1" applyAlignment="1">
      <alignment horizontal="center" vertical="center"/>
    </xf>
    <xf numFmtId="3" fontId="18" fillId="45" borderId="13" xfId="0" applyNumberFormat="1" applyFont="1" applyFill="1" applyBorder="1" applyAlignment="1">
      <alignment horizontal="center" vertical="center"/>
    </xf>
    <xf numFmtId="3" fontId="18" fillId="45" borderId="16" xfId="0" applyNumberFormat="1" applyFont="1" applyFill="1" applyBorder="1" applyAlignment="1">
      <alignment horizontal="center" vertical="center"/>
    </xf>
    <xf numFmtId="3" fontId="18" fillId="45" borderId="15" xfId="0" applyNumberFormat="1" applyFont="1" applyFill="1" applyBorder="1" applyAlignment="1">
      <alignment horizontal="center" vertical="center"/>
    </xf>
    <xf numFmtId="3" fontId="18" fillId="45" borderId="19" xfId="0" applyNumberFormat="1" applyFont="1" applyFill="1" applyBorder="1" applyAlignment="1">
      <alignment horizontal="center" vertical="center"/>
    </xf>
    <xf numFmtId="3" fontId="18" fillId="45" borderId="20" xfId="0" applyNumberFormat="1" applyFont="1" applyFill="1" applyBorder="1" applyAlignment="1">
      <alignment horizontal="center" vertical="center"/>
    </xf>
    <xf numFmtId="0" fontId="25" fillId="46" borderId="18" xfId="0" applyFont="1" applyFill="1" applyBorder="1" applyAlignment="1">
      <alignment horizontal="center" vertical="center" textRotation="90" wrapText="1"/>
    </xf>
    <xf numFmtId="3" fontId="18" fillId="47" borderId="22" xfId="0" applyNumberFormat="1" applyFont="1" applyFill="1" applyBorder="1" applyAlignment="1">
      <alignment horizontal="center" vertical="center"/>
    </xf>
    <xf numFmtId="3" fontId="18" fillId="47" borderId="23" xfId="0" applyNumberFormat="1" applyFont="1" applyFill="1" applyBorder="1" applyAlignment="1">
      <alignment horizontal="center" vertical="center"/>
    </xf>
    <xf numFmtId="3" fontId="18" fillId="47" borderId="24" xfId="0" applyNumberFormat="1" applyFont="1" applyFill="1" applyBorder="1" applyAlignment="1">
      <alignment horizontal="center" vertical="center"/>
    </xf>
    <xf numFmtId="3" fontId="18" fillId="47" borderId="18" xfId="0" applyNumberFormat="1" applyFont="1" applyFill="1" applyBorder="1" applyAlignment="1">
      <alignment horizontal="center" vertical="center"/>
    </xf>
    <xf numFmtId="1" fontId="18" fillId="47" borderId="0" xfId="0" applyNumberFormat="1" applyFont="1" applyFill="1" applyBorder="1" applyAlignment="1">
      <alignment horizontal="center"/>
    </xf>
    <xf numFmtId="9" fontId="21" fillId="45" borderId="0" xfId="42" applyNumberFormat="1" applyFont="1" applyFill="1" applyAlignment="1">
      <alignment horizontal="center" vertical="center" textRotation="90" wrapText="1"/>
    </xf>
    <xf numFmtId="10" fontId="18" fillId="47" borderId="18" xfId="42" applyNumberFormat="1" applyFont="1" applyFill="1" applyBorder="1" applyAlignment="1">
      <alignment horizontal="center" vertical="center"/>
    </xf>
    <xf numFmtId="3" fontId="18" fillId="45" borderId="18" xfId="0" applyNumberFormat="1" applyFont="1" applyFill="1" applyBorder="1" applyAlignment="1">
      <alignment horizontal="center" vertical="center"/>
    </xf>
    <xf numFmtId="3" fontId="18" fillId="45" borderId="24" xfId="0" applyNumberFormat="1" applyFont="1" applyFill="1" applyBorder="1" applyAlignment="1">
      <alignment horizontal="center" vertical="center"/>
    </xf>
    <xf numFmtId="1" fontId="0" fillId="0" borderId="0" xfId="0" applyNumberFormat="1"/>
    <xf numFmtId="10" fontId="18" fillId="45" borderId="0" xfId="42" applyNumberFormat="1" applyFont="1" applyFill="1" applyBorder="1" applyAlignment="1">
      <alignment horizontal="center" vertical="center"/>
    </xf>
    <xf numFmtId="0" fontId="0" fillId="36" borderId="0" xfId="0" quotePrefix="1" applyFill="1" applyAlignment="1">
      <alignment horizontal="right"/>
    </xf>
    <xf numFmtId="0" fontId="0" fillId="36" borderId="0" xfId="0" applyFill="1" applyAlignment="1">
      <alignment horizontal="right"/>
    </xf>
    <xf numFmtId="0" fontId="0" fillId="0" borderId="0" xfId="0" applyAlignment="1">
      <alignment horizontal="right"/>
    </xf>
    <xf numFmtId="3" fontId="0" fillId="36" borderId="0" xfId="0" applyNumberFormat="1" applyFill="1" applyAlignment="1">
      <alignment horizontal="right"/>
    </xf>
    <xf numFmtId="0" fontId="0" fillId="36" borderId="10" xfId="0" applyFill="1" applyBorder="1" applyAlignment="1">
      <alignment horizontal="right"/>
    </xf>
    <xf numFmtId="3" fontId="0" fillId="36" borderId="11" xfId="0" applyNumberFormat="1" applyFill="1" applyBorder="1" applyAlignment="1">
      <alignment horizontal="right"/>
    </xf>
    <xf numFmtId="3" fontId="0" fillId="36" borderId="12" xfId="0" applyNumberFormat="1" applyFill="1" applyBorder="1" applyAlignment="1">
      <alignment horizontal="right"/>
    </xf>
    <xf numFmtId="0" fontId="0" fillId="36" borderId="13" xfId="0" applyFill="1" applyBorder="1" applyAlignment="1">
      <alignment horizontal="right"/>
    </xf>
    <xf numFmtId="0" fontId="0" fillId="36" borderId="0" xfId="0" quotePrefix="1" applyFill="1" applyBorder="1" applyAlignment="1">
      <alignment horizontal="right"/>
    </xf>
    <xf numFmtId="3" fontId="0" fillId="36" borderId="0" xfId="0" applyNumberFormat="1" applyFill="1" applyBorder="1" applyAlignment="1">
      <alignment horizontal="right"/>
    </xf>
    <xf numFmtId="3" fontId="0" fillId="36" borderId="14" xfId="0" applyNumberFormat="1" applyFill="1" applyBorder="1" applyAlignment="1">
      <alignment horizontal="right"/>
    </xf>
    <xf numFmtId="0" fontId="0" fillId="36" borderId="0" xfId="0" applyFill="1" applyBorder="1" applyAlignment="1">
      <alignment horizontal="right"/>
    </xf>
    <xf numFmtId="0" fontId="0" fillId="36" borderId="15" xfId="0" applyFill="1" applyBorder="1" applyAlignment="1">
      <alignment horizontal="right"/>
    </xf>
    <xf numFmtId="0" fontId="0" fillId="36" borderId="16" xfId="0" quotePrefix="1" applyFill="1" applyBorder="1" applyAlignment="1">
      <alignment horizontal="right"/>
    </xf>
    <xf numFmtId="3" fontId="0" fillId="36" borderId="16" xfId="0" applyNumberFormat="1" applyFill="1" applyBorder="1" applyAlignment="1">
      <alignment horizontal="right"/>
    </xf>
    <xf numFmtId="0" fontId="0" fillId="36" borderId="16" xfId="0" applyFill="1" applyBorder="1" applyAlignment="1">
      <alignment horizontal="right"/>
    </xf>
    <xf numFmtId="3" fontId="0" fillId="36" borderId="17" xfId="0" applyNumberFormat="1" applyFill="1" applyBorder="1" applyAlignment="1">
      <alignment horizontal="right"/>
    </xf>
    <xf numFmtId="0" fontId="0" fillId="36" borderId="19" xfId="0" applyFill="1" applyBorder="1" applyAlignment="1">
      <alignment horizontal="right"/>
    </xf>
    <xf numFmtId="0" fontId="0" fillId="36" borderId="20" xfId="0" applyFill="1" applyBorder="1" applyAlignment="1">
      <alignment horizontal="right"/>
    </xf>
    <xf numFmtId="0" fontId="0" fillId="36" borderId="21" xfId="0" applyFill="1" applyBorder="1" applyAlignment="1">
      <alignment horizontal="right"/>
    </xf>
    <xf numFmtId="0" fontId="0" fillId="36" borderId="12" xfId="0" quotePrefix="1" applyFill="1" applyBorder="1" applyAlignment="1">
      <alignment horizontal="right"/>
    </xf>
    <xf numFmtId="0" fontId="0" fillId="36" borderId="14" xfId="0" quotePrefix="1" applyFill="1" applyBorder="1" applyAlignment="1">
      <alignment horizontal="right"/>
    </xf>
    <xf numFmtId="0" fontId="0" fillId="36" borderId="17" xfId="0" quotePrefix="1" applyFill="1" applyBorder="1" applyAlignment="1">
      <alignment horizontal="right"/>
    </xf>
    <xf numFmtId="3" fontId="0" fillId="36" borderId="10" xfId="0" applyNumberFormat="1" applyFill="1" applyBorder="1" applyAlignment="1">
      <alignment horizontal="right"/>
    </xf>
    <xf numFmtId="3" fontId="0" fillId="36" borderId="13" xfId="0" applyNumberFormat="1" applyFill="1" applyBorder="1" applyAlignment="1">
      <alignment horizontal="right"/>
    </xf>
    <xf numFmtId="3" fontId="0" fillId="36" borderId="15" xfId="0" applyNumberFormat="1" applyFill="1" applyBorder="1" applyAlignment="1">
      <alignment horizontal="right"/>
    </xf>
    <xf numFmtId="0" fontId="0" fillId="36" borderId="14" xfId="0" applyFill="1" applyBorder="1" applyAlignment="1">
      <alignment horizontal="right"/>
    </xf>
    <xf numFmtId="0" fontId="0" fillId="36" borderId="17" xfId="0" applyFill="1" applyBorder="1" applyAlignment="1">
      <alignment horizontal="right"/>
    </xf>
    <xf numFmtId="0" fontId="0" fillId="36" borderId="11" xfId="0" applyFill="1" applyBorder="1" applyAlignment="1">
      <alignment horizontal="right"/>
    </xf>
    <xf numFmtId="0" fontId="0" fillId="36" borderId="12" xfId="0" applyFill="1" applyBorder="1" applyAlignment="1">
      <alignment horizontal="right"/>
    </xf>
    <xf numFmtId="167" fontId="0" fillId="36" borderId="16" xfId="42" applyNumberFormat="1" applyFont="1" applyFill="1" applyBorder="1" applyAlignment="1">
      <alignment horizontal="right"/>
    </xf>
    <xf numFmtId="167" fontId="0" fillId="36" borderId="17" xfId="42" applyNumberFormat="1" applyFont="1" applyFill="1" applyBorder="1" applyAlignment="1">
      <alignment horizontal="right"/>
    </xf>
    <xf numFmtId="3" fontId="0" fillId="36" borderId="12" xfId="0" applyNumberFormat="1" applyFill="1" applyBorder="1"/>
    <xf numFmtId="3" fontId="0" fillId="36" borderId="17" xfId="0" applyNumberFormat="1" applyFill="1" applyBorder="1"/>
    <xf numFmtId="3" fontId="0" fillId="0" borderId="0" xfId="0" applyNumberFormat="1"/>
    <xf numFmtId="0" fontId="22" fillId="45" borderId="0" xfId="0" applyFont="1" applyFill="1"/>
    <xf numFmtId="3" fontId="22" fillId="45" borderId="0" xfId="0" applyNumberFormat="1" applyFont="1" applyFill="1" applyBorder="1" applyAlignment="1">
      <alignment horizontal="right"/>
    </xf>
    <xf numFmtId="3" fontId="22" fillId="45" borderId="0" xfId="0" applyNumberFormat="1" applyFont="1" applyFill="1"/>
    <xf numFmtId="0" fontId="22" fillId="45" borderId="10" xfId="0" applyFont="1" applyFill="1" applyBorder="1" applyAlignment="1">
      <alignment vertical="center"/>
    </xf>
    <xf numFmtId="0" fontId="22" fillId="45" borderId="11" xfId="0" applyFont="1" applyFill="1" applyBorder="1"/>
    <xf numFmtId="3" fontId="22" fillId="45" borderId="11" xfId="0" applyNumberFormat="1" applyFont="1" applyFill="1" applyBorder="1" applyAlignment="1">
      <alignment horizontal="right"/>
    </xf>
    <xf numFmtId="3" fontId="22" fillId="45" borderId="12" xfId="0" applyNumberFormat="1" applyFont="1" applyFill="1" applyBorder="1" applyAlignment="1">
      <alignment horizontal="right"/>
    </xf>
    <xf numFmtId="0" fontId="22" fillId="45" borderId="13" xfId="0" applyFont="1" applyFill="1" applyBorder="1" applyAlignment="1">
      <alignment vertical="center"/>
    </xf>
    <xf numFmtId="0" fontId="22" fillId="45" borderId="0" xfId="0" applyFont="1" applyFill="1" applyBorder="1"/>
    <xf numFmtId="3" fontId="22" fillId="45" borderId="14" xfId="0" applyNumberFormat="1" applyFont="1" applyFill="1" applyBorder="1" applyAlignment="1">
      <alignment horizontal="right"/>
    </xf>
    <xf numFmtId="0" fontId="22" fillId="45" borderId="15" xfId="0" applyFont="1" applyFill="1" applyBorder="1" applyAlignment="1">
      <alignment vertical="center"/>
    </xf>
    <xf numFmtId="0" fontId="22" fillId="45" borderId="16" xfId="0" applyFont="1" applyFill="1" applyBorder="1"/>
    <xf numFmtId="3" fontId="22" fillId="45" borderId="16" xfId="0" applyNumberFormat="1" applyFont="1" applyFill="1" applyBorder="1" applyAlignment="1">
      <alignment horizontal="right"/>
    </xf>
    <xf numFmtId="3" fontId="22" fillId="45" borderId="17" xfId="0" applyNumberFormat="1" applyFont="1" applyFill="1" applyBorder="1" applyAlignment="1">
      <alignment horizontal="right"/>
    </xf>
    <xf numFmtId="0" fontId="22" fillId="45" borderId="12" xfId="0" applyFont="1" applyFill="1" applyBorder="1"/>
    <xf numFmtId="0" fontId="22" fillId="45" borderId="14" xfId="0" applyFont="1" applyFill="1" applyBorder="1"/>
    <xf numFmtId="0" fontId="22" fillId="45" borderId="17" xfId="0" applyFont="1" applyFill="1" applyBorder="1"/>
    <xf numFmtId="0" fontId="22" fillId="45" borderId="19" xfId="0" applyFont="1" applyFill="1" applyBorder="1" applyAlignment="1">
      <alignment vertical="center"/>
    </xf>
    <xf numFmtId="0" fontId="22" fillId="45" borderId="20" xfId="0" applyFont="1" applyFill="1" applyBorder="1"/>
    <xf numFmtId="0" fontId="22" fillId="45" borderId="21" xfId="0" applyFont="1" applyFill="1" applyBorder="1"/>
    <xf numFmtId="3" fontId="22" fillId="45" borderId="20" xfId="0" applyNumberFormat="1" applyFont="1" applyFill="1" applyBorder="1" applyAlignment="1">
      <alignment horizontal="right"/>
    </xf>
    <xf numFmtId="3" fontId="22" fillId="45" borderId="21" xfId="0" applyNumberFormat="1" applyFont="1" applyFill="1" applyBorder="1" applyAlignment="1">
      <alignment horizontal="right"/>
    </xf>
    <xf numFmtId="0" fontId="0" fillId="48" borderId="0" xfId="0" applyFill="1"/>
    <xf numFmtId="0" fontId="27" fillId="0" borderId="0" xfId="43"/>
    <xf numFmtId="10" fontId="27" fillId="0" borderId="0" xfId="43" applyNumberFormat="1" applyAlignment="1">
      <alignment horizontal="center"/>
    </xf>
    <xf numFmtId="0" fontId="27" fillId="0" borderId="0" xfId="43" applyAlignment="1">
      <alignment horizontal="center"/>
    </xf>
    <xf numFmtId="0" fontId="27" fillId="36" borderId="0" xfId="43" applyFill="1" applyAlignment="1">
      <alignment horizontal="center"/>
    </xf>
    <xf numFmtId="0" fontId="27" fillId="36" borderId="0" xfId="43" applyFill="1"/>
    <xf numFmtId="0" fontId="27" fillId="36" borderId="0" xfId="43" applyFill="1" applyAlignment="1">
      <alignment horizontal="left"/>
    </xf>
    <xf numFmtId="0" fontId="27" fillId="49" borderId="0" xfId="43" applyFill="1"/>
    <xf numFmtId="0" fontId="27" fillId="49" borderId="0" xfId="43" applyFill="1" applyAlignment="1">
      <alignment horizontal="left"/>
    </xf>
    <xf numFmtId="0" fontId="27" fillId="49" borderId="0" xfId="43" applyFill="1" applyAlignment="1">
      <alignment horizontal="center"/>
    </xf>
    <xf numFmtId="0" fontId="18" fillId="36" borderId="0" xfId="43" applyFont="1" applyFill="1" applyBorder="1" applyAlignment="1">
      <alignment horizontal="right" vertical="center" textRotation="90" wrapText="1"/>
    </xf>
    <xf numFmtId="0" fontId="18" fillId="49" borderId="0" xfId="43" applyFont="1" applyFill="1" applyBorder="1" applyAlignment="1">
      <alignment horizontal="left" vertical="center" textRotation="90" wrapText="1"/>
    </xf>
    <xf numFmtId="14" fontId="18" fillId="33" borderId="18" xfId="43" applyNumberFormat="1" applyFont="1" applyFill="1" applyBorder="1" applyAlignment="1">
      <alignment horizontal="left" vertical="center" textRotation="90" wrapText="1"/>
    </xf>
    <xf numFmtId="0" fontId="18" fillId="33" borderId="18" xfId="43" applyFont="1" applyFill="1" applyBorder="1" applyAlignment="1">
      <alignment horizontal="left" vertical="center" textRotation="90" wrapText="1"/>
    </xf>
    <xf numFmtId="0" fontId="18" fillId="33" borderId="18" xfId="43" applyFont="1" applyFill="1" applyBorder="1" applyAlignment="1">
      <alignment horizontal="center" vertical="center" textRotation="90" wrapText="1"/>
    </xf>
    <xf numFmtId="14" fontId="0" fillId="0" borderId="0" xfId="0" applyNumberFormat="1"/>
    <xf numFmtId="0" fontId="0" fillId="0" borderId="0" xfId="0" applyAlignment="1">
      <alignment textRotation="90"/>
    </xf>
    <xf numFmtId="14" fontId="0" fillId="36" borderId="0" xfId="0" applyNumberFormat="1" applyFill="1"/>
    <xf numFmtId="1" fontId="0" fillId="36" borderId="0" xfId="0" applyNumberFormat="1" applyFill="1"/>
    <xf numFmtId="0" fontId="0" fillId="0" borderId="0" xfId="0" applyBorder="1"/>
    <xf numFmtId="14" fontId="0" fillId="36" borderId="0" xfId="0" applyNumberFormat="1" applyFill="1" applyBorder="1"/>
    <xf numFmtId="1" fontId="0" fillId="36" borderId="0" xfId="0" applyNumberFormat="1" applyFill="1" applyBorder="1"/>
    <xf numFmtId="0" fontId="0" fillId="36" borderId="0" xfId="0" applyFill="1" applyBorder="1"/>
    <xf numFmtId="14" fontId="0" fillId="36" borderId="0" xfId="0" applyNumberFormat="1" applyFill="1" applyAlignment="1">
      <alignment textRotation="90"/>
    </xf>
    <xf numFmtId="0" fontId="0" fillId="36" borderId="0" xfId="0" applyFill="1" applyAlignment="1">
      <alignment textRotation="90"/>
    </xf>
    <xf numFmtId="0" fontId="0" fillId="36" borderId="0" xfId="0" applyFill="1" applyBorder="1" applyAlignment="1">
      <alignment textRotation="90"/>
    </xf>
    <xf numFmtId="3" fontId="0" fillId="36" borderId="0" xfId="0" applyNumberFormat="1" applyFill="1" applyBorder="1"/>
    <xf numFmtId="169" fontId="0" fillId="36" borderId="0" xfId="0" applyNumberFormat="1" applyFill="1"/>
    <xf numFmtId="3" fontId="0" fillId="36" borderId="10" xfId="0" applyNumberFormat="1" applyFill="1" applyBorder="1" applyAlignment="1">
      <alignment horizontal="center"/>
    </xf>
    <xf numFmtId="3" fontId="0" fillId="36" borderId="11" xfId="0" applyNumberFormat="1" applyFill="1" applyBorder="1" applyAlignment="1">
      <alignment horizontal="center"/>
    </xf>
    <xf numFmtId="3" fontId="0" fillId="36" borderId="13" xfId="0" applyNumberFormat="1" applyFill="1" applyBorder="1" applyAlignment="1">
      <alignment horizontal="center"/>
    </xf>
    <xf numFmtId="3" fontId="0" fillId="36" borderId="0" xfId="0" applyNumberFormat="1" applyFill="1" applyBorder="1" applyAlignment="1">
      <alignment horizontal="center"/>
    </xf>
    <xf numFmtId="0" fontId="0" fillId="36" borderId="22" xfId="0" quotePrefix="1" applyFill="1" applyBorder="1" applyAlignment="1">
      <alignment horizontal="center"/>
    </xf>
    <xf numFmtId="3" fontId="0" fillId="36" borderId="12" xfId="0" applyNumberFormat="1" applyFill="1" applyBorder="1" applyAlignment="1">
      <alignment horizontal="center"/>
    </xf>
    <xf numFmtId="0" fontId="0" fillId="36" borderId="23" xfId="0" quotePrefix="1" applyFill="1" applyBorder="1" applyAlignment="1">
      <alignment horizontal="center"/>
    </xf>
    <xf numFmtId="3" fontId="0" fillId="36" borderId="14" xfId="0" applyNumberFormat="1" applyFill="1" applyBorder="1" applyAlignment="1">
      <alignment horizontal="center"/>
    </xf>
    <xf numFmtId="0" fontId="0" fillId="36" borderId="24" xfId="0" quotePrefix="1" applyFill="1" applyBorder="1" applyAlignment="1">
      <alignment horizontal="center"/>
    </xf>
    <xf numFmtId="3" fontId="0" fillId="36" borderId="15" xfId="0" applyNumberFormat="1" applyFill="1" applyBorder="1" applyAlignment="1">
      <alignment horizontal="center"/>
    </xf>
    <xf numFmtId="3" fontId="0" fillId="36" borderId="16" xfId="0" applyNumberFormat="1" applyFill="1" applyBorder="1" applyAlignment="1">
      <alignment horizontal="center"/>
    </xf>
    <xf numFmtId="3" fontId="0" fillId="36" borderId="17" xfId="0" applyNumberFormat="1" applyFill="1" applyBorder="1" applyAlignment="1">
      <alignment horizontal="center"/>
    </xf>
    <xf numFmtId="167" fontId="0" fillId="36" borderId="14" xfId="42" applyNumberFormat="1" applyFont="1" applyFill="1" applyBorder="1" applyAlignment="1">
      <alignment horizontal="center"/>
    </xf>
    <xf numFmtId="167" fontId="0" fillId="36" borderId="17" xfId="42" applyNumberFormat="1" applyFont="1" applyFill="1" applyBorder="1" applyAlignment="1">
      <alignment horizontal="center"/>
    </xf>
    <xf numFmtId="167" fontId="0" fillId="36" borderId="12" xfId="42" applyNumberFormat="1" applyFont="1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0" xfId="0" applyFill="1" applyBorder="1" applyAlignment="1">
      <alignment horizontal="center" wrapText="1"/>
    </xf>
    <xf numFmtId="0" fontId="0" fillId="33" borderId="21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0" fontId="0" fillId="36" borderId="23" xfId="0" applyFill="1" applyBorder="1" applyAlignment="1">
      <alignment horizontal="center"/>
    </xf>
    <xf numFmtId="0" fontId="0" fillId="36" borderId="24" xfId="0" applyFill="1" applyBorder="1" applyAlignment="1">
      <alignment horizontal="center"/>
    </xf>
    <xf numFmtId="0" fontId="28" fillId="50" borderId="19" xfId="0" applyFont="1" applyFill="1" applyBorder="1" applyAlignment="1">
      <alignment horizontal="center" vertical="center" textRotation="90" wrapText="1"/>
    </xf>
    <xf numFmtId="0" fontId="28" fillId="43" borderId="18" xfId="0" applyFont="1" applyFill="1" applyBorder="1" applyAlignment="1">
      <alignment horizontal="center" vertical="center" textRotation="90" wrapText="1"/>
    </xf>
    <xf numFmtId="0" fontId="21" fillId="43" borderId="13" xfId="0" applyFont="1" applyFill="1" applyBorder="1" applyAlignment="1">
      <alignment horizontal="center" vertical="center"/>
    </xf>
    <xf numFmtId="0" fontId="21" fillId="50" borderId="13" xfId="0" applyFont="1" applyFill="1" applyBorder="1" applyAlignment="1">
      <alignment horizontal="center" vertical="center"/>
    </xf>
    <xf numFmtId="0" fontId="21" fillId="41" borderId="13" xfId="0" applyFont="1" applyFill="1" applyBorder="1" applyAlignment="1">
      <alignment horizontal="center" vertical="center"/>
    </xf>
    <xf numFmtId="3" fontId="22" fillId="45" borderId="14" xfId="0" applyNumberFormat="1" applyFont="1" applyFill="1" applyBorder="1" applyAlignment="1">
      <alignment horizontal="center"/>
    </xf>
    <xf numFmtId="0" fontId="22" fillId="45" borderId="13" xfId="0" applyFont="1" applyFill="1" applyBorder="1" applyAlignment="1">
      <alignment horizontal="right" vertical="center"/>
    </xf>
    <xf numFmtId="3" fontId="22" fillId="45" borderId="23" xfId="0" applyNumberFormat="1" applyFont="1" applyFill="1" applyBorder="1" applyAlignment="1">
      <alignment horizontal="center"/>
    </xf>
    <xf numFmtId="3" fontId="22" fillId="45" borderId="24" xfId="0" applyNumberFormat="1" applyFont="1" applyFill="1" applyBorder="1" applyAlignment="1">
      <alignment horizontal="center"/>
    </xf>
    <xf numFmtId="0" fontId="22" fillId="33" borderId="18" xfId="0" applyFont="1" applyFill="1" applyBorder="1" applyAlignment="1">
      <alignment horizontal="center" vertical="center"/>
    </xf>
    <xf numFmtId="0" fontId="22" fillId="33" borderId="21" xfId="0" applyFont="1" applyFill="1" applyBorder="1" applyAlignment="1">
      <alignment horizontal="center" vertical="center"/>
    </xf>
    <xf numFmtId="3" fontId="22" fillId="45" borderId="22" xfId="0" applyNumberFormat="1" applyFont="1" applyFill="1" applyBorder="1" applyAlignment="1">
      <alignment horizontal="center"/>
    </xf>
    <xf numFmtId="3" fontId="22" fillId="45" borderId="12" xfId="0" applyNumberFormat="1" applyFont="1" applyFill="1" applyBorder="1" applyAlignment="1">
      <alignment horizontal="center"/>
    </xf>
    <xf numFmtId="0" fontId="22" fillId="45" borderId="15" xfId="0" applyFont="1" applyFill="1" applyBorder="1" applyAlignment="1">
      <alignment horizontal="right" vertical="center"/>
    </xf>
    <xf numFmtId="3" fontId="22" fillId="45" borderId="17" xfId="0" applyNumberFormat="1" applyFont="1" applyFill="1" applyBorder="1" applyAlignment="1">
      <alignment horizontal="center"/>
    </xf>
    <xf numFmtId="10" fontId="22" fillId="36" borderId="0" xfId="42" applyNumberFormat="1" applyFont="1" applyFill="1" applyBorder="1" applyAlignment="1">
      <alignment horizontal="center"/>
    </xf>
    <xf numFmtId="0" fontId="22" fillId="33" borderId="19" xfId="0" applyFont="1" applyFill="1" applyBorder="1" applyAlignment="1">
      <alignment horizontal="left" vertical="center"/>
    </xf>
    <xf numFmtId="0" fontId="16" fillId="36" borderId="22" xfId="0" applyFont="1" applyFill="1" applyBorder="1" applyAlignment="1">
      <alignment horizontal="center" vertical="center" wrapText="1"/>
    </xf>
    <xf numFmtId="0" fontId="16" fillId="36" borderId="10" xfId="0" applyFont="1" applyFill="1" applyBorder="1" applyAlignment="1">
      <alignment horizontal="center" vertical="center" wrapText="1"/>
    </xf>
    <xf numFmtId="0" fontId="16" fillId="36" borderId="11" xfId="0" applyFont="1" applyFill="1" applyBorder="1" applyAlignment="1">
      <alignment horizontal="center" vertical="center" wrapText="1"/>
    </xf>
    <xf numFmtId="0" fontId="16" fillId="36" borderId="18" xfId="0" applyFont="1" applyFill="1" applyBorder="1" applyAlignment="1">
      <alignment horizontal="center" vertical="center" wrapText="1"/>
    </xf>
    <xf numFmtId="0" fontId="26" fillId="36" borderId="15" xfId="0" applyFont="1" applyFill="1" applyBorder="1" applyAlignment="1">
      <alignment horizontal="right"/>
    </xf>
    <xf numFmtId="0" fontId="26" fillId="36" borderId="17" xfId="0" applyFont="1" applyFill="1" applyBorder="1" applyAlignment="1">
      <alignment horizontal="right"/>
    </xf>
    <xf numFmtId="0" fontId="19" fillId="36" borderId="10" xfId="0" applyFont="1" applyFill="1" applyBorder="1" applyAlignment="1">
      <alignment horizontal="right"/>
    </xf>
    <xf numFmtId="0" fontId="19" fillId="36" borderId="12" xfId="0" applyFont="1" applyFill="1" applyBorder="1" applyAlignment="1">
      <alignment horizontal="right"/>
    </xf>
    <xf numFmtId="0" fontId="19" fillId="36" borderId="11" xfId="0" applyFont="1" applyFill="1" applyBorder="1" applyAlignment="1">
      <alignment horizontal="right"/>
    </xf>
    <xf numFmtId="0" fontId="19" fillId="36" borderId="15" xfId="0" applyFont="1" applyFill="1" applyBorder="1" applyAlignment="1">
      <alignment horizontal="right"/>
    </xf>
    <xf numFmtId="0" fontId="19" fillId="36" borderId="17" xfId="0" applyFont="1" applyFill="1" applyBorder="1" applyAlignment="1">
      <alignment horizontal="right"/>
    </xf>
    <xf numFmtId="0" fontId="19" fillId="36" borderId="17" xfId="0" applyFont="1" applyFill="1" applyBorder="1" applyAlignment="1">
      <alignment horizontal="center"/>
    </xf>
    <xf numFmtId="0" fontId="26" fillId="36" borderId="13" xfId="0" applyFont="1" applyFill="1" applyBorder="1" applyAlignment="1">
      <alignment horizontal="right"/>
    </xf>
    <xf numFmtId="0" fontId="26" fillId="36" borderId="14" xfId="0" applyFont="1" applyFill="1" applyBorder="1" applyAlignment="1">
      <alignment horizontal="right"/>
    </xf>
    <xf numFmtId="3" fontId="0" fillId="36" borderId="11" xfId="0" applyNumberFormat="1" applyFill="1" applyBorder="1"/>
    <xf numFmtId="0" fontId="21" fillId="36" borderId="0" xfId="0" applyFont="1" applyFill="1" applyBorder="1" applyAlignment="1">
      <alignment horizontal="center" vertical="center"/>
    </xf>
    <xf numFmtId="0" fontId="21" fillId="36" borderId="13" xfId="0" applyFont="1" applyFill="1" applyBorder="1" applyAlignment="1">
      <alignment horizontal="center" vertical="center"/>
    </xf>
    <xf numFmtId="0" fontId="28" fillId="47" borderId="0" xfId="0" applyFont="1" applyFill="1" applyBorder="1" applyAlignment="1">
      <alignment horizontal="center" vertical="center" textRotation="90" wrapText="1"/>
    </xf>
    <xf numFmtId="16" fontId="21" fillId="50" borderId="13" xfId="0" quotePrefix="1" applyNumberFormat="1" applyFont="1" applyFill="1" applyBorder="1" applyAlignment="1">
      <alignment horizontal="center" vertical="center"/>
    </xf>
    <xf numFmtId="0" fontId="22" fillId="41" borderId="18" xfId="0" applyFont="1" applyFill="1" applyBorder="1" applyAlignment="1">
      <alignment horizontal="center"/>
    </xf>
    <xf numFmtId="1" fontId="21" fillId="43" borderId="13" xfId="0" applyNumberFormat="1" applyFont="1" applyFill="1" applyBorder="1" applyAlignment="1">
      <alignment horizontal="center" vertical="center"/>
    </xf>
    <xf numFmtId="1" fontId="21" fillId="41" borderId="13" xfId="0" applyNumberFormat="1" applyFont="1" applyFill="1" applyBorder="1" applyAlignment="1">
      <alignment horizontal="center" vertical="center"/>
    </xf>
    <xf numFmtId="0" fontId="21" fillId="50" borderId="15" xfId="0" applyFont="1" applyFill="1" applyBorder="1" applyAlignment="1">
      <alignment horizontal="center" vertical="center"/>
    </xf>
    <xf numFmtId="1" fontId="21" fillId="41" borderId="15" xfId="0" applyNumberFormat="1" applyFont="1" applyFill="1" applyBorder="1" applyAlignment="1">
      <alignment horizontal="center" vertical="center"/>
    </xf>
    <xf numFmtId="0" fontId="21" fillId="43" borderId="15" xfId="0" applyFont="1" applyFill="1" applyBorder="1" applyAlignment="1">
      <alignment horizontal="center" vertical="center"/>
    </xf>
    <xf numFmtId="166" fontId="21" fillId="47" borderId="0" xfId="0" applyNumberFormat="1" applyFont="1" applyFill="1" applyBorder="1" applyAlignment="1">
      <alignment horizontal="center" vertical="center"/>
    </xf>
    <xf numFmtId="166" fontId="21" fillId="47" borderId="16" xfId="0" applyNumberFormat="1" applyFont="1" applyFill="1" applyBorder="1" applyAlignment="1">
      <alignment horizontal="center" vertical="center"/>
    </xf>
    <xf numFmtId="1" fontId="21" fillId="43" borderId="23" xfId="0" applyNumberFormat="1" applyFont="1" applyFill="1" applyBorder="1" applyAlignment="1">
      <alignment horizontal="center" vertical="center"/>
    </xf>
    <xf numFmtId="1" fontId="21" fillId="43" borderId="24" xfId="0" applyNumberFormat="1" applyFont="1" applyFill="1" applyBorder="1" applyAlignment="1">
      <alignment horizontal="center" vertical="center"/>
    </xf>
    <xf numFmtId="0" fontId="28" fillId="47" borderId="20" xfId="0" applyFont="1" applyFill="1" applyBorder="1" applyAlignment="1">
      <alignment horizontal="center" vertical="center" textRotation="90" wrapText="1"/>
    </xf>
    <xf numFmtId="0" fontId="21" fillId="41" borderId="26" xfId="0" applyFont="1" applyFill="1" applyBorder="1" applyAlignment="1">
      <alignment horizontal="center" vertical="center"/>
    </xf>
    <xf numFmtId="0" fontId="21" fillId="41" borderId="27" xfId="0" applyFont="1" applyFill="1" applyBorder="1" applyAlignment="1">
      <alignment horizontal="center" vertical="center"/>
    </xf>
    <xf numFmtId="0" fontId="22" fillId="53" borderId="25" xfId="0" applyFont="1" applyFill="1" applyBorder="1" applyAlignment="1">
      <alignment horizontal="center"/>
    </xf>
    <xf numFmtId="0" fontId="0" fillId="0" borderId="18" xfId="0" applyBorder="1"/>
    <xf numFmtId="0" fontId="21" fillId="50" borderId="22" xfId="0" applyFont="1" applyFill="1" applyBorder="1" applyAlignment="1">
      <alignment horizontal="center" vertical="center"/>
    </xf>
    <xf numFmtId="0" fontId="21" fillId="50" borderId="23" xfId="0" applyFont="1" applyFill="1" applyBorder="1" applyAlignment="1">
      <alignment horizontal="center" vertical="center"/>
    </xf>
    <xf numFmtId="0" fontId="19" fillId="36" borderId="0" xfId="0" applyFont="1" applyFill="1" applyAlignment="1">
      <alignment horizontal="right"/>
    </xf>
    <xf numFmtId="0" fontId="22" fillId="36" borderId="0" xfId="0" applyFont="1" applyFill="1" applyAlignment="1">
      <alignment horizontal="right"/>
    </xf>
    <xf numFmtId="0" fontId="30" fillId="36" borderId="0" xfId="0" applyFont="1" applyFill="1" applyAlignment="1">
      <alignment horizontal="left"/>
    </xf>
    <xf numFmtId="0" fontId="30" fillId="36" borderId="0" xfId="0" applyFont="1" applyFill="1" applyAlignment="1">
      <alignment horizontal="right"/>
    </xf>
    <xf numFmtId="0" fontId="28" fillId="54" borderId="18" xfId="0" applyFont="1" applyFill="1" applyBorder="1" applyAlignment="1">
      <alignment horizontal="center" vertical="center" textRotation="90" wrapText="1"/>
    </xf>
    <xf numFmtId="0" fontId="28" fillId="54" borderId="23" xfId="0" applyFont="1" applyFill="1" applyBorder="1" applyAlignment="1">
      <alignment horizontal="center" vertical="center" textRotation="90" wrapText="1"/>
    </xf>
    <xf numFmtId="0" fontId="0" fillId="54" borderId="23" xfId="0" applyFill="1" applyBorder="1"/>
    <xf numFmtId="165" fontId="21" fillId="54" borderId="23" xfId="0" applyNumberFormat="1" applyFont="1" applyFill="1" applyBorder="1" applyAlignment="1">
      <alignment horizontal="center" vertical="center"/>
    </xf>
    <xf numFmtId="165" fontId="21" fillId="54" borderId="24" xfId="0" applyNumberFormat="1" applyFont="1" applyFill="1" applyBorder="1" applyAlignment="1">
      <alignment horizontal="center" vertical="center"/>
    </xf>
    <xf numFmtId="0" fontId="28" fillId="51" borderId="18" xfId="0" applyFont="1" applyFill="1" applyBorder="1" applyAlignment="1">
      <alignment horizontal="center" vertical="center" textRotation="90" wrapText="1"/>
    </xf>
    <xf numFmtId="0" fontId="21" fillId="51" borderId="13" xfId="0" applyFont="1" applyFill="1" applyBorder="1" applyAlignment="1">
      <alignment horizontal="center" vertical="center"/>
    </xf>
    <xf numFmtId="0" fontId="21" fillId="51" borderId="15" xfId="0" applyFont="1" applyFill="1" applyBorder="1" applyAlignment="1">
      <alignment horizontal="center" vertical="center"/>
    </xf>
    <xf numFmtId="3" fontId="0" fillId="45" borderId="11" xfId="0" applyNumberFormat="1" applyFill="1" applyBorder="1" applyAlignment="1">
      <alignment horizontal="right"/>
    </xf>
    <xf numFmtId="3" fontId="0" fillId="45" borderId="16" xfId="0" applyNumberFormat="1" applyFill="1" applyBorder="1" applyAlignment="1">
      <alignment horizontal="right"/>
    </xf>
    <xf numFmtId="3" fontId="0" fillId="45" borderId="17" xfId="0" applyNumberFormat="1" applyFill="1" applyBorder="1"/>
    <xf numFmtId="0" fontId="22" fillId="0" borderId="0" xfId="0" applyFont="1"/>
    <xf numFmtId="0" fontId="31" fillId="0" borderId="0" xfId="0" applyFont="1"/>
    <xf numFmtId="3" fontId="14" fillId="36" borderId="0" xfId="0" applyNumberFormat="1" applyFont="1" applyFill="1" applyBorder="1" applyAlignment="1">
      <alignment horizontal="center"/>
    </xf>
    <xf numFmtId="3" fontId="19" fillId="36" borderId="11" xfId="0" applyNumberFormat="1" applyFont="1" applyFill="1" applyBorder="1" applyAlignment="1">
      <alignment horizontal="center"/>
    </xf>
    <xf numFmtId="0" fontId="19" fillId="36" borderId="16" xfId="0" applyFont="1" applyFill="1" applyBorder="1" applyAlignment="1">
      <alignment horizontal="right"/>
    </xf>
    <xf numFmtId="0" fontId="26" fillId="36" borderId="0" xfId="0" applyFont="1" applyFill="1" applyBorder="1" applyAlignment="1">
      <alignment horizontal="right"/>
    </xf>
    <xf numFmtId="0" fontId="26" fillId="36" borderId="16" xfId="0" applyFont="1" applyFill="1" applyBorder="1" applyAlignment="1">
      <alignment horizontal="right"/>
    </xf>
    <xf numFmtId="0" fontId="19" fillId="36" borderId="19" xfId="0" applyFont="1" applyFill="1" applyBorder="1" applyAlignment="1">
      <alignment horizontal="center"/>
    </xf>
    <xf numFmtId="0" fontId="19" fillId="36" borderId="21" xfId="0" applyFont="1" applyFill="1" applyBorder="1" applyAlignment="1">
      <alignment horizontal="center"/>
    </xf>
    <xf numFmtId="3" fontId="14" fillId="36" borderId="14" xfId="0" applyNumberFormat="1" applyFont="1" applyFill="1" applyBorder="1" applyAlignment="1">
      <alignment horizontal="center"/>
    </xf>
    <xf numFmtId="3" fontId="0" fillId="36" borderId="19" xfId="0" applyNumberFormat="1" applyFill="1" applyBorder="1" applyAlignment="1">
      <alignment horizontal="right"/>
    </xf>
    <xf numFmtId="3" fontId="19" fillId="36" borderId="21" xfId="0" applyNumberFormat="1" applyFont="1" applyFill="1" applyBorder="1" applyAlignment="1">
      <alignment horizontal="center"/>
    </xf>
    <xf numFmtId="0" fontId="19" fillId="36" borderId="0" xfId="0" applyFont="1" applyFill="1" applyBorder="1" applyAlignment="1">
      <alignment horizontal="center"/>
    </xf>
    <xf numFmtId="0" fontId="19" fillId="36" borderId="10" xfId="0" applyFont="1" applyFill="1" applyBorder="1" applyAlignment="1">
      <alignment horizontal="center"/>
    </xf>
    <xf numFmtId="0" fontId="19" fillId="36" borderId="15" xfId="0" applyFont="1" applyFill="1" applyBorder="1" applyAlignment="1">
      <alignment horizontal="center"/>
    </xf>
    <xf numFmtId="3" fontId="19" fillId="36" borderId="0" xfId="0" applyNumberFormat="1" applyFont="1" applyFill="1" applyBorder="1" applyAlignment="1">
      <alignment horizontal="center"/>
    </xf>
    <xf numFmtId="3" fontId="19" fillId="36" borderId="20" xfId="0" applyNumberFormat="1" applyFont="1" applyFill="1" applyBorder="1" applyAlignment="1">
      <alignment horizontal="center"/>
    </xf>
    <xf numFmtId="0" fontId="19" fillId="36" borderId="13" xfId="0" applyFont="1" applyFill="1" applyBorder="1" applyAlignment="1">
      <alignment horizontal="right"/>
    </xf>
    <xf numFmtId="0" fontId="19" fillId="36" borderId="0" xfId="0" applyFont="1" applyFill="1" applyBorder="1" applyAlignment="1">
      <alignment horizontal="right"/>
    </xf>
    <xf numFmtId="3" fontId="19" fillId="36" borderId="13" xfId="0" applyNumberFormat="1" applyFont="1" applyFill="1" applyBorder="1" applyAlignment="1">
      <alignment horizontal="center"/>
    </xf>
    <xf numFmtId="3" fontId="32" fillId="36" borderId="14" xfId="0" applyNumberFormat="1" applyFont="1" applyFill="1" applyBorder="1" applyAlignment="1">
      <alignment horizontal="center"/>
    </xf>
    <xf numFmtId="3" fontId="32" fillId="36" borderId="0" xfId="0" applyNumberFormat="1" applyFont="1" applyFill="1" applyBorder="1" applyAlignment="1">
      <alignment horizontal="center"/>
    </xf>
    <xf numFmtId="3" fontId="19" fillId="36" borderId="10" xfId="0" applyNumberFormat="1" applyFont="1" applyFill="1" applyBorder="1" applyAlignment="1">
      <alignment horizontal="center"/>
    </xf>
    <xf numFmtId="3" fontId="19" fillId="36" borderId="14" xfId="0" applyNumberFormat="1" applyFont="1" applyFill="1" applyBorder="1" applyAlignment="1">
      <alignment horizontal="center"/>
    </xf>
    <xf numFmtId="3" fontId="19" fillId="36" borderId="15" xfId="0" applyNumberFormat="1" applyFont="1" applyFill="1" applyBorder="1" applyAlignment="1">
      <alignment horizontal="center"/>
    </xf>
    <xf numFmtId="3" fontId="19" fillId="36" borderId="17" xfId="0" applyNumberFormat="1" applyFont="1" applyFill="1" applyBorder="1" applyAlignment="1">
      <alignment horizontal="center"/>
    </xf>
    <xf numFmtId="0" fontId="19" fillId="36" borderId="19" xfId="0" applyFont="1" applyFill="1" applyBorder="1" applyAlignment="1">
      <alignment horizontal="right"/>
    </xf>
    <xf numFmtId="0" fontId="19" fillId="36" borderId="21" xfId="0" applyFont="1" applyFill="1" applyBorder="1" applyAlignment="1">
      <alignment horizontal="right"/>
    </xf>
    <xf numFmtId="3" fontId="19" fillId="36" borderId="11" xfId="0" applyNumberFormat="1" applyFont="1" applyFill="1" applyBorder="1"/>
    <xf numFmtId="3" fontId="19" fillId="36" borderId="11" xfId="0" applyNumberFormat="1" applyFont="1" applyFill="1" applyBorder="1" applyAlignment="1">
      <alignment horizontal="right"/>
    </xf>
    <xf numFmtId="3" fontId="19" fillId="36" borderId="0" xfId="0" applyNumberFormat="1" applyFont="1" applyFill="1" applyBorder="1" applyAlignment="1">
      <alignment horizontal="right"/>
    </xf>
    <xf numFmtId="3" fontId="19" fillId="36" borderId="0" xfId="0" applyNumberFormat="1" applyFont="1" applyFill="1" applyBorder="1"/>
    <xf numFmtId="0" fontId="19" fillId="36" borderId="14" xfId="0" applyFont="1" applyFill="1" applyBorder="1" applyAlignment="1">
      <alignment horizontal="right"/>
    </xf>
    <xf numFmtId="3" fontId="19" fillId="36" borderId="12" xfId="0" applyNumberFormat="1" applyFont="1" applyFill="1" applyBorder="1" applyAlignment="1">
      <alignment horizontal="center"/>
    </xf>
    <xf numFmtId="0" fontId="19" fillId="36" borderId="0" xfId="0" applyFont="1" applyFill="1" applyBorder="1"/>
    <xf numFmtId="0" fontId="19" fillId="36" borderId="0" xfId="0" applyFont="1" applyFill="1"/>
    <xf numFmtId="0" fontId="19" fillId="36" borderId="0" xfId="0" quotePrefix="1" applyFont="1" applyFill="1" applyAlignment="1">
      <alignment horizontal="right"/>
    </xf>
    <xf numFmtId="0" fontId="19" fillId="46" borderId="12" xfId="0" applyFont="1" applyFill="1" applyBorder="1" applyAlignment="1">
      <alignment horizontal="right"/>
    </xf>
    <xf numFmtId="0" fontId="19" fillId="46" borderId="11" xfId="0" applyFont="1" applyFill="1" applyBorder="1" applyAlignment="1">
      <alignment horizontal="right"/>
    </xf>
    <xf numFmtId="3" fontId="19" fillId="36" borderId="12" xfId="0" applyNumberFormat="1" applyFont="1" applyFill="1" applyBorder="1"/>
    <xf numFmtId="3" fontId="19" fillId="36" borderId="16" xfId="0" applyNumberFormat="1" applyFont="1" applyFill="1" applyBorder="1" applyAlignment="1">
      <alignment horizontal="right"/>
    </xf>
    <xf numFmtId="3" fontId="19" fillId="36" borderId="17" xfId="0" applyNumberFormat="1" applyFont="1" applyFill="1" applyBorder="1"/>
    <xf numFmtId="167" fontId="19" fillId="36" borderId="0" xfId="42" applyNumberFormat="1" applyFont="1" applyFill="1" applyBorder="1" applyAlignment="1">
      <alignment horizontal="right"/>
    </xf>
    <xf numFmtId="0" fontId="19" fillId="46" borderId="10" xfId="0" applyFont="1" applyFill="1" applyBorder="1" applyAlignment="1">
      <alignment horizontal="center"/>
    </xf>
    <xf numFmtId="0" fontId="19" fillId="36" borderId="13" xfId="0" applyFont="1" applyFill="1" applyBorder="1" applyAlignment="1">
      <alignment horizontal="center"/>
    </xf>
    <xf numFmtId="0" fontId="19" fillId="36" borderId="0" xfId="0" applyFont="1" applyFill="1" applyBorder="1" applyAlignment="1">
      <alignment horizontal="left"/>
    </xf>
    <xf numFmtId="3" fontId="19" fillId="36" borderId="19" xfId="0" applyNumberFormat="1" applyFont="1" applyFill="1" applyBorder="1" applyAlignment="1">
      <alignment horizontal="center"/>
    </xf>
    <xf numFmtId="3" fontId="19" fillId="36" borderId="14" xfId="0" applyNumberFormat="1" applyFont="1" applyFill="1" applyBorder="1"/>
    <xf numFmtId="0" fontId="19" fillId="46" borderId="19" xfId="0" applyFont="1" applyFill="1" applyBorder="1" applyAlignment="1">
      <alignment horizontal="center"/>
    </xf>
    <xf numFmtId="167" fontId="0" fillId="0" borderId="0" xfId="42" applyNumberFormat="1" applyFont="1"/>
    <xf numFmtId="0" fontId="19" fillId="51" borderId="15" xfId="0" applyFont="1" applyFill="1" applyBorder="1" applyAlignment="1">
      <alignment horizontal="center"/>
    </xf>
    <xf numFmtId="167" fontId="19" fillId="51" borderId="16" xfId="42" applyNumberFormat="1" applyFont="1" applyFill="1" applyBorder="1" applyAlignment="1">
      <alignment horizontal="right"/>
    </xf>
    <xf numFmtId="167" fontId="19" fillId="51" borderId="17" xfId="42" applyNumberFormat="1" applyFont="1" applyFill="1" applyBorder="1" applyAlignment="1">
      <alignment horizontal="right"/>
    </xf>
    <xf numFmtId="3" fontId="19" fillId="51" borderId="0" xfId="0" applyNumberFormat="1" applyFont="1" applyFill="1" applyBorder="1" applyAlignment="1">
      <alignment horizontal="right"/>
    </xf>
    <xf numFmtId="3" fontId="19" fillId="51" borderId="14" xfId="0" applyNumberFormat="1" applyFont="1" applyFill="1" applyBorder="1" applyAlignment="1">
      <alignment horizontal="right"/>
    </xf>
    <xf numFmtId="0" fontId="19" fillId="51" borderId="16" xfId="0" applyFont="1" applyFill="1" applyBorder="1" applyAlignment="1">
      <alignment horizontal="center"/>
    </xf>
    <xf numFmtId="0" fontId="19" fillId="51" borderId="17" xfId="0" applyFont="1" applyFill="1" applyBorder="1" applyAlignment="1">
      <alignment horizontal="right"/>
    </xf>
    <xf numFmtId="0" fontId="19" fillId="51" borderId="11" xfId="0" applyFont="1" applyFill="1" applyBorder="1" applyAlignment="1">
      <alignment horizontal="left"/>
    </xf>
    <xf numFmtId="0" fontId="19" fillId="51" borderId="12" xfId="0" applyFont="1" applyFill="1" applyBorder="1" applyAlignment="1">
      <alignment horizontal="left"/>
    </xf>
    <xf numFmtId="0" fontId="19" fillId="51" borderId="10" xfId="0" applyFont="1" applyFill="1" applyBorder="1" applyAlignment="1">
      <alignment horizontal="center"/>
    </xf>
    <xf numFmtId="0" fontId="25" fillId="46" borderId="20" xfId="0" applyFont="1" applyFill="1" applyBorder="1" applyAlignment="1">
      <alignment horizontal="center"/>
    </xf>
    <xf numFmtId="0" fontId="25" fillId="46" borderId="21" xfId="0" applyFont="1" applyFill="1" applyBorder="1" applyAlignment="1">
      <alignment horizontal="center"/>
    </xf>
    <xf numFmtId="0" fontId="22" fillId="36" borderId="0" xfId="0" applyFont="1" applyFill="1"/>
    <xf numFmtId="167" fontId="22" fillId="36" borderId="0" xfId="42" applyNumberFormat="1" applyFont="1" applyFill="1" applyBorder="1" applyAlignment="1">
      <alignment horizontal="center"/>
    </xf>
    <xf numFmtId="167" fontId="22" fillId="36" borderId="14" xfId="42" applyNumberFormat="1" applyFont="1" applyFill="1" applyBorder="1" applyAlignment="1">
      <alignment horizontal="center"/>
    </xf>
    <xf numFmtId="167" fontId="22" fillId="36" borderId="16" xfId="42" applyNumberFormat="1" applyFont="1" applyFill="1" applyBorder="1" applyAlignment="1">
      <alignment horizontal="center"/>
    </xf>
    <xf numFmtId="167" fontId="22" fillId="36" borderId="17" xfId="42" applyNumberFormat="1" applyFont="1" applyFill="1" applyBorder="1" applyAlignment="1">
      <alignment horizontal="center"/>
    </xf>
    <xf numFmtId="0" fontId="25" fillId="46" borderId="18" xfId="0" applyFont="1" applyFill="1" applyBorder="1" applyAlignment="1">
      <alignment horizontal="center"/>
    </xf>
    <xf numFmtId="3" fontId="22" fillId="36" borderId="23" xfId="0" applyNumberFormat="1" applyFont="1" applyFill="1" applyBorder="1" applyAlignment="1">
      <alignment horizontal="center"/>
    </xf>
    <xf numFmtId="3" fontId="22" fillId="36" borderId="24" xfId="0" applyNumberFormat="1" applyFont="1" applyFill="1" applyBorder="1" applyAlignment="1">
      <alignment horizontal="center"/>
    </xf>
    <xf numFmtId="0" fontId="22" fillId="36" borderId="22" xfId="0" applyFont="1" applyFill="1" applyBorder="1" applyAlignment="1">
      <alignment horizontal="center"/>
    </xf>
    <xf numFmtId="0" fontId="22" fillId="36" borderId="24" xfId="0" applyFont="1" applyFill="1" applyBorder="1" applyAlignment="1">
      <alignment horizontal="center"/>
    </xf>
    <xf numFmtId="0" fontId="25" fillId="46" borderId="18" xfId="0" applyFont="1" applyFill="1" applyBorder="1" applyAlignment="1">
      <alignment horizontal="center" vertical="center"/>
    </xf>
    <xf numFmtId="0" fontId="25" fillId="46" borderId="20" xfId="0" applyFont="1" applyFill="1" applyBorder="1" applyAlignment="1">
      <alignment horizontal="center" vertical="center"/>
    </xf>
    <xf numFmtId="0" fontId="25" fillId="46" borderId="21" xfId="0" applyFont="1" applyFill="1" applyBorder="1" applyAlignment="1">
      <alignment horizontal="center" vertical="center"/>
    </xf>
    <xf numFmtId="0" fontId="30" fillId="36" borderId="22" xfId="0" applyFont="1" applyFill="1" applyBorder="1" applyAlignment="1">
      <alignment horizontal="center" vertical="center"/>
    </xf>
    <xf numFmtId="0" fontId="30" fillId="36" borderId="11" xfId="0" applyFont="1" applyFill="1" applyBorder="1" applyAlignment="1">
      <alignment horizontal="center" vertical="center"/>
    </xf>
    <xf numFmtId="0" fontId="30" fillId="36" borderId="24" xfId="0" applyFont="1" applyFill="1" applyBorder="1" applyAlignment="1">
      <alignment horizontal="center" vertical="center"/>
    </xf>
    <xf numFmtId="0" fontId="30" fillId="36" borderId="16" xfId="0" applyFont="1" applyFill="1" applyBorder="1" applyAlignment="1">
      <alignment horizontal="center" vertical="center"/>
    </xf>
    <xf numFmtId="3" fontId="30" fillId="36" borderId="24" xfId="0" applyNumberFormat="1" applyFont="1" applyFill="1" applyBorder="1" applyAlignment="1">
      <alignment horizontal="center" vertical="center"/>
    </xf>
    <xf numFmtId="167" fontId="30" fillId="36" borderId="16" xfId="42" applyNumberFormat="1" applyFont="1" applyFill="1" applyBorder="1" applyAlignment="1">
      <alignment horizontal="center" vertical="center"/>
    </xf>
    <xf numFmtId="167" fontId="30" fillId="36" borderId="17" xfId="42" applyNumberFormat="1" applyFont="1" applyFill="1" applyBorder="1" applyAlignment="1">
      <alignment horizontal="center" vertical="center"/>
    </xf>
    <xf numFmtId="167" fontId="30" fillId="36" borderId="10" xfId="42" applyNumberFormat="1" applyFont="1" applyFill="1" applyBorder="1" applyAlignment="1">
      <alignment horizontal="center" vertical="center"/>
    </xf>
    <xf numFmtId="167" fontId="30" fillId="36" borderId="11" xfId="42" applyNumberFormat="1" applyFont="1" applyFill="1" applyBorder="1" applyAlignment="1">
      <alignment horizontal="center" vertical="center"/>
    </xf>
    <xf numFmtId="167" fontId="30" fillId="36" borderId="12" xfId="42" applyNumberFormat="1" applyFont="1" applyFill="1" applyBorder="1" applyAlignment="1">
      <alignment horizontal="center" vertical="center"/>
    </xf>
    <xf numFmtId="0" fontId="25" fillId="46" borderId="18" xfId="0" applyFont="1" applyFill="1" applyBorder="1" applyAlignment="1">
      <alignment horizontal="center" vertical="center" wrapText="1"/>
    </xf>
    <xf numFmtId="10" fontId="0" fillId="36" borderId="0" xfId="42" applyNumberFormat="1" applyFont="1" applyFill="1" applyAlignment="1">
      <alignment horizontal="center"/>
    </xf>
    <xf numFmtId="10" fontId="16" fillId="36" borderId="0" xfId="42" applyNumberFormat="1" applyFont="1" applyFill="1" applyAlignment="1">
      <alignment horizontal="center"/>
    </xf>
    <xf numFmtId="2" fontId="16" fillId="36" borderId="0" xfId="42" applyNumberFormat="1" applyFont="1" applyFill="1" applyAlignment="1">
      <alignment horizontal="center"/>
    </xf>
    <xf numFmtId="0" fontId="29" fillId="46" borderId="19" xfId="0" applyFont="1" applyFill="1" applyBorder="1" applyAlignment="1">
      <alignment horizontal="center" vertical="center"/>
    </xf>
    <xf numFmtId="0" fontId="29" fillId="46" borderId="19" xfId="0" applyFont="1" applyFill="1" applyBorder="1" applyAlignment="1">
      <alignment horizontal="right" vertical="center"/>
    </xf>
    <xf numFmtId="0" fontId="29" fillId="46" borderId="20" xfId="0" applyFont="1" applyFill="1" applyBorder="1" applyAlignment="1">
      <alignment horizontal="right" vertical="center"/>
    </xf>
    <xf numFmtId="0" fontId="29" fillId="46" borderId="21" xfId="0" applyFont="1" applyFill="1" applyBorder="1" applyAlignment="1">
      <alignment horizontal="right" vertical="center"/>
    </xf>
    <xf numFmtId="3" fontId="21" fillId="36" borderId="0" xfId="0" applyNumberFormat="1" applyFont="1" applyFill="1" applyBorder="1" applyAlignment="1">
      <alignment horizontal="right" vertical="center"/>
    </xf>
    <xf numFmtId="3" fontId="21" fillId="36" borderId="14" xfId="0" applyNumberFormat="1" applyFont="1" applyFill="1" applyBorder="1" applyAlignment="1">
      <alignment vertic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left" vertical="center"/>
    </xf>
    <xf numFmtId="0" fontId="21" fillId="36" borderId="17" xfId="0" applyFont="1" applyFill="1" applyBorder="1" applyAlignment="1">
      <alignment horizontal="left" vertical="center"/>
    </xf>
    <xf numFmtId="3" fontId="21" fillId="36" borderId="16" xfId="0" applyNumberFormat="1" applyFont="1" applyFill="1" applyBorder="1" applyAlignment="1">
      <alignment horizontal="right" vertical="center"/>
    </xf>
    <xf numFmtId="3" fontId="21" fillId="36" borderId="17" xfId="0" applyNumberFormat="1" applyFont="1" applyFill="1" applyBorder="1" applyAlignment="1">
      <alignment horizontal="right" vertical="center"/>
    </xf>
    <xf numFmtId="0" fontId="21" fillId="36" borderId="10" xfId="0" applyFont="1" applyFill="1" applyBorder="1" applyAlignment="1">
      <alignment horizontal="center" vertical="center"/>
    </xf>
    <xf numFmtId="3" fontId="21" fillId="36" borderId="14" xfId="0" applyNumberFormat="1" applyFont="1" applyFill="1" applyBorder="1" applyAlignment="1">
      <alignment horizontal="right" vertical="center"/>
    </xf>
    <xf numFmtId="3" fontId="21" fillId="47" borderId="0" xfId="0" applyNumberFormat="1" applyFont="1" applyFill="1" applyBorder="1" applyAlignment="1">
      <alignment horizontal="right" vertical="center"/>
    </xf>
    <xf numFmtId="3" fontId="21" fillId="47" borderId="14" xfId="0" applyNumberFormat="1" applyFont="1" applyFill="1" applyBorder="1" applyAlignment="1">
      <alignment horizontal="right" vertical="center"/>
    </xf>
    <xf numFmtId="0" fontId="21" fillId="36" borderId="15" xfId="0" applyFont="1" applyFill="1" applyBorder="1" applyAlignment="1">
      <alignment horizontal="right" vertical="center"/>
    </xf>
    <xf numFmtId="0" fontId="21" fillId="0" borderId="19" xfId="0" applyFont="1" applyBorder="1" applyAlignment="1">
      <alignment horizontal="right" vertical="center"/>
    </xf>
    <xf numFmtId="0" fontId="21" fillId="36" borderId="20" xfId="0" applyFont="1" applyFill="1" applyBorder="1" applyAlignment="1">
      <alignment horizontal="left" vertical="center"/>
    </xf>
    <xf numFmtId="0" fontId="21" fillId="36" borderId="21" xfId="0" applyFont="1" applyFill="1" applyBorder="1" applyAlignment="1">
      <alignment horizontal="left" vertical="center"/>
    </xf>
    <xf numFmtId="3" fontId="21" fillId="36" borderId="11" xfId="0" applyNumberFormat="1" applyFont="1" applyFill="1" applyBorder="1" applyAlignment="1">
      <alignment horizontal="right" vertical="center"/>
    </xf>
    <xf numFmtId="3" fontId="21" fillId="36" borderId="12" xfId="0" applyNumberFormat="1" applyFont="1" applyFill="1" applyBorder="1" applyAlignment="1">
      <alignment horizontal="right" vertical="center"/>
    </xf>
    <xf numFmtId="167" fontId="21" fillId="36" borderId="10" xfId="42" applyNumberFormat="1" applyFont="1" applyFill="1" applyBorder="1" applyAlignment="1">
      <alignment horizontal="right" vertical="center"/>
    </xf>
    <xf numFmtId="167" fontId="21" fillId="36" borderId="11" xfId="42" applyNumberFormat="1" applyFont="1" applyFill="1" applyBorder="1" applyAlignment="1">
      <alignment horizontal="right" vertical="center"/>
    </xf>
    <xf numFmtId="167" fontId="21" fillId="36" borderId="12" xfId="42" applyNumberFormat="1" applyFont="1" applyFill="1" applyBorder="1" applyAlignment="1">
      <alignment horizontal="right" vertical="center"/>
    </xf>
    <xf numFmtId="167" fontId="21" fillId="36" borderId="15" xfId="42" applyNumberFormat="1" applyFont="1" applyFill="1" applyBorder="1" applyAlignment="1">
      <alignment horizontal="right" vertical="center"/>
    </xf>
    <xf numFmtId="167" fontId="21" fillId="36" borderId="16" xfId="42" applyNumberFormat="1" applyFont="1" applyFill="1" applyBorder="1" applyAlignment="1">
      <alignment horizontal="right" vertical="center"/>
    </xf>
    <xf numFmtId="167" fontId="21" fillId="36" borderId="17" xfId="42" applyNumberFormat="1" applyFont="1" applyFill="1" applyBorder="1" applyAlignment="1">
      <alignment horizontal="right" vertical="center"/>
    </xf>
    <xf numFmtId="3" fontId="0" fillId="47" borderId="14" xfId="0" applyNumberFormat="1" applyFill="1" applyBorder="1" applyAlignment="1">
      <alignment horizontal="center"/>
    </xf>
    <xf numFmtId="3" fontId="0" fillId="47" borderId="17" xfId="0" applyNumberFormat="1" applyFill="1" applyBorder="1" applyAlignment="1">
      <alignment horizontal="center"/>
    </xf>
    <xf numFmtId="0" fontId="27" fillId="52" borderId="0" xfId="43" applyFill="1" applyAlignment="1">
      <alignment horizontal="center"/>
    </xf>
    <xf numFmtId="0" fontId="36" fillId="36" borderId="0" xfId="0" applyFont="1" applyFill="1" applyAlignment="1">
      <alignment horizontal="center" vertical="center"/>
    </xf>
    <xf numFmtId="0" fontId="35" fillId="36" borderId="0" xfId="0" applyFont="1" applyFill="1" applyAlignment="1">
      <alignment vertical="center" wrapText="1"/>
    </xf>
    <xf numFmtId="0" fontId="36" fillId="36" borderId="0" xfId="0" applyFont="1" applyFill="1" applyAlignment="1">
      <alignment vertical="center" wrapText="1"/>
    </xf>
    <xf numFmtId="0" fontId="37" fillId="36" borderId="11" xfId="0" applyFont="1" applyFill="1" applyBorder="1" applyAlignment="1">
      <alignment horizontal="right" vertical="center" wrapText="1"/>
    </xf>
    <xf numFmtId="3" fontId="37" fillId="36" borderId="11" xfId="0" applyNumberFormat="1" applyFont="1" applyFill="1" applyBorder="1" applyAlignment="1">
      <alignment horizontal="right" vertical="center" wrapText="1"/>
    </xf>
    <xf numFmtId="0" fontId="37" fillId="36" borderId="11" xfId="0" applyFont="1" applyFill="1" applyBorder="1" applyAlignment="1">
      <alignment horizontal="center" vertical="center" wrapText="1"/>
    </xf>
    <xf numFmtId="3" fontId="37" fillId="36" borderId="11" xfId="0" applyNumberFormat="1" applyFont="1" applyFill="1" applyBorder="1" applyAlignment="1">
      <alignment horizontal="center" vertical="center" wrapText="1"/>
    </xf>
    <xf numFmtId="0" fontId="37" fillId="36" borderId="0" xfId="0" applyFont="1" applyFill="1" applyAlignment="1">
      <alignment horizontal="right" vertical="center" wrapText="1"/>
    </xf>
    <xf numFmtId="3" fontId="37" fillId="36" borderId="0" xfId="0" applyNumberFormat="1" applyFont="1" applyFill="1" applyAlignment="1">
      <alignment horizontal="right" vertical="center" wrapText="1"/>
    </xf>
    <xf numFmtId="0" fontId="37" fillId="36" borderId="0" xfId="0" applyFont="1" applyFill="1" applyAlignment="1">
      <alignment horizontal="center" vertical="center" wrapText="1"/>
    </xf>
    <xf numFmtId="3" fontId="37" fillId="36" borderId="0" xfId="0" applyNumberFormat="1" applyFont="1" applyFill="1" applyAlignment="1">
      <alignment horizontal="center" vertical="center" wrapText="1"/>
    </xf>
    <xf numFmtId="0" fontId="37" fillId="36" borderId="16" xfId="0" applyFont="1" applyFill="1" applyBorder="1" applyAlignment="1">
      <alignment horizontal="right" vertical="center" wrapText="1"/>
    </xf>
    <xf numFmtId="3" fontId="37" fillId="36" borderId="16" xfId="0" applyNumberFormat="1" applyFont="1" applyFill="1" applyBorder="1" applyAlignment="1">
      <alignment horizontal="right" vertical="center" wrapText="1"/>
    </xf>
    <xf numFmtId="0" fontId="37" fillId="36" borderId="16" xfId="0" applyFont="1" applyFill="1" applyBorder="1" applyAlignment="1">
      <alignment horizontal="center" vertical="center" wrapText="1"/>
    </xf>
    <xf numFmtId="3" fontId="37" fillId="36" borderId="16" xfId="0" applyNumberFormat="1" applyFont="1" applyFill="1" applyBorder="1" applyAlignment="1">
      <alignment horizontal="center" vertical="center" wrapText="1"/>
    </xf>
    <xf numFmtId="3" fontId="30" fillId="36" borderId="22" xfId="0" applyNumberFormat="1" applyFont="1" applyFill="1" applyBorder="1" applyAlignment="1">
      <alignment horizontal="center" vertical="center"/>
    </xf>
    <xf numFmtId="0" fontId="30" fillId="51" borderId="22" xfId="0" applyFont="1" applyFill="1" applyBorder="1" applyAlignment="1">
      <alignment horizontal="center" vertical="center"/>
    </xf>
    <xf numFmtId="3" fontId="30" fillId="51" borderId="23" xfId="0" applyNumberFormat="1" applyFont="1" applyFill="1" applyBorder="1" applyAlignment="1">
      <alignment horizontal="center" vertical="center"/>
    </xf>
    <xf numFmtId="167" fontId="30" fillId="51" borderId="0" xfId="42" applyNumberFormat="1" applyFont="1" applyFill="1" applyBorder="1" applyAlignment="1">
      <alignment horizontal="center" vertical="center"/>
    </xf>
    <xf numFmtId="0" fontId="30" fillId="51" borderId="24" xfId="0" applyFont="1" applyFill="1" applyBorder="1" applyAlignment="1">
      <alignment horizontal="center" vertical="center"/>
    </xf>
    <xf numFmtId="0" fontId="30" fillId="51" borderId="16" xfId="0" applyFont="1" applyFill="1" applyBorder="1" applyAlignment="1">
      <alignment horizontal="center" vertical="center"/>
    </xf>
    <xf numFmtId="3" fontId="30" fillId="51" borderId="24" xfId="0" applyNumberFormat="1" applyFont="1" applyFill="1" applyBorder="1" applyAlignment="1">
      <alignment horizontal="center" vertical="center"/>
    </xf>
    <xf numFmtId="167" fontId="30" fillId="51" borderId="16" xfId="42" applyNumberFormat="1" applyFont="1" applyFill="1" applyBorder="1" applyAlignment="1">
      <alignment horizontal="center" vertical="center"/>
    </xf>
    <xf numFmtId="167" fontId="30" fillId="51" borderId="17" xfId="42" applyNumberFormat="1" applyFont="1" applyFill="1" applyBorder="1" applyAlignment="1">
      <alignment horizontal="center" vertical="center"/>
    </xf>
    <xf numFmtId="0" fontId="0" fillId="36" borderId="13" xfId="0" applyFill="1" applyBorder="1" applyAlignment="1">
      <alignment horizontal="center"/>
    </xf>
    <xf numFmtId="170" fontId="0" fillId="36" borderId="14" xfId="0" applyNumberFormat="1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1" fontId="0" fillId="36" borderId="16" xfId="0" applyNumberFormat="1" applyFill="1" applyBorder="1" applyAlignment="1">
      <alignment horizontal="center"/>
    </xf>
    <xf numFmtId="10" fontId="0" fillId="36" borderId="17" xfId="42" applyNumberFormat="1" applyFont="1" applyFill="1" applyBorder="1" applyAlignment="1">
      <alignment horizontal="center"/>
    </xf>
    <xf numFmtId="0" fontId="0" fillId="36" borderId="19" xfId="0" applyFill="1" applyBorder="1" applyAlignment="1">
      <alignment horizontal="center" vertical="center" wrapText="1"/>
    </xf>
    <xf numFmtId="0" fontId="0" fillId="36" borderId="20" xfId="0" applyFill="1" applyBorder="1" applyAlignment="1">
      <alignment horizontal="center" vertical="center" wrapText="1"/>
    </xf>
    <xf numFmtId="0" fontId="0" fillId="36" borderId="21" xfId="0" applyFill="1" applyBorder="1" applyAlignment="1">
      <alignment horizontal="center" vertical="center" wrapText="1"/>
    </xf>
    <xf numFmtId="0" fontId="30" fillId="0" borderId="0" xfId="0" applyFont="1"/>
    <xf numFmtId="0" fontId="39" fillId="0" borderId="0" xfId="51" applyFont="1"/>
    <xf numFmtId="1" fontId="41" fillId="55" borderId="0" xfId="0" applyNumberFormat="1" applyFont="1" applyFill="1" applyBorder="1" applyAlignment="1">
      <alignment horizontal="center" vertical="center" wrapText="1"/>
    </xf>
    <xf numFmtId="166" fontId="41" fillId="55" borderId="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40" fillId="36" borderId="10" xfId="0" applyFont="1" applyFill="1" applyBorder="1" applyAlignment="1">
      <alignment horizontal="center" vertical="center" wrapText="1"/>
    </xf>
    <xf numFmtId="0" fontId="41" fillId="36" borderId="11" xfId="0" applyFont="1" applyFill="1" applyBorder="1" applyAlignment="1">
      <alignment horizontal="center" vertical="center" wrapText="1"/>
    </xf>
    <xf numFmtId="16" fontId="41" fillId="36" borderId="11" xfId="0" quotePrefix="1" applyNumberFormat="1" applyFont="1" applyFill="1" applyBorder="1" applyAlignment="1">
      <alignment horizontal="center" vertical="center" wrapText="1"/>
    </xf>
    <xf numFmtId="0" fontId="41" fillId="36" borderId="12" xfId="0" applyFont="1" applyFill="1" applyBorder="1" applyAlignment="1">
      <alignment horizontal="center" vertical="center" wrapText="1"/>
    </xf>
    <xf numFmtId="0" fontId="41" fillId="36" borderId="13" xfId="0" applyFont="1" applyFill="1" applyBorder="1" applyAlignment="1">
      <alignment horizontal="center" vertical="center" wrapText="1"/>
    </xf>
    <xf numFmtId="166" fontId="26" fillId="36" borderId="0" xfId="0" applyNumberFormat="1" applyFont="1" applyFill="1" applyBorder="1" applyAlignment="1">
      <alignment horizontal="center"/>
    </xf>
    <xf numFmtId="166" fontId="26" fillId="36" borderId="14" xfId="0" applyNumberFormat="1" applyFont="1" applyFill="1" applyBorder="1" applyAlignment="1">
      <alignment horizontal="center"/>
    </xf>
    <xf numFmtId="0" fontId="41" fillId="36" borderId="10" xfId="0" applyFont="1" applyFill="1" applyBorder="1" applyAlignment="1">
      <alignment horizontal="center" vertical="center" wrapText="1"/>
    </xf>
    <xf numFmtId="166" fontId="26" fillId="36" borderId="16" xfId="0" applyNumberFormat="1" applyFont="1" applyFill="1" applyBorder="1" applyAlignment="1">
      <alignment horizontal="center"/>
    </xf>
    <xf numFmtId="166" fontId="26" fillId="36" borderId="17" xfId="0" applyNumberFormat="1" applyFont="1" applyFill="1" applyBorder="1" applyAlignment="1">
      <alignment horizontal="center"/>
    </xf>
    <xf numFmtId="0" fontId="41" fillId="36" borderId="15" xfId="0" applyFont="1" applyFill="1" applyBorder="1" applyAlignment="1">
      <alignment horizontal="center" vertical="center" wrapText="1"/>
    </xf>
    <xf numFmtId="166" fontId="26" fillId="36" borderId="11" xfId="0" applyNumberFormat="1" applyFont="1" applyFill="1" applyBorder="1" applyAlignment="1">
      <alignment horizontal="center"/>
    </xf>
    <xf numFmtId="166" fontId="26" fillId="36" borderId="12" xfId="0" applyNumberFormat="1" applyFont="1" applyFill="1" applyBorder="1" applyAlignment="1">
      <alignment horizontal="center"/>
    </xf>
    <xf numFmtId="166" fontId="26" fillId="36" borderId="10" xfId="0" applyNumberFormat="1" applyFont="1" applyFill="1" applyBorder="1" applyAlignment="1">
      <alignment horizontal="center"/>
    </xf>
    <xf numFmtId="166" fontId="26" fillId="36" borderId="13" xfId="0" applyNumberFormat="1" applyFont="1" applyFill="1" applyBorder="1" applyAlignment="1">
      <alignment horizontal="center"/>
    </xf>
    <xf numFmtId="166" fontId="26" fillId="36" borderId="15" xfId="0" applyNumberFormat="1" applyFont="1" applyFill="1" applyBorder="1" applyAlignment="1">
      <alignment horizontal="center"/>
    </xf>
    <xf numFmtId="0" fontId="19" fillId="46" borderId="20" xfId="0" applyFont="1" applyFill="1" applyBorder="1" applyAlignment="1">
      <alignment horizontal="center"/>
    </xf>
    <xf numFmtId="0" fontId="19" fillId="46" borderId="21" xfId="0" applyFont="1" applyFill="1" applyBorder="1" applyAlignment="1">
      <alignment horizontal="center"/>
    </xf>
    <xf numFmtId="10" fontId="19" fillId="36" borderId="0" xfId="42" applyNumberFormat="1" applyFont="1" applyFill="1" applyAlignment="1">
      <alignment horizontal="center"/>
    </xf>
    <xf numFmtId="0" fontId="0" fillId="36" borderId="12" xfId="0" quotePrefix="1" applyFill="1" applyBorder="1" applyAlignment="1">
      <alignment horizontal="center"/>
    </xf>
    <xf numFmtId="0" fontId="0" fillId="36" borderId="14" xfId="0" quotePrefix="1" applyFill="1" applyBorder="1" applyAlignment="1">
      <alignment horizontal="center"/>
    </xf>
    <xf numFmtId="0" fontId="0" fillId="36" borderId="17" xfId="0" quotePrefix="1" applyFill="1" applyBorder="1" applyAlignment="1">
      <alignment horizontal="center"/>
    </xf>
    <xf numFmtId="0" fontId="0" fillId="36" borderId="19" xfId="0" applyFill="1" applyBorder="1" applyAlignment="1">
      <alignment horizontal="center" wrapText="1"/>
    </xf>
    <xf numFmtId="0" fontId="0" fillId="36" borderId="21" xfId="0" applyFill="1" applyBorder="1" applyAlignment="1">
      <alignment horizontal="center" wrapText="1"/>
    </xf>
    <xf numFmtId="0" fontId="19" fillId="46" borderId="18" xfId="0" applyFont="1" applyFill="1" applyBorder="1" applyAlignment="1">
      <alignment horizontal="center"/>
    </xf>
    <xf numFmtId="3" fontId="19" fillId="36" borderId="13" xfId="0" applyNumberFormat="1" applyFont="1" applyFill="1" applyBorder="1" applyAlignment="1">
      <alignment horizontal="right"/>
    </xf>
    <xf numFmtId="0" fontId="19" fillId="36" borderId="14" xfId="0" applyFont="1" applyFill="1" applyBorder="1" applyAlignment="1">
      <alignment horizontal="center"/>
    </xf>
    <xf numFmtId="3" fontId="19" fillId="36" borderId="10" xfId="0" applyNumberFormat="1" applyFont="1" applyFill="1" applyBorder="1" applyAlignment="1">
      <alignment horizontal="right"/>
    </xf>
    <xf numFmtId="10" fontId="19" fillId="36" borderId="0" xfId="42" applyNumberFormat="1" applyFont="1" applyFill="1" applyBorder="1" applyAlignment="1">
      <alignment horizontal="center"/>
    </xf>
    <xf numFmtId="1" fontId="19" fillId="36" borderId="0" xfId="42" applyNumberFormat="1" applyFont="1" applyFill="1" applyBorder="1" applyAlignment="1">
      <alignment horizontal="center"/>
    </xf>
    <xf numFmtId="10" fontId="0" fillId="36" borderId="0" xfId="42" applyNumberFormat="1" applyFont="1" applyFill="1"/>
    <xf numFmtId="0" fontId="30" fillId="51" borderId="12" xfId="0" applyFont="1" applyFill="1" applyBorder="1" applyAlignment="1">
      <alignment horizontal="center" vertical="center"/>
    </xf>
    <xf numFmtId="0" fontId="30" fillId="51" borderId="17" xfId="0" applyFont="1" applyFill="1" applyBorder="1" applyAlignment="1">
      <alignment horizontal="center" vertical="center"/>
    </xf>
    <xf numFmtId="0" fontId="43" fillId="0" borderId="0" xfId="52"/>
    <xf numFmtId="0" fontId="43" fillId="0" borderId="0" xfId="52" applyAlignment="1">
      <alignment horizontal="center"/>
    </xf>
    <xf numFmtId="171" fontId="43" fillId="0" borderId="0" xfId="52" applyNumberFormat="1"/>
    <xf numFmtId="167" fontId="0" fillId="0" borderId="0" xfId="53" applyNumberFormat="1" applyFont="1" applyAlignment="1">
      <alignment horizontal="center"/>
    </xf>
    <xf numFmtId="3" fontId="43" fillId="0" borderId="0" xfId="52" applyNumberFormat="1"/>
    <xf numFmtId="10" fontId="0" fillId="0" borderId="0" xfId="53" applyNumberFormat="1" applyFont="1"/>
    <xf numFmtId="167" fontId="28" fillId="0" borderId="18" xfId="53" applyNumberFormat="1" applyFont="1" applyBorder="1" applyAlignment="1">
      <alignment horizontal="center" vertical="center"/>
    </xf>
    <xf numFmtId="3" fontId="28" fillId="0" borderId="18" xfId="54">
      <alignment horizontal="center" vertical="center"/>
    </xf>
    <xf numFmtId="0" fontId="16" fillId="11" borderId="18" xfId="55">
      <alignment horizontal="right" vertical="center"/>
    </xf>
    <xf numFmtId="0" fontId="16" fillId="11" borderId="18" xfId="55" quotePrefix="1">
      <alignment horizontal="right" vertical="center"/>
    </xf>
    <xf numFmtId="0" fontId="16" fillId="11" borderId="18" xfId="56">
      <alignment horizontal="right" vertical="center" textRotation="90" wrapText="1"/>
    </xf>
    <xf numFmtId="167" fontId="28" fillId="0" borderId="0" xfId="53" applyNumberFormat="1" applyFont="1" applyBorder="1" applyAlignment="1">
      <alignment horizontal="center" vertical="center"/>
    </xf>
    <xf numFmtId="167" fontId="43" fillId="0" borderId="0" xfId="52" applyNumberFormat="1"/>
    <xf numFmtId="0" fontId="30" fillId="54" borderId="24" xfId="0" applyFont="1" applyFill="1" applyBorder="1" applyAlignment="1">
      <alignment horizontal="center" vertical="center"/>
    </xf>
    <xf numFmtId="0" fontId="30" fillId="54" borderId="16" xfId="0" applyFont="1" applyFill="1" applyBorder="1" applyAlignment="1">
      <alignment horizontal="center" vertical="center"/>
    </xf>
    <xf numFmtId="3" fontId="30" fillId="54" borderId="24" xfId="0" applyNumberFormat="1" applyFont="1" applyFill="1" applyBorder="1" applyAlignment="1">
      <alignment horizontal="center" vertical="center"/>
    </xf>
    <xf numFmtId="167" fontId="30" fillId="54" borderId="16" xfId="42" applyNumberFormat="1" applyFont="1" applyFill="1" applyBorder="1" applyAlignment="1">
      <alignment horizontal="center" vertical="center"/>
    </xf>
    <xf numFmtId="167" fontId="30" fillId="54" borderId="17" xfId="42" applyNumberFormat="1" applyFont="1" applyFill="1" applyBorder="1" applyAlignment="1">
      <alignment horizontal="center" vertical="center"/>
    </xf>
    <xf numFmtId="0" fontId="30" fillId="43" borderId="24" xfId="0" applyFont="1" applyFill="1" applyBorder="1" applyAlignment="1">
      <alignment horizontal="center" vertical="center"/>
    </xf>
    <xf numFmtId="3" fontId="30" fillId="43" borderId="24" xfId="0" applyNumberFormat="1" applyFont="1" applyFill="1" applyBorder="1" applyAlignment="1">
      <alignment horizontal="center" vertical="center"/>
    </xf>
    <xf numFmtId="167" fontId="30" fillId="43" borderId="16" xfId="42" applyNumberFormat="1" applyFont="1" applyFill="1" applyBorder="1" applyAlignment="1">
      <alignment horizontal="center" vertical="center"/>
    </xf>
    <xf numFmtId="167" fontId="30" fillId="43" borderId="17" xfId="42" applyNumberFormat="1" applyFont="1" applyFill="1" applyBorder="1" applyAlignment="1">
      <alignment horizontal="center" vertical="center"/>
    </xf>
    <xf numFmtId="0" fontId="30" fillId="43" borderId="16" xfId="0" applyFont="1" applyFill="1" applyBorder="1" applyAlignment="1">
      <alignment horizontal="center" vertical="center"/>
    </xf>
    <xf numFmtId="0" fontId="30" fillId="51" borderId="18" xfId="0" applyFont="1" applyFill="1" applyBorder="1" applyAlignment="1">
      <alignment horizontal="center" vertical="center"/>
    </xf>
    <xf numFmtId="3" fontId="30" fillId="51" borderId="18" xfId="0" applyNumberFormat="1" applyFont="1" applyFill="1" applyBorder="1" applyAlignment="1">
      <alignment horizontal="center" vertical="center"/>
    </xf>
    <xf numFmtId="0" fontId="30" fillId="51" borderId="20" xfId="0" applyFont="1" applyFill="1" applyBorder="1" applyAlignment="1">
      <alignment horizontal="center" vertical="center"/>
    </xf>
    <xf numFmtId="167" fontId="30" fillId="51" borderId="20" xfId="42" applyNumberFormat="1" applyFont="1" applyFill="1" applyBorder="1" applyAlignment="1">
      <alignment horizontal="center" vertical="center"/>
    </xf>
    <xf numFmtId="167" fontId="30" fillId="51" borderId="21" xfId="42" applyNumberFormat="1" applyFont="1" applyFill="1" applyBorder="1" applyAlignment="1">
      <alignment horizontal="center" vertical="center"/>
    </xf>
    <xf numFmtId="0" fontId="44" fillId="0" borderId="0" xfId="0" applyFont="1"/>
    <xf numFmtId="3" fontId="19" fillId="37" borderId="13" xfId="0" applyNumberFormat="1" applyFont="1" applyFill="1" applyBorder="1" applyAlignment="1">
      <alignment horizontal="right"/>
    </xf>
    <xf numFmtId="3" fontId="19" fillId="52" borderId="15" xfId="0" applyNumberFormat="1" applyFont="1" applyFill="1" applyBorder="1" applyAlignment="1">
      <alignment horizontal="right"/>
    </xf>
    <xf numFmtId="3" fontId="19" fillId="52" borderId="16" xfId="0" applyNumberFormat="1" applyFont="1" applyFill="1" applyBorder="1" applyAlignment="1">
      <alignment horizontal="center"/>
    </xf>
    <xf numFmtId="3" fontId="19" fillId="52" borderId="17" xfId="0" applyNumberFormat="1" applyFont="1" applyFill="1" applyBorder="1" applyAlignment="1">
      <alignment horizontal="center"/>
    </xf>
    <xf numFmtId="167" fontId="30" fillId="51" borderId="10" xfId="42" applyNumberFormat="1" applyFont="1" applyFill="1" applyBorder="1" applyAlignment="1">
      <alignment horizontal="center" vertical="center"/>
    </xf>
    <xf numFmtId="167" fontId="30" fillId="51" borderId="11" xfId="42" applyNumberFormat="1" applyFont="1" applyFill="1" applyBorder="1" applyAlignment="1">
      <alignment horizontal="center" vertical="center"/>
    </xf>
    <xf numFmtId="167" fontId="30" fillId="51" borderId="12" xfId="42" applyNumberFormat="1" applyFont="1" applyFill="1" applyBorder="1" applyAlignment="1">
      <alignment horizontal="center" vertical="center"/>
    </xf>
    <xf numFmtId="167" fontId="30" fillId="51" borderId="15" xfId="42" applyNumberFormat="1" applyFont="1" applyFill="1" applyBorder="1" applyAlignment="1">
      <alignment horizontal="center" vertical="center"/>
    </xf>
    <xf numFmtId="3" fontId="0" fillId="37" borderId="13" xfId="0" applyNumberFormat="1" applyFill="1" applyBorder="1" applyAlignment="1">
      <alignment horizontal="right"/>
    </xf>
    <xf numFmtId="1" fontId="16" fillId="36" borderId="0" xfId="0" applyNumberFormat="1" applyFont="1" applyFill="1" applyAlignment="1">
      <alignment horizontal="center"/>
    </xf>
    <xf numFmtId="0" fontId="34" fillId="36" borderId="0" xfId="0" applyFont="1" applyFill="1"/>
    <xf numFmtId="0" fontId="0" fillId="36" borderId="16" xfId="0" applyFill="1" applyBorder="1"/>
    <xf numFmtId="0" fontId="0" fillId="36" borderId="17" xfId="0" applyFill="1" applyBorder="1"/>
    <xf numFmtId="0" fontId="22" fillId="46" borderId="19" xfId="0" applyFont="1" applyFill="1" applyBorder="1" applyAlignment="1">
      <alignment horizontal="center"/>
    </xf>
    <xf numFmtId="0" fontId="22" fillId="46" borderId="20" xfId="0" applyFont="1" applyFill="1" applyBorder="1" applyAlignment="1">
      <alignment horizontal="center"/>
    </xf>
    <xf numFmtId="0" fontId="22" fillId="46" borderId="21" xfId="0" applyFont="1" applyFill="1" applyBorder="1" applyAlignment="1">
      <alignment horizontal="center"/>
    </xf>
    <xf numFmtId="0" fontId="33" fillId="36" borderId="0" xfId="0" applyFont="1" applyFill="1" applyAlignment="1">
      <alignment horizontal="left" vertical="center" wrapText="1"/>
    </xf>
    <xf numFmtId="0" fontId="22" fillId="46" borderId="11" xfId="0" applyFont="1" applyFill="1" applyBorder="1" applyAlignment="1">
      <alignment horizontal="center"/>
    </xf>
    <xf numFmtId="0" fontId="22" fillId="46" borderId="10" xfId="0" applyFont="1" applyFill="1" applyBorder="1" applyAlignment="1">
      <alignment horizontal="center"/>
    </xf>
    <xf numFmtId="0" fontId="22" fillId="46" borderId="12" xfId="0" applyFont="1" applyFill="1" applyBorder="1" applyAlignment="1">
      <alignment horizontal="center"/>
    </xf>
    <xf numFmtId="0" fontId="18" fillId="45" borderId="19" xfId="0" applyFont="1" applyFill="1" applyBorder="1" applyAlignment="1">
      <alignment vertical="center"/>
    </xf>
    <xf numFmtId="0" fontId="18" fillId="45" borderId="20" xfId="0" applyFont="1" applyFill="1" applyBorder="1" applyAlignment="1">
      <alignment vertical="center"/>
    </xf>
    <xf numFmtId="0" fontId="36" fillId="36" borderId="0" xfId="0" applyFont="1" applyFill="1" applyAlignment="1">
      <alignment horizontal="center" vertical="center"/>
    </xf>
    <xf numFmtId="0" fontId="45" fillId="36" borderId="0" xfId="0" applyFont="1" applyFill="1" applyAlignment="1">
      <alignment horizontal="center"/>
    </xf>
    <xf numFmtId="0" fontId="19" fillId="36" borderId="11" xfId="0" applyFont="1" applyFill="1" applyBorder="1" applyAlignment="1">
      <alignment horizontal="left"/>
    </xf>
    <xf numFmtId="0" fontId="19" fillId="36" borderId="12" xfId="0" applyFont="1" applyFill="1" applyBorder="1" applyAlignment="1">
      <alignment horizontal="left"/>
    </xf>
    <xf numFmtId="0" fontId="22" fillId="36" borderId="11" xfId="0" applyFont="1" applyFill="1" applyBorder="1" applyAlignment="1">
      <alignment horizontal="center"/>
    </xf>
    <xf numFmtId="0" fontId="19" fillId="36" borderId="0" xfId="0" applyFont="1" applyFill="1" applyBorder="1" applyAlignment="1">
      <alignment horizontal="left"/>
    </xf>
    <xf numFmtId="0" fontId="19" fillId="36" borderId="14" xfId="0" applyFont="1" applyFill="1" applyBorder="1" applyAlignment="1">
      <alignment horizontal="left"/>
    </xf>
    <xf numFmtId="0" fontId="22" fillId="36" borderId="16" xfId="0" applyFont="1" applyFill="1" applyBorder="1" applyAlignment="1">
      <alignment horizontal="center"/>
    </xf>
    <xf numFmtId="0" fontId="25" fillId="46" borderId="20" xfId="0" applyFont="1" applyFill="1" applyBorder="1" applyAlignment="1">
      <alignment horizontal="center"/>
    </xf>
    <xf numFmtId="0" fontId="19" fillId="46" borderId="11" xfId="0" applyFont="1" applyFill="1" applyBorder="1" applyAlignment="1">
      <alignment horizontal="center"/>
    </xf>
    <xf numFmtId="0" fontId="19" fillId="46" borderId="12" xfId="0" applyFont="1" applyFill="1" applyBorder="1" applyAlignment="1">
      <alignment horizontal="center"/>
    </xf>
    <xf numFmtId="0" fontId="19" fillId="46" borderId="20" xfId="0" applyFont="1" applyFill="1" applyBorder="1" applyAlignment="1">
      <alignment horizontal="center"/>
    </xf>
    <xf numFmtId="0" fontId="19" fillId="46" borderId="21" xfId="0" applyFont="1" applyFill="1" applyBorder="1" applyAlignment="1">
      <alignment horizontal="center"/>
    </xf>
    <xf numFmtId="0" fontId="21" fillId="36" borderId="0" xfId="0" applyFont="1" applyFill="1" applyBorder="1" applyAlignment="1">
      <alignment horizontal="left" vertical="center"/>
    </xf>
    <xf numFmtId="0" fontId="21" fillId="36" borderId="14" xfId="0" applyFont="1" applyFill="1" applyBorder="1" applyAlignment="1">
      <alignment horizontal="left" vertical="center"/>
    </xf>
    <xf numFmtId="0" fontId="21" fillId="36" borderId="16" xfId="0" applyFont="1" applyFill="1" applyBorder="1" applyAlignment="1">
      <alignment horizontal="left" vertical="center"/>
    </xf>
    <xf numFmtId="0" fontId="21" fillId="36" borderId="17" xfId="0" applyFont="1" applyFill="1" applyBorder="1" applyAlignment="1">
      <alignment horizontal="left" vertical="center"/>
    </xf>
    <xf numFmtId="0" fontId="21" fillId="36" borderId="11" xfId="0" applyFont="1" applyFill="1" applyBorder="1" applyAlignment="1">
      <alignment horizontal="left" vertical="center"/>
    </xf>
    <xf numFmtId="0" fontId="21" fillId="36" borderId="12" xfId="0" applyFont="1" applyFill="1" applyBorder="1" applyAlignment="1">
      <alignment horizontal="left" vertical="center"/>
    </xf>
    <xf numFmtId="0" fontId="29" fillId="46" borderId="20" xfId="0" applyFont="1" applyFill="1" applyBorder="1" applyAlignment="1">
      <alignment horizontal="left" vertical="center"/>
    </xf>
    <xf numFmtId="0" fontId="29" fillId="46" borderId="21" xfId="0" applyFont="1" applyFill="1" applyBorder="1" applyAlignment="1">
      <alignment horizontal="left" vertical="center"/>
    </xf>
    <xf numFmtId="0" fontId="19" fillId="36" borderId="19" xfId="0" applyFont="1" applyFill="1" applyBorder="1" applyAlignment="1">
      <alignment horizontal="center"/>
    </xf>
    <xf numFmtId="0" fontId="19" fillId="36" borderId="20" xfId="0" applyFont="1" applyFill="1" applyBorder="1" applyAlignment="1">
      <alignment horizontal="center"/>
    </xf>
    <xf numFmtId="0" fontId="19" fillId="36" borderId="21" xfId="0" applyFont="1" applyFill="1" applyBorder="1" applyAlignment="1">
      <alignment horizontal="center"/>
    </xf>
    <xf numFmtId="0" fontId="30" fillId="36" borderId="19" xfId="0" applyFont="1" applyFill="1" applyBorder="1" applyAlignment="1">
      <alignment horizontal="center"/>
    </xf>
    <xf numFmtId="0" fontId="30" fillId="36" borderId="20" xfId="0" applyFont="1" applyFill="1" applyBorder="1" applyAlignment="1">
      <alignment horizontal="center"/>
    </xf>
    <xf numFmtId="0" fontId="30" fillId="36" borderId="21" xfId="0" applyFont="1" applyFill="1" applyBorder="1" applyAlignment="1">
      <alignment horizontal="center"/>
    </xf>
    <xf numFmtId="0" fontId="21" fillId="36" borderId="19" xfId="0" applyFont="1" applyFill="1" applyBorder="1" applyAlignment="1">
      <alignment horizontal="center"/>
    </xf>
    <xf numFmtId="0" fontId="21" fillId="36" borderId="20" xfId="0" applyFont="1" applyFill="1" applyBorder="1" applyAlignment="1">
      <alignment horizontal="center"/>
    </xf>
    <xf numFmtId="0" fontId="21" fillId="36" borderId="21" xfId="0" applyFont="1" applyFill="1" applyBorder="1" applyAlignment="1">
      <alignment horizontal="center"/>
    </xf>
    <xf numFmtId="1" fontId="46" fillId="0" borderId="0" xfId="52" applyNumberFormat="1" applyFont="1" applyAlignment="1">
      <alignment horizontal="center"/>
    </xf>
    <xf numFmtId="167" fontId="0" fillId="0" borderId="0" xfId="0" applyNumberFormat="1"/>
    <xf numFmtId="167" fontId="0" fillId="36" borderId="0" xfId="0" applyNumberFormat="1" applyFill="1"/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51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rmal 4" xfId="45"/>
    <cellStyle name="Normal 5" xfId="46"/>
    <cellStyle name="Normal 6" xfId="47"/>
    <cellStyle name="Normal 7" xfId="48"/>
    <cellStyle name="Normal 8" xfId="49"/>
    <cellStyle name="Normal 9" xfId="52"/>
    <cellStyle name="Note" xfId="15" builtinId="10" customBuiltin="1"/>
    <cellStyle name="Output" xfId="10" builtinId="21" customBuiltin="1"/>
    <cellStyle name="Percent" xfId="42" builtinId="5"/>
    <cellStyle name="Percent 2" xfId="50"/>
    <cellStyle name="Percent 3" xfId="53"/>
    <cellStyle name="Style 1" xfId="56"/>
    <cellStyle name="Style 3" xfId="55"/>
    <cellStyle name="Style 6" xfId="5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CC"/>
      <color rgb="FFCCECFF"/>
      <color rgb="FFFFFFCC"/>
      <color rgb="FFFFCCFF"/>
      <color rgb="FF00FF00"/>
      <color rgb="FF99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63888888888888"/>
          <c:y val="5.0925925925925923E-2"/>
          <c:w val="0.63660239577243849"/>
          <c:h val="0.730805740191566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'BAR EuroMOMO Age Ranges'!$D$9</c:f>
              <c:strCache>
                <c:ptCount val="1"/>
                <c:pt idx="0">
                  <c:v>20, Week 08 -21 COVID19</c:v>
                </c:pt>
              </c:strCache>
            </c:strRef>
          </c:tx>
          <c:invertIfNegative val="0"/>
          <c:cat>
            <c:strRef>
              <c:f>'BAR EuroMOMO Age Ranges'!$G$8:$J$8</c:f>
              <c:strCache>
                <c:ptCount val="4"/>
                <c:pt idx="0">
                  <c:v>&lt;65</c:v>
                </c:pt>
                <c:pt idx="1">
                  <c:v>65-74</c:v>
                </c:pt>
                <c:pt idx="2">
                  <c:v>75-84</c:v>
                </c:pt>
                <c:pt idx="3">
                  <c:v>85+</c:v>
                </c:pt>
              </c:strCache>
            </c:strRef>
          </c:cat>
          <c:val>
            <c:numRef>
              <c:f>'BAR EuroMOMO Age Ranges'!$G$9:$J$9</c:f>
              <c:numCache>
                <c:formatCode>0.0%</c:formatCode>
                <c:ptCount val="4"/>
                <c:pt idx="0">
                  <c:v>8.2560698544895866E-2</c:v>
                </c:pt>
                <c:pt idx="1">
                  <c:v>0.12318260281529728</c:v>
                </c:pt>
                <c:pt idx="2">
                  <c:v>0.31184785768096857</c:v>
                </c:pt>
                <c:pt idx="3">
                  <c:v>0.48240884095883829</c:v>
                </c:pt>
              </c:numCache>
            </c:numRef>
          </c:val>
        </c:ser>
        <c:ser>
          <c:idx val="1"/>
          <c:order val="1"/>
          <c:tx>
            <c:strRef>
              <c:f>'BAR EuroMOMO Age Ranges'!$D$10</c:f>
              <c:strCache>
                <c:ptCount val="1"/>
                <c:pt idx="0">
                  <c:v>17,Wk.49-18,Wk.16 Influenza</c:v>
                </c:pt>
              </c:strCache>
            </c:strRef>
          </c:tx>
          <c:invertIfNegative val="0"/>
          <c:cat>
            <c:strRef>
              <c:f>'BAR EuroMOMO Age Ranges'!$G$8:$J$8</c:f>
              <c:strCache>
                <c:ptCount val="4"/>
                <c:pt idx="0">
                  <c:v>&lt;65</c:v>
                </c:pt>
                <c:pt idx="1">
                  <c:v>65-74</c:v>
                </c:pt>
                <c:pt idx="2">
                  <c:v>75-84</c:v>
                </c:pt>
                <c:pt idx="3">
                  <c:v>85+</c:v>
                </c:pt>
              </c:strCache>
            </c:strRef>
          </c:cat>
          <c:val>
            <c:numRef>
              <c:f>'BAR EuroMOMO Age Ranges'!$G$10:$J$10</c:f>
              <c:numCache>
                <c:formatCode>0.0%</c:formatCode>
                <c:ptCount val="4"/>
                <c:pt idx="0">
                  <c:v>8.1491737543380141E-2</c:v>
                </c:pt>
                <c:pt idx="1">
                  <c:v>0.1232625465268912</c:v>
                </c:pt>
                <c:pt idx="2">
                  <c:v>0.24669591642241923</c:v>
                </c:pt>
                <c:pt idx="3">
                  <c:v>0.54854979950730942</c:v>
                </c:pt>
              </c:numCache>
            </c:numRef>
          </c:val>
        </c:ser>
        <c:ser>
          <c:idx val="2"/>
          <c:order val="2"/>
          <c:tx>
            <c:strRef>
              <c:f>'BAR EuroMOMO Age Ranges'!$D$11</c:f>
              <c:strCache>
                <c:ptCount val="1"/>
                <c:pt idx="0">
                  <c:v>16-19, Base Line 1 year</c:v>
                </c:pt>
              </c:strCache>
            </c:strRef>
          </c:tx>
          <c:invertIfNegative val="0"/>
          <c:cat>
            <c:strRef>
              <c:f>'BAR EuroMOMO Age Ranges'!$G$8:$J$8</c:f>
              <c:strCache>
                <c:ptCount val="4"/>
                <c:pt idx="0">
                  <c:v>&lt;65</c:v>
                </c:pt>
                <c:pt idx="1">
                  <c:v>65-74</c:v>
                </c:pt>
                <c:pt idx="2">
                  <c:v>75-84</c:v>
                </c:pt>
                <c:pt idx="3">
                  <c:v>85+</c:v>
                </c:pt>
              </c:strCache>
            </c:strRef>
          </c:cat>
          <c:val>
            <c:numRef>
              <c:f>'BAR EuroMOMO Age Ranges'!$G$11:$J$11</c:f>
              <c:numCache>
                <c:formatCode>0.0%</c:formatCode>
                <c:ptCount val="4"/>
                <c:pt idx="0">
                  <c:v>0.151008199276772</c:v>
                </c:pt>
                <c:pt idx="1">
                  <c:v>0.16134377382994353</c:v>
                </c:pt>
                <c:pt idx="2">
                  <c:v>0.26845730011707331</c:v>
                </c:pt>
                <c:pt idx="3">
                  <c:v>0.41919072677621122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61376"/>
        <c:axId val="236264832"/>
      </c:barChart>
      <c:catAx>
        <c:axId val="236261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 b="0"/>
                </a:pPr>
                <a:r>
                  <a:rPr lang="en-US" sz="2400" b="0"/>
                  <a:t>Age Range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36264832"/>
        <c:crosses val="autoZero"/>
        <c:auto val="1"/>
        <c:lblAlgn val="ctr"/>
        <c:lblOffset val="100"/>
        <c:noMultiLvlLbl val="0"/>
      </c:catAx>
      <c:valAx>
        <c:axId val="236264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400" b="0"/>
                </a:pPr>
                <a:r>
                  <a:rPr lang="en-US" sz="2400" b="0"/>
                  <a:t>Percetage of</a:t>
                </a:r>
                <a:r>
                  <a:rPr lang="en-US" sz="2400" b="0" baseline="0"/>
                  <a:t> Total Deaths</a:t>
                </a:r>
                <a:endParaRPr lang="en-US" sz="2400" b="0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36261376"/>
        <c:crosses val="autoZero"/>
        <c:crossBetween val="between"/>
      </c:valAx>
      <c:spPr>
        <a:solidFill>
          <a:schemeClr val="bg1">
            <a:lumMod val="95000"/>
          </a:schemeClr>
        </a:solidFill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226341229297542"/>
          <c:y val="0.46435913692606606"/>
          <c:w val="0.2802149022996499"/>
          <c:h val="0.296305774278215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582127512871294"/>
          <c:y val="0.10209886902159138"/>
          <c:w val="0.70447031688322215"/>
          <c:h val="0.7238100302933611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green_line!$Q$2</c:f>
              <c:strCache>
                <c:ptCount val="1"/>
                <c:pt idx="0">
                  <c:v>Cumm
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green_line!$N$3:$N$29</c:f>
              <c:numCache>
                <c:formatCode>0.0</c:formatCode>
                <c:ptCount val="27"/>
                <c:pt idx="0">
                  <c:v>37.434131040892304</c:v>
                </c:pt>
                <c:pt idx="1">
                  <c:v>47.33747676579938</c:v>
                </c:pt>
                <c:pt idx="2">
                  <c:v>56.20922397769526</c:v>
                </c:pt>
                <c:pt idx="3">
                  <c:v>65.080971189591253</c:v>
                </c:pt>
                <c:pt idx="4">
                  <c:v>73.127439591078215</c:v>
                </c:pt>
                <c:pt idx="5">
                  <c:v>80.348629182156373</c:v>
                </c:pt>
                <c:pt idx="6">
                  <c:v>87.98245817843889</c:v>
                </c:pt>
                <c:pt idx="7">
                  <c:v>97.266844795539228</c:v>
                </c:pt>
                <c:pt idx="8">
                  <c:v>104.90067379182184</c:v>
                </c:pt>
                <c:pt idx="9">
                  <c:v>115.83561802973948</c:v>
                </c:pt>
                <c:pt idx="10">
                  <c:v>120.78729089219341</c:v>
                </c:pt>
                <c:pt idx="11">
                  <c:v>126.77056226765765</c:v>
                </c:pt>
                <c:pt idx="12">
                  <c:v>132.1348745353157</c:v>
                </c:pt>
                <c:pt idx="13">
                  <c:v>136.46758828996235</c:v>
                </c:pt>
                <c:pt idx="14">
                  <c:v>145.33933550185876</c:v>
                </c:pt>
                <c:pt idx="15">
                  <c:v>154.00476301115205</c:v>
                </c:pt>
                <c:pt idx="16">
                  <c:v>161.22595260223082</c:v>
                </c:pt>
                <c:pt idx="17">
                  <c:v>168.85978159851271</c:v>
                </c:pt>
                <c:pt idx="18">
                  <c:v>176.69993029739771</c:v>
                </c:pt>
                <c:pt idx="19">
                  <c:v>183.30216078066925</c:v>
                </c:pt>
                <c:pt idx="20">
                  <c:v>189.07911245353145</c:v>
                </c:pt>
                <c:pt idx="21">
                  <c:v>196.09398234200711</c:v>
                </c:pt>
                <c:pt idx="22">
                  <c:v>200.83933550185895</c:v>
                </c:pt>
                <c:pt idx="23">
                  <c:v>207.64788568773253</c:v>
                </c:pt>
                <c:pt idx="24">
                  <c:v>212.18691914498126</c:v>
                </c:pt>
                <c:pt idx="25">
                  <c:v>218.99546933085483</c:v>
                </c:pt>
                <c:pt idx="26">
                  <c:v>222.70922397769527</c:v>
                </c:pt>
              </c:numCache>
            </c:numRef>
          </c:xVal>
          <c:yVal>
            <c:numRef>
              <c:f>green_line!$P$3:$P$29</c:f>
              <c:numCache>
                <c:formatCode>#,##0</c:formatCode>
                <c:ptCount val="27"/>
                <c:pt idx="0">
                  <c:v>46953.9618030161</c:v>
                </c:pt>
                <c:pt idx="1">
                  <c:v>51536.674103629899</c:v>
                </c:pt>
                <c:pt idx="2">
                  <c:v>54468.473138984802</c:v>
                </c:pt>
                <c:pt idx="3">
                  <c:v>52446.143733972698</c:v>
                </c:pt>
                <c:pt idx="4">
                  <c:v>48772.808487395698</c:v>
                </c:pt>
                <c:pt idx="5">
                  <c:v>46384.2472157675</c:v>
                </c:pt>
                <c:pt idx="6">
                  <c:v>46564.308130976897</c:v>
                </c:pt>
                <c:pt idx="7">
                  <c:v>50963.811921976601</c:v>
                </c:pt>
                <c:pt idx="8">
                  <c:v>53529.193938103403</c:v>
                </c:pt>
                <c:pt idx="9">
                  <c:v>53524.287393884399</c:v>
                </c:pt>
                <c:pt idx="10">
                  <c:v>50953.258223090299</c:v>
                </c:pt>
                <c:pt idx="11">
                  <c:v>48198.279932234102</c:v>
                </c:pt>
                <c:pt idx="12">
                  <c:v>46544.496801488604</c:v>
                </c:pt>
                <c:pt idx="13">
                  <c:v>46175.580221997901</c:v>
                </c:pt>
                <c:pt idx="14">
                  <c:v>49107.379257352797</c:v>
                </c:pt>
                <c:pt idx="15">
                  <c:v>52956.702061674303</c:v>
                </c:pt>
                <c:pt idx="16">
                  <c:v>54788.3242762847</c:v>
                </c:pt>
                <c:pt idx="17">
                  <c:v>52766.550329108701</c:v>
                </c:pt>
                <c:pt idx="18">
                  <c:v>49093.307658837701</c:v>
                </c:pt>
                <c:pt idx="19">
                  <c:v>46521.537877595598</c:v>
                </c:pt>
                <c:pt idx="20">
                  <c:v>46151.973263962798</c:v>
                </c:pt>
                <c:pt idx="21">
                  <c:v>48167.174293411299</c:v>
                </c:pt>
                <c:pt idx="22">
                  <c:v>51284.311093418699</c:v>
                </c:pt>
                <c:pt idx="23">
                  <c:v>53666.577176237501</c:v>
                </c:pt>
                <c:pt idx="24">
                  <c:v>54581.971690165599</c:v>
                </c:pt>
                <c:pt idx="25">
                  <c:v>53844.971717938497</c:v>
                </c:pt>
                <c:pt idx="26">
                  <c:v>52008.442959109001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green_line!$H$2</c:f>
              <c:strCache>
                <c:ptCount val="1"/>
                <c:pt idx="0">
                  <c:v>Cumm
Deaths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xVal>
            <c:numRef>
              <c:f>green_line!$E$3:$E$145</c:f>
              <c:numCache>
                <c:formatCode>0.0</c:formatCode>
                <c:ptCount val="143"/>
                <c:pt idx="0">
                  <c:v>0.91554368029739452</c:v>
                </c:pt>
                <c:pt idx="1">
                  <c:v>3.3913801115241666</c:v>
                </c:pt>
                <c:pt idx="2">
                  <c:v>7.1911013011152569</c:v>
                </c:pt>
                <c:pt idx="3">
                  <c:v>9.1683317843866305</c:v>
                </c:pt>
                <c:pt idx="4">
                  <c:v>11.644168215613352</c:v>
                </c:pt>
                <c:pt idx="5">
                  <c:v>11.850487918215634</c:v>
                </c:pt>
                <c:pt idx="6">
                  <c:v>12.67576672862455</c:v>
                </c:pt>
                <c:pt idx="7">
                  <c:v>15.56424256505575</c:v>
                </c:pt>
                <c:pt idx="8">
                  <c:v>17.214800185873578</c:v>
                </c:pt>
                <c:pt idx="9">
                  <c:v>19.484316914498145</c:v>
                </c:pt>
                <c:pt idx="10">
                  <c:v>23.817030669144998</c:v>
                </c:pt>
                <c:pt idx="11">
                  <c:v>25.880227695167285</c:v>
                </c:pt>
                <c:pt idx="12">
                  <c:v>26.705506505576199</c:v>
                </c:pt>
                <c:pt idx="13">
                  <c:v>29.387662639405224</c:v>
                </c:pt>
                <c:pt idx="14">
                  <c:v>30.006621747211963</c:v>
                </c:pt>
                <c:pt idx="15">
                  <c:v>31.657179368029794</c:v>
                </c:pt>
                <c:pt idx="16">
                  <c:v>32.688777881040991</c:v>
                </c:pt>
                <c:pt idx="17">
                  <c:v>34.545655204460992</c:v>
                </c:pt>
                <c:pt idx="18">
                  <c:v>36.19621282527882</c:v>
                </c:pt>
                <c:pt idx="19">
                  <c:v>39.084688661710132</c:v>
                </c:pt>
                <c:pt idx="20">
                  <c:v>40.718052973977805</c:v>
                </c:pt>
                <c:pt idx="21">
                  <c:v>42.592123605948068</c:v>
                </c:pt>
                <c:pt idx="22">
                  <c:v>44.242681226765903</c:v>
                </c:pt>
                <c:pt idx="23">
                  <c:v>46.512197955390462</c:v>
                </c:pt>
                <c:pt idx="24">
                  <c:v>48.162755576208298</c:v>
                </c:pt>
                <c:pt idx="25">
                  <c:v>49.744539962825399</c:v>
                </c:pt>
                <c:pt idx="26">
                  <c:v>51.876510223048413</c:v>
                </c:pt>
                <c:pt idx="27">
                  <c:v>53.114428438661776</c:v>
                </c:pt>
                <c:pt idx="28">
                  <c:v>53.733387546468521</c:v>
                </c:pt>
                <c:pt idx="29">
                  <c:v>54.558666356877431</c:v>
                </c:pt>
                <c:pt idx="30">
                  <c:v>56.002904275093087</c:v>
                </c:pt>
                <c:pt idx="31">
                  <c:v>57.859781598513088</c:v>
                </c:pt>
                <c:pt idx="32">
                  <c:v>58.685060408922006</c:v>
                </c:pt>
                <c:pt idx="33">
                  <c:v>61.493300805452442</c:v>
                </c:pt>
                <c:pt idx="34">
                  <c:v>63.843052973977876</c:v>
                </c:pt>
                <c:pt idx="35">
                  <c:v>65.287290892193425</c:v>
                </c:pt>
                <c:pt idx="36">
                  <c:v>69.620004646840272</c:v>
                </c:pt>
                <c:pt idx="37">
                  <c:v>70.032644052044731</c:v>
                </c:pt>
                <c:pt idx="38">
                  <c:v>73.952718401487147</c:v>
                </c:pt>
                <c:pt idx="39">
                  <c:v>76.015915427509526</c:v>
                </c:pt>
                <c:pt idx="40">
                  <c:v>77.872792750929534</c:v>
                </c:pt>
                <c:pt idx="41">
                  <c:v>79.110710966542896</c:v>
                </c:pt>
                <c:pt idx="42">
                  <c:v>79.935989776951814</c:v>
                </c:pt>
                <c:pt idx="43">
                  <c:v>81.173907992565191</c:v>
                </c:pt>
                <c:pt idx="44">
                  <c:v>82.824465613383126</c:v>
                </c:pt>
                <c:pt idx="45">
                  <c:v>84.062383828996488</c:v>
                </c:pt>
                <c:pt idx="46">
                  <c:v>86.125580855018782</c:v>
                </c:pt>
                <c:pt idx="47">
                  <c:v>86.538220260223241</c:v>
                </c:pt>
                <c:pt idx="48">
                  <c:v>88.807736988847807</c:v>
                </c:pt>
                <c:pt idx="49">
                  <c:v>91.696212825279005</c:v>
                </c:pt>
                <c:pt idx="50">
                  <c:v>94.172049256505858</c:v>
                </c:pt>
                <c:pt idx="51">
                  <c:v>96.235246282528138</c:v>
                </c:pt>
                <c:pt idx="52">
                  <c:v>98.298443308550418</c:v>
                </c:pt>
                <c:pt idx="53">
                  <c:v>101.18691914498163</c:v>
                </c:pt>
                <c:pt idx="54">
                  <c:v>102.18413104089251</c:v>
                </c:pt>
                <c:pt idx="55">
                  <c:v>104.69435408921956</c:v>
                </c:pt>
                <c:pt idx="56">
                  <c:v>106.13859200743522</c:v>
                </c:pt>
                <c:pt idx="57">
                  <c:v>107.99546933085448</c:v>
                </c:pt>
                <c:pt idx="58">
                  <c:v>109.02706784386588</c:v>
                </c:pt>
                <c:pt idx="59">
                  <c:v>110.0586663568773</c:v>
                </c:pt>
                <c:pt idx="60">
                  <c:v>110.88394516728556</c:v>
                </c:pt>
                <c:pt idx="61">
                  <c:v>111.91554368029698</c:v>
                </c:pt>
                <c:pt idx="62">
                  <c:v>112.32818308550218</c:v>
                </c:pt>
                <c:pt idx="63">
                  <c:v>113.35978159851253</c:v>
                </c:pt>
                <c:pt idx="64">
                  <c:v>113.77242100371774</c:v>
                </c:pt>
                <c:pt idx="65">
                  <c:v>115.01033921933015</c:v>
                </c:pt>
                <c:pt idx="66">
                  <c:v>116.66089684014882</c:v>
                </c:pt>
                <c:pt idx="67">
                  <c:v>117.69249535315916</c:v>
                </c:pt>
                <c:pt idx="68">
                  <c:v>118.10513475836437</c:v>
                </c:pt>
                <c:pt idx="69">
                  <c:v>119.34305297397785</c:v>
                </c:pt>
                <c:pt idx="70">
                  <c:v>121.81888940520481</c:v>
                </c:pt>
                <c:pt idx="71">
                  <c:v>123.26312732342035</c:v>
                </c:pt>
                <c:pt idx="72">
                  <c:v>124.08840613382863</c:v>
                </c:pt>
                <c:pt idx="73">
                  <c:v>125.73896375464625</c:v>
                </c:pt>
                <c:pt idx="74">
                  <c:v>128.6274395910784</c:v>
                </c:pt>
                <c:pt idx="75">
                  <c:v>130.69063661710015</c:v>
                </c:pt>
                <c:pt idx="76">
                  <c:v>132.1348745353157</c:v>
                </c:pt>
                <c:pt idx="77">
                  <c:v>132.75383364312299</c:v>
                </c:pt>
                <c:pt idx="78">
                  <c:v>134.13502942998792</c:v>
                </c:pt>
                <c:pt idx="79">
                  <c:v>136.0549488847582</c:v>
                </c:pt>
                <c:pt idx="80">
                  <c:v>137.08654739776964</c:v>
                </c:pt>
                <c:pt idx="81">
                  <c:v>137.9118262081779</c:v>
                </c:pt>
                <c:pt idx="82">
                  <c:v>139.56238382899659</c:v>
                </c:pt>
                <c:pt idx="83">
                  <c:v>141.62558085501831</c:v>
                </c:pt>
                <c:pt idx="84">
                  <c:v>144.10141728624527</c:v>
                </c:pt>
                <c:pt idx="85">
                  <c:v>146.1646143122681</c:v>
                </c:pt>
                <c:pt idx="86">
                  <c:v>146.7835734200743</c:v>
                </c:pt>
                <c:pt idx="87">
                  <c:v>148.02149163568779</c:v>
                </c:pt>
                <c:pt idx="88">
                  <c:v>149.25940985130126</c:v>
                </c:pt>
                <c:pt idx="89">
                  <c:v>149.87836895910746</c:v>
                </c:pt>
                <c:pt idx="90">
                  <c:v>151.32260687732301</c:v>
                </c:pt>
                <c:pt idx="91">
                  <c:v>154.00476301115205</c:v>
                </c:pt>
                <c:pt idx="92">
                  <c:v>155.8616403345728</c:v>
                </c:pt>
                <c:pt idx="93">
                  <c:v>156.27427973977694</c:v>
                </c:pt>
                <c:pt idx="94">
                  <c:v>157.71851765799246</c:v>
                </c:pt>
                <c:pt idx="95">
                  <c:v>158.33747676579975</c:v>
                </c:pt>
                <c:pt idx="96">
                  <c:v>159.16275557620801</c:v>
                </c:pt>
                <c:pt idx="97">
                  <c:v>160.4006737918215</c:v>
                </c:pt>
                <c:pt idx="98">
                  <c:v>162.05123141263911</c:v>
                </c:pt>
                <c:pt idx="99">
                  <c:v>162.46387081784434</c:v>
                </c:pt>
                <c:pt idx="100">
                  <c:v>164.52706784386606</c:v>
                </c:pt>
                <c:pt idx="101">
                  <c:v>165.97130576208161</c:v>
                </c:pt>
                <c:pt idx="102">
                  <c:v>167.66198110285021</c:v>
                </c:pt>
                <c:pt idx="103">
                  <c:v>168.65346189591062</c:v>
                </c:pt>
                <c:pt idx="104">
                  <c:v>169.89138011152414</c:v>
                </c:pt>
                <c:pt idx="105">
                  <c:v>171.1292983271376</c:v>
                </c:pt>
                <c:pt idx="106">
                  <c:v>171.74825743494381</c:v>
                </c:pt>
                <c:pt idx="107">
                  <c:v>173.19249535315936</c:v>
                </c:pt>
                <c:pt idx="108">
                  <c:v>175.46201208178425</c:v>
                </c:pt>
                <c:pt idx="109">
                  <c:v>177.318889405205</c:v>
                </c:pt>
                <c:pt idx="110">
                  <c:v>179.38208643122675</c:v>
                </c:pt>
                <c:pt idx="111">
                  <c:v>181.65160315985165</c:v>
                </c:pt>
                <c:pt idx="112">
                  <c:v>183.09584107806717</c:v>
                </c:pt>
                <c:pt idx="113">
                  <c:v>184.95271840148686</c:v>
                </c:pt>
                <c:pt idx="114">
                  <c:v>185.98431691449827</c:v>
                </c:pt>
                <c:pt idx="115">
                  <c:v>186.80959572490761</c:v>
                </c:pt>
                <c:pt idx="116">
                  <c:v>188.04751394052002</c:v>
                </c:pt>
                <c:pt idx="117">
                  <c:v>188.87279275092936</c:v>
                </c:pt>
                <c:pt idx="118">
                  <c:v>189.90439126394077</c:v>
                </c:pt>
                <c:pt idx="119">
                  <c:v>191.96758828996252</c:v>
                </c:pt>
                <c:pt idx="120">
                  <c:v>192.79286710037186</c:v>
                </c:pt>
                <c:pt idx="121">
                  <c:v>194.44342472118947</c:v>
                </c:pt>
                <c:pt idx="122">
                  <c:v>198.15717936802992</c:v>
                </c:pt>
                <c:pt idx="123">
                  <c:v>200.01405669144961</c:v>
                </c:pt>
                <c:pt idx="124">
                  <c:v>202.2835734200745</c:v>
                </c:pt>
                <c:pt idx="125">
                  <c:v>202.48989312267656</c:v>
                </c:pt>
                <c:pt idx="126">
                  <c:v>204.14045074349417</c:v>
                </c:pt>
                <c:pt idx="127">
                  <c:v>205.37836895910763</c:v>
                </c:pt>
                <c:pt idx="128">
                  <c:v>207.85420539033461</c:v>
                </c:pt>
                <c:pt idx="129">
                  <c:v>208.88580390334604</c:v>
                </c:pt>
                <c:pt idx="130">
                  <c:v>209.91740241635742</c:v>
                </c:pt>
                <c:pt idx="131">
                  <c:v>210.12372211895951</c:v>
                </c:pt>
                <c:pt idx="132">
                  <c:v>211.15532063197088</c:v>
                </c:pt>
                <c:pt idx="133">
                  <c:v>213.01219795539058</c:v>
                </c:pt>
                <c:pt idx="134">
                  <c:v>214.04379646840201</c:v>
                </c:pt>
                <c:pt idx="135">
                  <c:v>214.86907527881027</c:v>
                </c:pt>
                <c:pt idx="136">
                  <c:v>216.31331319702582</c:v>
                </c:pt>
                <c:pt idx="137">
                  <c:v>217.13859200743516</c:v>
                </c:pt>
                <c:pt idx="138">
                  <c:v>219.8207481412642</c:v>
                </c:pt>
                <c:pt idx="139">
                  <c:v>220.23338754646835</c:v>
                </c:pt>
                <c:pt idx="140">
                  <c:v>220.96123760842653</c:v>
                </c:pt>
                <c:pt idx="141">
                  <c:v>222.29658457249116</c:v>
                </c:pt>
                <c:pt idx="142">
                  <c:v>222.91554368029733</c:v>
                </c:pt>
              </c:numCache>
            </c:numRef>
          </c:xVal>
          <c:yVal>
            <c:numRef>
              <c:f>green_line!$G$3:$G$143</c:f>
              <c:numCache>
                <c:formatCode>#,##0</c:formatCode>
                <c:ptCount val="141"/>
                <c:pt idx="0">
                  <c:v>55227.228543126599</c:v>
                </c:pt>
                <c:pt idx="1">
                  <c:v>57060.980012775501</c:v>
                </c:pt>
                <c:pt idx="2">
                  <c:v>55958.357634613603</c:v>
                </c:pt>
                <c:pt idx="3">
                  <c:v>54673.066775289502</c:v>
                </c:pt>
                <c:pt idx="4">
                  <c:v>55222.414575213603</c:v>
                </c:pt>
                <c:pt idx="5">
                  <c:v>55222.321998907602</c:v>
                </c:pt>
                <c:pt idx="6">
                  <c:v>54488.006739555</c:v>
                </c:pt>
                <c:pt idx="7">
                  <c:v>52284.875808885401</c:v>
                </c:pt>
                <c:pt idx="8">
                  <c:v>49898.814097519797</c:v>
                </c:pt>
                <c:pt idx="9">
                  <c:v>49347.337042557301</c:v>
                </c:pt>
                <c:pt idx="10">
                  <c:v>47143.558077745503</c:v>
                </c:pt>
                <c:pt idx="11">
                  <c:v>48427.035984410097</c:v>
                </c:pt>
                <c:pt idx="12">
                  <c:v>46958.775770929104</c:v>
                </c:pt>
                <c:pt idx="13">
                  <c:v>47508.030994547204</c:v>
                </c:pt>
                <c:pt idx="14">
                  <c:v>48975.643173885997</c:v>
                </c:pt>
                <c:pt idx="15">
                  <c:v>46406.095223988297</c:v>
                </c:pt>
                <c:pt idx="16">
                  <c:v>46405.632342458201</c:v>
                </c:pt>
                <c:pt idx="17">
                  <c:v>47689.202825428802</c:v>
                </c:pt>
                <c:pt idx="18">
                  <c:v>46954.517260852197</c:v>
                </c:pt>
                <c:pt idx="19">
                  <c:v>46219.276238439503</c:v>
                </c:pt>
                <c:pt idx="20">
                  <c:v>48552.896044008703</c:v>
                </c:pt>
                <c:pt idx="21">
                  <c:v>50988.344643072</c:v>
                </c:pt>
                <c:pt idx="22">
                  <c:v>50620.631555559601</c:v>
                </c:pt>
                <c:pt idx="23">
                  <c:v>53738.879271239297</c:v>
                </c:pt>
                <c:pt idx="24">
                  <c:v>53371.166183726898</c:v>
                </c:pt>
                <c:pt idx="25">
                  <c:v>55429.579775574399</c:v>
                </c:pt>
                <c:pt idx="26">
                  <c:v>59057.573204713903</c:v>
                </c:pt>
                <c:pt idx="27">
                  <c:v>64194.632425776901</c:v>
                </c:pt>
                <c:pt idx="28">
                  <c:v>69148.483137225805</c:v>
                </c:pt>
                <c:pt idx="29">
                  <c:v>70616.002740258598</c:v>
                </c:pt>
                <c:pt idx="30">
                  <c:v>67312.602412538501</c:v>
                </c:pt>
                <c:pt idx="31">
                  <c:v>66394.3380331238</c:v>
                </c:pt>
                <c:pt idx="32">
                  <c:v>61439.839287532697</c:v>
                </c:pt>
                <c:pt idx="33">
                  <c:v>56316.255062123797</c:v>
                </c:pt>
                <c:pt idx="34">
                  <c:v>52630.185430340898</c:v>
                </c:pt>
                <c:pt idx="35">
                  <c:v>51161.647487941897</c:v>
                </c:pt>
                <c:pt idx="36">
                  <c:v>50242.2721928549</c:v>
                </c:pt>
                <c:pt idx="37">
                  <c:v>51343.004471435503</c:v>
                </c:pt>
                <c:pt idx="38">
                  <c:v>49322.896897767903</c:v>
                </c:pt>
                <c:pt idx="39">
                  <c:v>46569.677556726099</c:v>
                </c:pt>
                <c:pt idx="40">
                  <c:v>49871.596663549899</c:v>
                </c:pt>
                <c:pt idx="41">
                  <c:v>47669.206343328398</c:v>
                </c:pt>
                <c:pt idx="42">
                  <c:v>47852.3222766365</c:v>
                </c:pt>
                <c:pt idx="43">
                  <c:v>46567.363149075602</c:v>
                </c:pt>
                <c:pt idx="44">
                  <c:v>46199.650061563203</c:v>
                </c:pt>
                <c:pt idx="45">
                  <c:v>47850.470750516099</c:v>
                </c:pt>
                <c:pt idx="46">
                  <c:v>46748.6275562632</c:v>
                </c:pt>
                <c:pt idx="47">
                  <c:v>47482.387357779597</c:v>
                </c:pt>
                <c:pt idx="48">
                  <c:v>46013.479110156499</c:v>
                </c:pt>
                <c:pt idx="49">
                  <c:v>48947.962858386003</c:v>
                </c:pt>
                <c:pt idx="50">
                  <c:v>50414.741850970597</c:v>
                </c:pt>
                <c:pt idx="51">
                  <c:v>49496.384895249903</c:v>
                </c:pt>
                <c:pt idx="52">
                  <c:v>52064.266471639203</c:v>
                </c:pt>
                <c:pt idx="53">
                  <c:v>54264.8052657402</c:v>
                </c:pt>
                <c:pt idx="54">
                  <c:v>57572.206947131701</c:v>
                </c:pt>
                <c:pt idx="55">
                  <c:v>62336.625963950697</c:v>
                </c:pt>
                <c:pt idx="56">
                  <c:v>65638.730223386607</c:v>
                </c:pt>
                <c:pt idx="57">
                  <c:v>63619.548412779201</c:v>
                </c:pt>
                <c:pt idx="58">
                  <c:v>61600.736907395898</c:v>
                </c:pt>
                <c:pt idx="59">
                  <c:v>60682.842833205199</c:v>
                </c:pt>
                <c:pt idx="60">
                  <c:v>61049.445005045403</c:v>
                </c:pt>
                <c:pt idx="61">
                  <c:v>62333.385793239999</c:v>
                </c:pt>
                <c:pt idx="62">
                  <c:v>62333.200640627998</c:v>
                </c:pt>
                <c:pt idx="63">
                  <c:v>63433.655190290599</c:v>
                </c:pt>
                <c:pt idx="64">
                  <c:v>65084.846184467497</c:v>
                </c:pt>
                <c:pt idx="65">
                  <c:v>64900.804488099297</c:v>
                </c:pt>
                <c:pt idx="66">
                  <c:v>59578.962960219898</c:v>
                </c:pt>
                <c:pt idx="67">
                  <c:v>57376.6652163045</c:v>
                </c:pt>
                <c:pt idx="68">
                  <c:v>56459.048871031897</c:v>
                </c:pt>
                <c:pt idx="69">
                  <c:v>53889.686073746198</c:v>
                </c:pt>
                <c:pt idx="70">
                  <c:v>48200.501763578599</c:v>
                </c:pt>
                <c:pt idx="71">
                  <c:v>47649.395013840098</c:v>
                </c:pt>
                <c:pt idx="72">
                  <c:v>47832.510947148097</c:v>
                </c:pt>
                <c:pt idx="73">
                  <c:v>47464.797859635801</c:v>
                </c:pt>
                <c:pt idx="74">
                  <c:v>46546.070598690902</c:v>
                </c:pt>
                <c:pt idx="75">
                  <c:v>48563.4934594839</c:v>
                </c:pt>
                <c:pt idx="76">
                  <c:v>48562.845425341802</c:v>
                </c:pt>
                <c:pt idx="77">
                  <c:v>46911.191549634699</c:v>
                </c:pt>
                <c:pt idx="78">
                  <c:v>48383.558550913302</c:v>
                </c:pt>
                <c:pt idx="79">
                  <c:v>49845.490145252203</c:v>
                </c:pt>
                <c:pt idx="80">
                  <c:v>49478.0547866579</c:v>
                </c:pt>
                <c:pt idx="81">
                  <c:v>46541.904664920003</c:v>
                </c:pt>
                <c:pt idx="82">
                  <c:v>46541.164054471898</c:v>
                </c:pt>
                <c:pt idx="83">
                  <c:v>48191.614438200602</c:v>
                </c:pt>
                <c:pt idx="84">
                  <c:v>48007.017283996298</c:v>
                </c:pt>
                <c:pt idx="85">
                  <c:v>50207.926383321399</c:v>
                </c:pt>
                <c:pt idx="86">
                  <c:v>48556.272507614398</c:v>
                </c:pt>
                <c:pt idx="87">
                  <c:v>49473.148242438801</c:v>
                </c:pt>
                <c:pt idx="88">
                  <c:v>51123.968931391697</c:v>
                </c:pt>
                <c:pt idx="89">
                  <c:v>51674.149918069903</c:v>
                </c:pt>
                <c:pt idx="90">
                  <c:v>50939.556929799299</c:v>
                </c:pt>
                <c:pt idx="91">
                  <c:v>53507.160777270597</c:v>
                </c:pt>
                <c:pt idx="92">
                  <c:v>55341.1899758375</c:v>
                </c:pt>
                <c:pt idx="93">
                  <c:v>55157.518584693396</c:v>
                </c:pt>
                <c:pt idx="94">
                  <c:v>56257.787981743902</c:v>
                </c:pt>
                <c:pt idx="95">
                  <c:v>59743.748784935902</c:v>
                </c:pt>
                <c:pt idx="96">
                  <c:v>60844.295910904497</c:v>
                </c:pt>
                <c:pt idx="97">
                  <c:v>61027.226691600503</c:v>
                </c:pt>
                <c:pt idx="98">
                  <c:v>61943.917273812898</c:v>
                </c:pt>
                <c:pt idx="99">
                  <c:v>61760.2458826687</c:v>
                </c:pt>
                <c:pt idx="100">
                  <c:v>59557.485257223198</c:v>
                </c:pt>
                <c:pt idx="101">
                  <c:v>57905.4610762921</c:v>
                </c:pt>
                <c:pt idx="102">
                  <c:v>55631.511843081098</c:v>
                </c:pt>
                <c:pt idx="103">
                  <c:v>53500.5878595432</c:v>
                </c:pt>
                <c:pt idx="104">
                  <c:v>51665.170016386</c:v>
                </c:pt>
                <c:pt idx="105">
                  <c:v>52949.018228274603</c:v>
                </c:pt>
                <c:pt idx="106">
                  <c:v>51664.3368296318</c:v>
                </c:pt>
                <c:pt idx="107">
                  <c:v>51663.688795489601</c:v>
                </c:pt>
                <c:pt idx="108">
                  <c:v>49827.808070802297</c:v>
                </c:pt>
                <c:pt idx="109">
                  <c:v>49643.488645516001</c:v>
                </c:pt>
                <c:pt idx="110">
                  <c:v>48174.672974198897</c:v>
                </c:pt>
                <c:pt idx="111">
                  <c:v>47806.682157768497</c:v>
                </c:pt>
                <c:pt idx="112">
                  <c:v>49090.437793351099</c:v>
                </c:pt>
                <c:pt idx="113">
                  <c:v>47254.742221275803</c:v>
                </c:pt>
                <c:pt idx="114">
                  <c:v>46887.3068626815</c:v>
                </c:pt>
                <c:pt idx="115">
                  <c:v>50373.1750895675</c:v>
                </c:pt>
                <c:pt idx="116">
                  <c:v>46335.922384024998</c:v>
                </c:pt>
                <c:pt idx="117">
                  <c:v>47069.497032929299</c:v>
                </c:pt>
                <c:pt idx="118">
                  <c:v>46151.602958738702</c:v>
                </c:pt>
                <c:pt idx="119">
                  <c:v>47985.539580999597</c:v>
                </c:pt>
                <c:pt idx="120">
                  <c:v>46150.306890454398</c:v>
                </c:pt>
                <c:pt idx="121">
                  <c:v>47250.483711198904</c:v>
                </c:pt>
                <c:pt idx="122">
                  <c:v>49083.679723011599</c:v>
                </c:pt>
                <c:pt idx="123">
                  <c:v>50917.708921578604</c:v>
                </c:pt>
                <c:pt idx="124">
                  <c:v>52751.552967533396</c:v>
                </c:pt>
                <c:pt idx="125">
                  <c:v>51650.5429600348</c:v>
                </c:pt>
                <c:pt idx="126">
                  <c:v>53851.637211971902</c:v>
                </c:pt>
                <c:pt idx="127">
                  <c:v>53851.081754135797</c:v>
                </c:pt>
                <c:pt idx="128">
                  <c:v>56785.750654977302</c:v>
                </c:pt>
                <c:pt idx="129">
                  <c:v>55684.3703422545</c:v>
                </c:pt>
                <c:pt idx="130">
                  <c:v>57151.797368981301</c:v>
                </c:pt>
                <c:pt idx="131">
                  <c:v>57702.163508271602</c:v>
                </c:pt>
                <c:pt idx="132">
                  <c:v>59720.049250594799</c:v>
                </c:pt>
                <c:pt idx="133">
                  <c:v>57517.381201455297</c:v>
                </c:pt>
                <c:pt idx="134">
                  <c:v>58434.349512585701</c:v>
                </c:pt>
                <c:pt idx="135">
                  <c:v>56599.116822040502</c:v>
                </c:pt>
                <c:pt idx="136">
                  <c:v>56598.468787898397</c:v>
                </c:pt>
                <c:pt idx="137">
                  <c:v>54579.749858821102</c:v>
                </c:pt>
                <c:pt idx="138">
                  <c:v>56229.922513631798</c:v>
                </c:pt>
                <c:pt idx="139">
                  <c:v>58798.544700469298</c:v>
                </c:pt>
                <c:pt idx="140">
                  <c:v>62870.593239255199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7216"/>
        <c:axId val="247659136"/>
      </c:scatterChart>
      <c:valAx>
        <c:axId val="2476572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 since 28Dec2016</a:t>
                </a:r>
              </a:p>
            </c:rich>
          </c:tx>
          <c:layout>
            <c:manualLayout>
              <c:xMode val="edge"/>
              <c:yMode val="edge"/>
              <c:x val="0.39930288219384902"/>
              <c:y val="0.9249886155371559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47659136"/>
        <c:crossesAt val="0"/>
        <c:crossBetween val="midCat"/>
        <c:majorUnit val="12"/>
        <c:minorUnit val="1"/>
      </c:valAx>
      <c:valAx>
        <c:axId val="2476591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ln[Number Cases Deaths]</a:t>
                </a:r>
              </a:p>
            </c:rich>
          </c:tx>
          <c:layout>
            <c:manualLayout>
              <c:xMode val="edge"/>
              <c:yMode val="edge"/>
              <c:x val="4.6625015999485472E-2"/>
              <c:y val="0.158793449107312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47657216"/>
        <c:crossesAt val="0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532117096492976"/>
          <c:y val="0.61188218507581305"/>
          <c:w val="0.27047699077692866"/>
          <c:h val="0.173812590850538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2759101572480427"/>
          <c:y val="0.17642307835836962"/>
          <c:w val="0.11690316586532878"/>
          <c:h val="0.62076569994919062"/>
        </c:manualLayout>
      </c:layout>
      <c:lineChart>
        <c:grouping val="standard"/>
        <c:varyColors val="0"/>
        <c:ser>
          <c:idx val="0"/>
          <c:order val="0"/>
          <c:tx>
            <c:v>Baseline Deaths</c:v>
          </c:tx>
          <c:spPr>
            <a:ln w="4762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'New 15May2020'!$L$27:$L$38</c:f>
              <c:strCache>
                <c:ptCount val="12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strCache>
            </c:strRef>
          </c:cat>
          <c:val>
            <c:numRef>
              <c:f>'New 15May2020'!$N$27:$N$38</c:f>
              <c:numCache>
                <c:formatCode>#,##0</c:formatCode>
                <c:ptCount val="12"/>
                <c:pt idx="0">
                  <c:v>57555</c:v>
                </c:pt>
                <c:pt idx="1">
                  <c:v>57287</c:v>
                </c:pt>
                <c:pt idx="2">
                  <c:v>56957</c:v>
                </c:pt>
                <c:pt idx="3">
                  <c:v>56573</c:v>
                </c:pt>
                <c:pt idx="4">
                  <c:v>56143</c:v>
                </c:pt>
                <c:pt idx="5">
                  <c:v>55675</c:v>
                </c:pt>
                <c:pt idx="6">
                  <c:v>55177</c:v>
                </c:pt>
                <c:pt idx="7">
                  <c:v>54659</c:v>
                </c:pt>
                <c:pt idx="8">
                  <c:v>54128</c:v>
                </c:pt>
                <c:pt idx="9">
                  <c:v>53594</c:v>
                </c:pt>
                <c:pt idx="10">
                  <c:v>53064</c:v>
                </c:pt>
                <c:pt idx="11">
                  <c:v>52546</c:v>
                </c:pt>
              </c:numCache>
            </c:numRef>
          </c:val>
          <c:smooth val="0"/>
        </c:ser>
        <c:ser>
          <c:idx val="1"/>
          <c:order val="1"/>
          <c:tx>
            <c:v>Total Deaths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'New 15May2020'!$L$27:$L$38</c:f>
              <c:strCache>
                <c:ptCount val="12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strCache>
            </c:strRef>
          </c:cat>
          <c:val>
            <c:numRef>
              <c:f>'New 15May2020'!$M$27:$M$38</c:f>
              <c:numCache>
                <c:formatCode>#,##0</c:formatCode>
                <c:ptCount val="12"/>
                <c:pt idx="0">
                  <c:v>54697</c:v>
                </c:pt>
                <c:pt idx="1">
                  <c:v>55499</c:v>
                </c:pt>
                <c:pt idx="2">
                  <c:v>55752</c:v>
                </c:pt>
                <c:pt idx="3">
                  <c:v>56974</c:v>
                </c:pt>
                <c:pt idx="4">
                  <c:v>63209</c:v>
                </c:pt>
                <c:pt idx="5">
                  <c:v>75026</c:v>
                </c:pt>
                <c:pt idx="6">
                  <c:v>86847</c:v>
                </c:pt>
                <c:pt idx="7">
                  <c:v>86075</c:v>
                </c:pt>
                <c:pt idx="8">
                  <c:v>75885</c:v>
                </c:pt>
                <c:pt idx="9">
                  <c:v>66241</c:v>
                </c:pt>
                <c:pt idx="10">
                  <c:v>58287</c:v>
                </c:pt>
                <c:pt idx="11">
                  <c:v>53379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663424"/>
        <c:axId val="248665216"/>
      </c:lineChart>
      <c:catAx>
        <c:axId val="248663424"/>
        <c:scaling>
          <c:orientation val="minMax"/>
        </c:scaling>
        <c:delete val="0"/>
        <c:axPos val="b"/>
        <c:majorGridlines>
          <c:spPr>
            <a:ln w="3175">
              <a:noFill/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665216"/>
        <c:crossesAt val="-10000"/>
        <c:auto val="1"/>
        <c:lblAlgn val="ctr"/>
        <c:lblOffset val="100"/>
        <c:tickLblSkip val="10"/>
        <c:noMultiLvlLbl val="0"/>
      </c:catAx>
      <c:valAx>
        <c:axId val="248665216"/>
        <c:scaling>
          <c:orientation val="minMax"/>
          <c:max val="90000"/>
          <c:min val="4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800" b="0" i="0" baseline="0">
                    <a:effectLst/>
                  </a:rPr>
                  <a:t>Total Number of  Deaths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7677081613516632"/>
              <c:y val="0.30973235751215628"/>
            </c:manualLayout>
          </c:layout>
          <c:overlay val="0"/>
        </c:title>
        <c:numFmt formatCode="#,##0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663424"/>
        <c:crossesAt val="0"/>
        <c:crossBetween val="between"/>
        <c:majorUnit val="10000"/>
        <c:minorUnit val="2000"/>
      </c:valAx>
      <c:spPr>
        <a:noFill/>
        <a:ln w="38100">
          <a:solidFill>
            <a:srgbClr val="000000"/>
          </a:solidFill>
        </a:ln>
      </c:spPr>
    </c:plotArea>
    <c:plotVisOnly val="0"/>
    <c:dispBlanksAs val="span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302241224289"/>
          <c:y val="2.9139059867396899E-2"/>
          <c:w val="0.73519226219011624"/>
          <c:h val="0.76804969526488509"/>
        </c:manualLayout>
      </c:layout>
      <c:lineChart>
        <c:grouping val="standard"/>
        <c:varyColors val="0"/>
        <c:ser>
          <c:idx val="0"/>
          <c:order val="0"/>
          <c:tx>
            <c:v>Baseline Deaths</c:v>
          </c:tx>
          <c:spPr>
            <a:ln w="7620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'New 15May2020'!$L$27:$L$38</c:f>
              <c:strCache>
                <c:ptCount val="12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strCache>
            </c:strRef>
          </c:cat>
          <c:val>
            <c:numRef>
              <c:f>'New 15May2020'!$N$27:$N$38</c:f>
              <c:numCache>
                <c:formatCode>#,##0</c:formatCode>
                <c:ptCount val="12"/>
                <c:pt idx="0">
                  <c:v>57555</c:v>
                </c:pt>
                <c:pt idx="1">
                  <c:v>57287</c:v>
                </c:pt>
                <c:pt idx="2">
                  <c:v>56957</c:v>
                </c:pt>
                <c:pt idx="3">
                  <c:v>56573</c:v>
                </c:pt>
                <c:pt idx="4">
                  <c:v>56143</c:v>
                </c:pt>
                <c:pt idx="5">
                  <c:v>55675</c:v>
                </c:pt>
                <c:pt idx="6">
                  <c:v>55177</c:v>
                </c:pt>
                <c:pt idx="7">
                  <c:v>54659</c:v>
                </c:pt>
                <c:pt idx="8">
                  <c:v>54128</c:v>
                </c:pt>
                <c:pt idx="9">
                  <c:v>53594</c:v>
                </c:pt>
                <c:pt idx="10">
                  <c:v>53064</c:v>
                </c:pt>
                <c:pt idx="11">
                  <c:v>52546</c:v>
                </c:pt>
              </c:numCache>
            </c:numRef>
          </c:val>
          <c:smooth val="0"/>
        </c:ser>
        <c:ser>
          <c:idx val="1"/>
          <c:order val="1"/>
          <c:tx>
            <c:v>Total Deaths</c:v>
          </c:tx>
          <c:spPr>
            <a:ln w="76200">
              <a:solidFill>
                <a:srgbClr val="0000FF"/>
              </a:solidFill>
            </a:ln>
          </c:spPr>
          <c:marker>
            <c:symbol val="circle"/>
            <c:size val="15"/>
            <c:spPr>
              <a:solidFill>
                <a:srgbClr val="99CCFF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'New 15May2020'!$L$27:$L$38</c:f>
              <c:strCache>
                <c:ptCount val="12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strCache>
            </c:strRef>
          </c:cat>
          <c:val>
            <c:numRef>
              <c:f>'New 15May2020'!$M$27:$M$38</c:f>
              <c:numCache>
                <c:formatCode>#,##0</c:formatCode>
                <c:ptCount val="12"/>
                <c:pt idx="0">
                  <c:v>54697</c:v>
                </c:pt>
                <c:pt idx="1">
                  <c:v>55499</c:v>
                </c:pt>
                <c:pt idx="2">
                  <c:v>55752</c:v>
                </c:pt>
                <c:pt idx="3">
                  <c:v>56974</c:v>
                </c:pt>
                <c:pt idx="4">
                  <c:v>63209</c:v>
                </c:pt>
                <c:pt idx="5">
                  <c:v>75026</c:v>
                </c:pt>
                <c:pt idx="6">
                  <c:v>86847</c:v>
                </c:pt>
                <c:pt idx="7">
                  <c:v>86075</c:v>
                </c:pt>
                <c:pt idx="8">
                  <c:v>75885</c:v>
                </c:pt>
                <c:pt idx="9">
                  <c:v>66241</c:v>
                </c:pt>
                <c:pt idx="10">
                  <c:v>58287</c:v>
                </c:pt>
                <c:pt idx="11">
                  <c:v>53379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673408"/>
        <c:axId val="248675328"/>
      </c:lineChart>
      <c:catAx>
        <c:axId val="2486734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675328"/>
        <c:crossesAt val="-10000"/>
        <c:auto val="1"/>
        <c:lblAlgn val="ctr"/>
        <c:lblOffset val="100"/>
        <c:tickLblSkip val="1"/>
        <c:noMultiLvlLbl val="0"/>
      </c:catAx>
      <c:valAx>
        <c:axId val="248675328"/>
        <c:scaling>
          <c:orientation val="minMax"/>
          <c:max val="90000"/>
          <c:min val="4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800" b="0" i="0" baseline="0">
                    <a:effectLst/>
                  </a:rPr>
                  <a:t>Total Number of  Deaths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651815015153414E-2"/>
              <c:y val="0.15990049113654953"/>
            </c:manualLayout>
          </c:layout>
          <c:overlay val="0"/>
        </c:title>
        <c:numFmt formatCode="#,##0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673408"/>
        <c:crossesAt val="0"/>
        <c:crossBetween val="between"/>
        <c:majorUnit val="10000"/>
        <c:minorUnit val="2000"/>
      </c:valAx>
      <c:spPr>
        <a:noFill/>
        <a:ln w="38100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23330509084848847"/>
          <c:y val="6.1321664726359311E-2"/>
          <c:w val="0.25229687940431539"/>
          <c:h val="0.1110847719708648"/>
        </c:manualLayout>
      </c:layout>
      <c:overlay val="0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2800" b="0"/>
          </a:pPr>
          <a:endParaRPr lang="en-US"/>
        </a:p>
      </c:txPr>
    </c:legend>
    <c:plotVisOnly val="0"/>
    <c:dispBlanksAs val="span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2759101572480427"/>
          <c:y val="0.17642307835836962"/>
          <c:w val="0.11690316586532878"/>
          <c:h val="0.62076569994919062"/>
        </c:manualLayout>
      </c:layout>
      <c:lineChart>
        <c:grouping val="standard"/>
        <c:varyColors val="0"/>
        <c:ser>
          <c:idx val="0"/>
          <c:order val="0"/>
          <c:tx>
            <c:v>Baseline Deaths</c:v>
          </c:tx>
          <c:spPr>
            <a:ln w="4762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'New 15May2020'!$L$27:$L$38</c:f>
              <c:strCache>
                <c:ptCount val="12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strCache>
            </c:strRef>
          </c:cat>
          <c:val>
            <c:numRef>
              <c:f>'New 15May2020'!$N$27:$N$38</c:f>
              <c:numCache>
                <c:formatCode>#,##0</c:formatCode>
                <c:ptCount val="12"/>
                <c:pt idx="0">
                  <c:v>57555</c:v>
                </c:pt>
                <c:pt idx="1">
                  <c:v>57287</c:v>
                </c:pt>
                <c:pt idx="2">
                  <c:v>56957</c:v>
                </c:pt>
                <c:pt idx="3">
                  <c:v>56573</c:v>
                </c:pt>
                <c:pt idx="4">
                  <c:v>56143</c:v>
                </c:pt>
                <c:pt idx="5">
                  <c:v>55675</c:v>
                </c:pt>
                <c:pt idx="6">
                  <c:v>55177</c:v>
                </c:pt>
                <c:pt idx="7">
                  <c:v>54659</c:v>
                </c:pt>
                <c:pt idx="8">
                  <c:v>54128</c:v>
                </c:pt>
                <c:pt idx="9">
                  <c:v>53594</c:v>
                </c:pt>
                <c:pt idx="10">
                  <c:v>53064</c:v>
                </c:pt>
                <c:pt idx="11">
                  <c:v>52546</c:v>
                </c:pt>
              </c:numCache>
            </c:numRef>
          </c:val>
          <c:smooth val="0"/>
        </c:ser>
        <c:ser>
          <c:idx val="1"/>
          <c:order val="1"/>
          <c:tx>
            <c:v>Total Deaths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'New 15May2020'!$L$27:$L$38</c:f>
              <c:strCache>
                <c:ptCount val="12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strCache>
            </c:strRef>
          </c:cat>
          <c:val>
            <c:numRef>
              <c:f>'New 15May2020'!$M$27:$M$38</c:f>
              <c:numCache>
                <c:formatCode>#,##0</c:formatCode>
                <c:ptCount val="12"/>
                <c:pt idx="0">
                  <c:v>54697</c:v>
                </c:pt>
                <c:pt idx="1">
                  <c:v>55499</c:v>
                </c:pt>
                <c:pt idx="2">
                  <c:v>55752</c:v>
                </c:pt>
                <c:pt idx="3">
                  <c:v>56974</c:v>
                </c:pt>
                <c:pt idx="4">
                  <c:v>63209</c:v>
                </c:pt>
                <c:pt idx="5">
                  <c:v>75026</c:v>
                </c:pt>
                <c:pt idx="6">
                  <c:v>86847</c:v>
                </c:pt>
                <c:pt idx="7">
                  <c:v>86075</c:v>
                </c:pt>
                <c:pt idx="8">
                  <c:v>75885</c:v>
                </c:pt>
                <c:pt idx="9">
                  <c:v>66241</c:v>
                </c:pt>
                <c:pt idx="10">
                  <c:v>58287</c:v>
                </c:pt>
                <c:pt idx="11">
                  <c:v>53379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701696"/>
        <c:axId val="248703232"/>
      </c:lineChart>
      <c:catAx>
        <c:axId val="248701696"/>
        <c:scaling>
          <c:orientation val="minMax"/>
        </c:scaling>
        <c:delete val="0"/>
        <c:axPos val="b"/>
        <c:majorGridlines>
          <c:spPr>
            <a:ln w="3175">
              <a:noFill/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703232"/>
        <c:crossesAt val="-10000"/>
        <c:auto val="1"/>
        <c:lblAlgn val="ctr"/>
        <c:lblOffset val="100"/>
        <c:tickLblSkip val="10"/>
        <c:noMultiLvlLbl val="0"/>
      </c:catAx>
      <c:valAx>
        <c:axId val="248703232"/>
        <c:scaling>
          <c:orientation val="minMax"/>
          <c:max val="90000"/>
          <c:min val="4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800" b="0" i="0" baseline="0">
                    <a:effectLst/>
                  </a:rPr>
                  <a:t>Total Number of  Deaths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7677081613516632"/>
              <c:y val="0.28724269423509802"/>
            </c:manualLayout>
          </c:layout>
          <c:overlay val="0"/>
        </c:title>
        <c:numFmt formatCode="#,##0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701696"/>
        <c:crossesAt val="0"/>
        <c:crossBetween val="between"/>
        <c:majorUnit val="10000"/>
        <c:minorUnit val="2000"/>
      </c:valAx>
      <c:spPr>
        <a:noFill/>
        <a:ln w="38100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70058614138968678"/>
          <c:y val="0.57514093116502873"/>
          <c:w val="0.25229687940431539"/>
          <c:h val="0.1436299700597943"/>
        </c:manualLayout>
      </c:layout>
      <c:overlay val="0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800" b="0"/>
          </a:pPr>
          <a:endParaRPr lang="en-US"/>
        </a:p>
      </c:txPr>
    </c:legend>
    <c:plotVisOnly val="0"/>
    <c:dispBlanksAs val="span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302241224289"/>
          <c:y val="2.9139059867396899E-2"/>
          <c:w val="0.73519226219011624"/>
          <c:h val="0.76804969526488509"/>
        </c:manualLayout>
      </c:layout>
      <c:lineChart>
        <c:grouping val="standard"/>
        <c:varyColors val="0"/>
        <c:ser>
          <c:idx val="5"/>
          <c:order val="0"/>
          <c:tx>
            <c:v>Reported Deaths in EuroMOMO Area JHU Database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10"/>
            <c:spPr>
              <a:solidFill>
                <a:schemeClr val="bg1">
                  <a:lumMod val="85000"/>
                  <a:alpha val="5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PLOTS!$A$28:$A$141</c:f>
              <c:numCache>
                <c:formatCode>[$-409]d\-mmm\-yy;@</c:formatCode>
                <c:ptCount val="11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</c:numCache>
            </c:numRef>
          </c:cat>
          <c:val>
            <c:numRef>
              <c:f>PLOTS!$AP$28:$AP$141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8</c:v>
                </c:pt>
                <c:pt idx="33">
                  <c:v>11</c:v>
                </c:pt>
                <c:pt idx="34">
                  <c:v>14</c:v>
                </c:pt>
                <c:pt idx="35">
                  <c:v>19</c:v>
                </c:pt>
                <c:pt idx="36">
                  <c:v>23</c:v>
                </c:pt>
                <c:pt idx="37">
                  <c:v>31</c:v>
                </c:pt>
                <c:pt idx="38">
                  <c:v>36</c:v>
                </c:pt>
                <c:pt idx="39">
                  <c:v>55</c:v>
                </c:pt>
                <c:pt idx="40">
                  <c:v>84</c:v>
                </c:pt>
                <c:pt idx="41">
                  <c:v>113</c:v>
                </c:pt>
                <c:pt idx="42">
                  <c:v>158</c:v>
                </c:pt>
                <c:pt idx="43">
                  <c:v>214</c:v>
                </c:pt>
                <c:pt idx="44">
                  <c:v>258</c:v>
                </c:pt>
                <c:pt idx="45">
                  <c:v>409</c:v>
                </c:pt>
                <c:pt idx="46">
                  <c:v>520</c:v>
                </c:pt>
                <c:pt idx="47">
                  <c:v>715</c:v>
                </c:pt>
                <c:pt idx="48">
                  <c:v>954</c:v>
                </c:pt>
                <c:pt idx="49">
                  <c:v>1147</c:v>
                </c:pt>
                <c:pt idx="50">
                  <c:v>1523</c:v>
                </c:pt>
                <c:pt idx="51">
                  <c:v>1806</c:v>
                </c:pt>
                <c:pt idx="52">
                  <c:v>2298</c:v>
                </c:pt>
                <c:pt idx="53">
                  <c:v>2796</c:v>
                </c:pt>
                <c:pt idx="54">
                  <c:v>3396</c:v>
                </c:pt>
                <c:pt idx="55">
                  <c:v>4028</c:v>
                </c:pt>
                <c:pt idx="56">
                  <c:v>4865</c:v>
                </c:pt>
                <c:pt idx="57">
                  <c:v>6043</c:v>
                </c:pt>
                <c:pt idx="58">
                  <c:v>7463</c:v>
                </c:pt>
                <c:pt idx="59">
                  <c:v>8758</c:v>
                </c:pt>
                <c:pt idx="60">
                  <c:v>10293</c:v>
                </c:pt>
                <c:pt idx="61">
                  <c:v>12099</c:v>
                </c:pt>
                <c:pt idx="62">
                  <c:v>14304</c:v>
                </c:pt>
                <c:pt idx="63">
                  <c:v>16526</c:v>
                </c:pt>
                <c:pt idx="64">
                  <c:v>19229</c:v>
                </c:pt>
                <c:pt idx="65">
                  <c:v>21931</c:v>
                </c:pt>
                <c:pt idx="66">
                  <c:v>24436</c:v>
                </c:pt>
                <c:pt idx="67">
                  <c:v>27408</c:v>
                </c:pt>
                <c:pt idx="68">
                  <c:v>30569</c:v>
                </c:pt>
                <c:pt idx="69">
                  <c:v>34375</c:v>
                </c:pt>
                <c:pt idx="70">
                  <c:v>38470</c:v>
                </c:pt>
                <c:pt idx="71">
                  <c:v>42585</c:v>
                </c:pt>
                <c:pt idx="72">
                  <c:v>46488</c:v>
                </c:pt>
                <c:pt idx="73">
                  <c:v>49477</c:v>
                </c:pt>
                <c:pt idx="74">
                  <c:v>52931</c:v>
                </c:pt>
                <c:pt idx="75">
                  <c:v>57852</c:v>
                </c:pt>
                <c:pt idx="76">
                  <c:v>61713</c:v>
                </c:pt>
                <c:pt idx="77">
                  <c:v>66396</c:v>
                </c:pt>
                <c:pt idx="78">
                  <c:v>70754</c:v>
                </c:pt>
                <c:pt idx="79">
                  <c:v>73975</c:v>
                </c:pt>
                <c:pt idx="80">
                  <c:v>77086</c:v>
                </c:pt>
                <c:pt idx="81">
                  <c:v>80248</c:v>
                </c:pt>
                <c:pt idx="82">
                  <c:v>83694</c:v>
                </c:pt>
                <c:pt idx="83">
                  <c:v>88546</c:v>
                </c:pt>
                <c:pt idx="84">
                  <c:v>92596</c:v>
                </c:pt>
                <c:pt idx="85">
                  <c:v>96562</c:v>
                </c:pt>
                <c:pt idx="86">
                  <c:v>99655</c:v>
                </c:pt>
                <c:pt idx="87">
                  <c:v>101993</c:v>
                </c:pt>
                <c:pt idx="88">
                  <c:v>104675</c:v>
                </c:pt>
                <c:pt idx="89">
                  <c:v>108242</c:v>
                </c:pt>
                <c:pt idx="90">
                  <c:v>111469</c:v>
                </c:pt>
                <c:pt idx="91">
                  <c:v>114521</c:v>
                </c:pt>
                <c:pt idx="92">
                  <c:v>117671</c:v>
                </c:pt>
                <c:pt idx="93">
                  <c:v>120309</c:v>
                </c:pt>
                <c:pt idx="94">
                  <c:v>121955</c:v>
                </c:pt>
                <c:pt idx="95">
                  <c:v>123905</c:v>
                </c:pt>
                <c:pt idx="96">
                  <c:v>126464</c:v>
                </c:pt>
                <c:pt idx="97">
                  <c:v>129148</c:v>
                </c:pt>
                <c:pt idx="98">
                  <c:v>131237</c:v>
                </c:pt>
                <c:pt idx="99">
                  <c:v>132951</c:v>
                </c:pt>
                <c:pt idx="100">
                  <c:v>135103</c:v>
                </c:pt>
                <c:pt idx="101">
                  <c:v>136173</c:v>
                </c:pt>
                <c:pt idx="102">
                  <c:v>137542</c:v>
                </c:pt>
                <c:pt idx="103">
                  <c:v>139327</c:v>
                </c:pt>
                <c:pt idx="104">
                  <c:v>141677</c:v>
                </c:pt>
                <c:pt idx="105">
                  <c:v>143332</c:v>
                </c:pt>
                <c:pt idx="106">
                  <c:v>145181</c:v>
                </c:pt>
                <c:pt idx="107">
                  <c:v>146252</c:v>
                </c:pt>
                <c:pt idx="108">
                  <c:v>147056</c:v>
                </c:pt>
                <c:pt idx="109">
                  <c:v>148075</c:v>
                </c:pt>
                <c:pt idx="110">
                  <c:v>149712</c:v>
                </c:pt>
                <c:pt idx="111">
                  <c:v>151121</c:v>
                </c:pt>
              </c:numCache>
            </c:numRef>
          </c:val>
          <c:smooth val="1"/>
        </c:ser>
        <c:ser>
          <c:idx val="0"/>
          <c:order val="1"/>
          <c:tx>
            <c:v>Excess Deaths EuroMOMO Method1 CORRECTED</c:v>
          </c:tx>
          <c:spPr>
            <a:ln w="76200">
              <a:solidFill>
                <a:srgbClr val="00B050"/>
              </a:solidFill>
            </a:ln>
          </c:spPr>
          <c:marker>
            <c:symbol val="circle"/>
            <c:size val="11"/>
            <c:spPr>
              <a:solidFill>
                <a:srgbClr val="00FF00">
                  <a:alpha val="50000"/>
                </a:srgbClr>
              </a:solidFill>
              <a:ln>
                <a:solidFill>
                  <a:srgbClr val="000000"/>
                </a:solidFill>
              </a:ln>
            </c:spPr>
          </c:marker>
          <c:cat>
            <c:numRef>
              <c:f>PLOTS!$A$28:$A$141</c:f>
              <c:numCache>
                <c:formatCode>[$-409]d\-mmm\-yy;@</c:formatCode>
                <c:ptCount val="11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</c:numCache>
            </c:numRef>
          </c:cat>
          <c:val>
            <c:numRef>
              <c:f>PLOTS!$AY$28:$AY$138</c:f>
              <c:numCache>
                <c:formatCode>General</c:formatCode>
                <c:ptCount val="111"/>
                <c:pt idx="33" formatCode="#,##0">
                  <c:v>1791.5833333333358</c:v>
                </c:pt>
                <c:pt idx="40" formatCode="#,##0">
                  <c:v>4385.1666666666715</c:v>
                </c:pt>
                <c:pt idx="47" formatCode="#,##0">
                  <c:v>7231.7500000000073</c:v>
                </c:pt>
                <c:pt idx="54" formatCode="#,##0">
                  <c:v>11300.333333333343</c:v>
                </c:pt>
                <c:pt idx="61" formatCode="#,##0">
                  <c:v>21603.916666666679</c:v>
                </c:pt>
                <c:pt idx="68" formatCode="#,##0">
                  <c:v>43724.500000000015</c:v>
                </c:pt>
                <c:pt idx="75" formatCode="#,##0">
                  <c:v>77666.083333333343</c:v>
                </c:pt>
                <c:pt idx="82" formatCode="#,##0">
                  <c:v>110835.66666666669</c:v>
                </c:pt>
                <c:pt idx="89" formatCode="#,##0">
                  <c:v>133815.25000000003</c:v>
                </c:pt>
                <c:pt idx="96" formatCode="#,##0">
                  <c:v>147150.83333333337</c:v>
                </c:pt>
                <c:pt idx="103" formatCode="#,##0">
                  <c:v>152532.41666666672</c:v>
                </c:pt>
                <c:pt idx="110" formatCode="#,##0">
                  <c:v>153006.00000000006</c:v>
                </c:pt>
              </c:numCache>
            </c:numRef>
          </c:val>
          <c:smooth val="1"/>
        </c:ser>
        <c:ser>
          <c:idx val="1"/>
          <c:order val="2"/>
          <c:tx>
            <c:v>Excess Deaths EuroMOMO Method2 RAW</c:v>
          </c:tx>
          <c:spPr>
            <a:ln w="76200">
              <a:solidFill>
                <a:srgbClr val="FF0000"/>
              </a:solidFill>
            </a:ln>
          </c:spPr>
          <c:marker>
            <c:symbol val="circle"/>
            <c:size val="11"/>
            <c:spPr>
              <a:solidFill>
                <a:srgbClr val="FF0000">
                  <a:alpha val="50000"/>
                </a:srgbClr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PLOTS!$A$28:$A$141</c:f>
              <c:numCache>
                <c:formatCode>[$-409]d\-mmm\-yy;@</c:formatCode>
                <c:ptCount val="11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</c:numCache>
            </c:numRef>
          </c:cat>
          <c:val>
            <c:numRef>
              <c:f>PLOTS!$BB$28:$BB$141</c:f>
              <c:numCache>
                <c:formatCode>General</c:formatCode>
                <c:ptCount val="114"/>
                <c:pt idx="33" formatCode="#,##0">
                  <c:v>-2858</c:v>
                </c:pt>
                <c:pt idx="40" formatCode="#,##0">
                  <c:v>-4646</c:v>
                </c:pt>
                <c:pt idx="47" formatCode="#,##0">
                  <c:v>-5851</c:v>
                </c:pt>
                <c:pt idx="54" formatCode="#,##0">
                  <c:v>-5450</c:v>
                </c:pt>
                <c:pt idx="61" formatCode="#,##0">
                  <c:v>2084</c:v>
                </c:pt>
                <c:pt idx="68" formatCode="#,##0">
                  <c:v>21933</c:v>
                </c:pt>
                <c:pt idx="75" formatCode="#,##0">
                  <c:v>54121</c:v>
                </c:pt>
                <c:pt idx="82" formatCode="#,##0">
                  <c:v>86068</c:v>
                </c:pt>
                <c:pt idx="89" formatCode="#,##0">
                  <c:v>108359</c:v>
                </c:pt>
                <c:pt idx="96" formatCode="#,##0">
                  <c:v>121006</c:v>
                </c:pt>
                <c:pt idx="103" formatCode="#,##0">
                  <c:v>126229</c:v>
                </c:pt>
                <c:pt idx="110" formatCode="#,##0">
                  <c:v>127062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827776"/>
        <c:axId val="258829696"/>
      </c:lineChart>
      <c:dateAx>
        <c:axId val="258827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[$-409]d\-mmm\-yy;@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829696"/>
        <c:crossesAt val="-10000"/>
        <c:auto val="1"/>
        <c:lblOffset val="100"/>
        <c:baseTimeUnit val="days"/>
        <c:majorUnit val="7"/>
      </c:dateAx>
      <c:valAx>
        <c:axId val="258829696"/>
        <c:scaling>
          <c:orientation val="minMax"/>
          <c:max val="200000"/>
          <c:min val="-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800" b="0" i="0" baseline="0">
                    <a:effectLst/>
                  </a:rPr>
                  <a:t>Total Number of  Deaths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651815015153414E-2"/>
              <c:y val="0.15990049113654953"/>
            </c:manualLayout>
          </c:layout>
          <c:overlay val="0"/>
        </c:title>
        <c:numFmt formatCode="#,##0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827776"/>
        <c:crossesAt val="0"/>
        <c:crossBetween val="between"/>
        <c:majorUnit val="40000"/>
        <c:minorUnit val="8000"/>
      </c:valAx>
      <c:spPr>
        <a:noFill/>
        <a:ln w="38100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23330509084848847"/>
          <c:y val="6.1321664726359311E-2"/>
          <c:w val="0.3288055651000249"/>
          <c:h val="0.24429371856558718"/>
        </c:manualLayout>
      </c:layout>
      <c:overlay val="0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600" b="0"/>
          </a:pPr>
          <a:endParaRPr lang="en-US"/>
        </a:p>
      </c:txPr>
    </c:legend>
    <c:plotVisOnly val="0"/>
    <c:dispBlanksAs val="span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302241224289"/>
          <c:y val="2.9139059867396899E-2"/>
          <c:w val="0.73519226219011624"/>
          <c:h val="0.76804969526488509"/>
        </c:manualLayout>
      </c:layout>
      <c:lineChart>
        <c:grouping val="standard"/>
        <c:varyColors val="0"/>
        <c:ser>
          <c:idx val="5"/>
          <c:order val="0"/>
          <c:tx>
            <c:v>Reported Deaths in EuroMOMO Area JHU Database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10"/>
            <c:spPr>
              <a:solidFill>
                <a:schemeClr val="bg1">
                  <a:lumMod val="85000"/>
                  <a:alpha val="5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PLOTS!$A$28:$A$141</c:f>
              <c:numCache>
                <c:formatCode>[$-409]d\-mmm\-yy;@</c:formatCode>
                <c:ptCount val="11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</c:numCache>
            </c:numRef>
          </c:cat>
          <c:val>
            <c:numRef>
              <c:f>PLOTS!$AP$28:$AP$141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8</c:v>
                </c:pt>
                <c:pt idx="33">
                  <c:v>11</c:v>
                </c:pt>
                <c:pt idx="34">
                  <c:v>14</c:v>
                </c:pt>
                <c:pt idx="35">
                  <c:v>19</c:v>
                </c:pt>
                <c:pt idx="36">
                  <c:v>23</c:v>
                </c:pt>
                <c:pt idx="37">
                  <c:v>31</c:v>
                </c:pt>
                <c:pt idx="38">
                  <c:v>36</c:v>
                </c:pt>
                <c:pt idx="39">
                  <c:v>55</c:v>
                </c:pt>
                <c:pt idx="40">
                  <c:v>84</c:v>
                </c:pt>
                <c:pt idx="41">
                  <c:v>113</c:v>
                </c:pt>
                <c:pt idx="42">
                  <c:v>158</c:v>
                </c:pt>
                <c:pt idx="43">
                  <c:v>214</c:v>
                </c:pt>
                <c:pt idx="44">
                  <c:v>258</c:v>
                </c:pt>
                <c:pt idx="45">
                  <c:v>409</c:v>
                </c:pt>
                <c:pt idx="46">
                  <c:v>520</c:v>
                </c:pt>
                <c:pt idx="47">
                  <c:v>715</c:v>
                </c:pt>
                <c:pt idx="48">
                  <c:v>954</c:v>
                </c:pt>
                <c:pt idx="49">
                  <c:v>1147</c:v>
                </c:pt>
                <c:pt idx="50">
                  <c:v>1523</c:v>
                </c:pt>
                <c:pt idx="51">
                  <c:v>1806</c:v>
                </c:pt>
                <c:pt idx="52">
                  <c:v>2298</c:v>
                </c:pt>
                <c:pt idx="53">
                  <c:v>2796</c:v>
                </c:pt>
                <c:pt idx="54">
                  <c:v>3396</c:v>
                </c:pt>
                <c:pt idx="55">
                  <c:v>4028</c:v>
                </c:pt>
                <c:pt idx="56">
                  <c:v>4865</c:v>
                </c:pt>
                <c:pt idx="57">
                  <c:v>6043</c:v>
                </c:pt>
                <c:pt idx="58">
                  <c:v>7463</c:v>
                </c:pt>
                <c:pt idx="59">
                  <c:v>8758</c:v>
                </c:pt>
                <c:pt idx="60">
                  <c:v>10293</c:v>
                </c:pt>
                <c:pt idx="61">
                  <c:v>12099</c:v>
                </c:pt>
                <c:pt idx="62">
                  <c:v>14304</c:v>
                </c:pt>
                <c:pt idx="63">
                  <c:v>16526</c:v>
                </c:pt>
                <c:pt idx="64">
                  <c:v>19229</c:v>
                </c:pt>
                <c:pt idx="65">
                  <c:v>21931</c:v>
                </c:pt>
                <c:pt idx="66">
                  <c:v>24436</c:v>
                </c:pt>
                <c:pt idx="67">
                  <c:v>27408</c:v>
                </c:pt>
                <c:pt idx="68">
                  <c:v>30569</c:v>
                </c:pt>
                <c:pt idx="69">
                  <c:v>34375</c:v>
                </c:pt>
                <c:pt idx="70">
                  <c:v>38470</c:v>
                </c:pt>
                <c:pt idx="71">
                  <c:v>42585</c:v>
                </c:pt>
                <c:pt idx="72">
                  <c:v>46488</c:v>
                </c:pt>
                <c:pt idx="73">
                  <c:v>49477</c:v>
                </c:pt>
                <c:pt idx="74">
                  <c:v>52931</c:v>
                </c:pt>
                <c:pt idx="75">
                  <c:v>57852</c:v>
                </c:pt>
                <c:pt idx="76">
                  <c:v>61713</c:v>
                </c:pt>
                <c:pt idx="77">
                  <c:v>66396</c:v>
                </c:pt>
                <c:pt idx="78">
                  <c:v>70754</c:v>
                </c:pt>
                <c:pt idx="79">
                  <c:v>73975</c:v>
                </c:pt>
                <c:pt idx="80">
                  <c:v>77086</c:v>
                </c:pt>
                <c:pt idx="81">
                  <c:v>80248</c:v>
                </c:pt>
                <c:pt idx="82">
                  <c:v>83694</c:v>
                </c:pt>
                <c:pt idx="83">
                  <c:v>88546</c:v>
                </c:pt>
                <c:pt idx="84">
                  <c:v>92596</c:v>
                </c:pt>
                <c:pt idx="85">
                  <c:v>96562</c:v>
                </c:pt>
                <c:pt idx="86">
                  <c:v>99655</c:v>
                </c:pt>
                <c:pt idx="87">
                  <c:v>101993</c:v>
                </c:pt>
                <c:pt idx="88">
                  <c:v>104675</c:v>
                </c:pt>
                <c:pt idx="89">
                  <c:v>108242</c:v>
                </c:pt>
                <c:pt idx="90">
                  <c:v>111469</c:v>
                </c:pt>
                <c:pt idx="91">
                  <c:v>114521</c:v>
                </c:pt>
                <c:pt idx="92">
                  <c:v>117671</c:v>
                </c:pt>
                <c:pt idx="93">
                  <c:v>120309</c:v>
                </c:pt>
                <c:pt idx="94">
                  <c:v>121955</c:v>
                </c:pt>
                <c:pt idx="95">
                  <c:v>123905</c:v>
                </c:pt>
                <c:pt idx="96">
                  <c:v>126464</c:v>
                </c:pt>
                <c:pt idx="97">
                  <c:v>129148</c:v>
                </c:pt>
                <c:pt idx="98">
                  <c:v>131237</c:v>
                </c:pt>
                <c:pt idx="99">
                  <c:v>132951</c:v>
                </c:pt>
                <c:pt idx="100">
                  <c:v>135103</c:v>
                </c:pt>
                <c:pt idx="101">
                  <c:v>136173</c:v>
                </c:pt>
                <c:pt idx="102">
                  <c:v>137542</c:v>
                </c:pt>
                <c:pt idx="103">
                  <c:v>139327</c:v>
                </c:pt>
                <c:pt idx="104">
                  <c:v>141677</c:v>
                </c:pt>
                <c:pt idx="105">
                  <c:v>143332</c:v>
                </c:pt>
                <c:pt idx="106">
                  <c:v>145181</c:v>
                </c:pt>
                <c:pt idx="107">
                  <c:v>146252</c:v>
                </c:pt>
                <c:pt idx="108">
                  <c:v>147056</c:v>
                </c:pt>
                <c:pt idx="109">
                  <c:v>148075</c:v>
                </c:pt>
                <c:pt idx="110">
                  <c:v>149712</c:v>
                </c:pt>
                <c:pt idx="111">
                  <c:v>151121</c:v>
                </c:pt>
              </c:numCache>
            </c:numRef>
          </c:val>
          <c:smooth val="1"/>
        </c:ser>
        <c:ser>
          <c:idx val="0"/>
          <c:order val="1"/>
          <c:tx>
            <c:v>Excess Deaths EuroMOMO Match JHU</c:v>
          </c:tx>
          <c:spPr>
            <a:ln w="76200">
              <a:solidFill>
                <a:srgbClr val="00B050"/>
              </a:solidFill>
            </a:ln>
          </c:spPr>
          <c:marker>
            <c:symbol val="circle"/>
            <c:size val="11"/>
            <c:spPr>
              <a:solidFill>
                <a:srgbClr val="00FF00">
                  <a:alpha val="50000"/>
                </a:srgbClr>
              </a:solidFill>
              <a:ln>
                <a:solidFill>
                  <a:srgbClr val="000000"/>
                </a:solidFill>
              </a:ln>
            </c:spPr>
          </c:marker>
          <c:cat>
            <c:numRef>
              <c:f>PLOTS!$A$28:$A$141</c:f>
              <c:numCache>
                <c:formatCode>[$-409]d\-mmm\-yy;@</c:formatCode>
                <c:ptCount val="11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</c:numCache>
            </c:numRef>
          </c:cat>
          <c:val>
            <c:numRef>
              <c:f>PLOTS!$AY$28:$AY$138</c:f>
              <c:numCache>
                <c:formatCode>General</c:formatCode>
                <c:ptCount val="111"/>
                <c:pt idx="33" formatCode="#,##0">
                  <c:v>1791.5833333333358</c:v>
                </c:pt>
                <c:pt idx="40" formatCode="#,##0">
                  <c:v>4385.1666666666715</c:v>
                </c:pt>
                <c:pt idx="47" formatCode="#,##0">
                  <c:v>7231.7500000000073</c:v>
                </c:pt>
                <c:pt idx="54" formatCode="#,##0">
                  <c:v>11300.333333333343</c:v>
                </c:pt>
                <c:pt idx="61" formatCode="#,##0">
                  <c:v>21603.916666666679</c:v>
                </c:pt>
                <c:pt idx="68" formatCode="#,##0">
                  <c:v>43724.500000000015</c:v>
                </c:pt>
                <c:pt idx="75" formatCode="#,##0">
                  <c:v>77666.083333333343</c:v>
                </c:pt>
                <c:pt idx="82" formatCode="#,##0">
                  <c:v>110835.66666666669</c:v>
                </c:pt>
                <c:pt idx="89" formatCode="#,##0">
                  <c:v>133815.25000000003</c:v>
                </c:pt>
                <c:pt idx="96" formatCode="#,##0">
                  <c:v>147150.83333333337</c:v>
                </c:pt>
                <c:pt idx="103" formatCode="#,##0">
                  <c:v>152532.41666666672</c:v>
                </c:pt>
                <c:pt idx="110" formatCode="#,##0">
                  <c:v>153006.00000000006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854912"/>
        <c:axId val="258856832"/>
      </c:lineChart>
      <c:dateAx>
        <c:axId val="258854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[$-409]d\-mmm\-yy;@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856832"/>
        <c:crossesAt val="-10000"/>
        <c:auto val="1"/>
        <c:lblOffset val="100"/>
        <c:baseTimeUnit val="days"/>
        <c:majorUnit val="7"/>
      </c:dateAx>
      <c:valAx>
        <c:axId val="258856832"/>
        <c:scaling>
          <c:orientation val="minMax"/>
          <c:max val="200000"/>
          <c:min val="-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800" b="0" i="0" baseline="0">
                    <a:effectLst/>
                  </a:rPr>
                  <a:t>Total Number of  Deaths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103866230204369E-2"/>
              <c:y val="0.21823074339550066"/>
            </c:manualLayout>
          </c:layout>
          <c:overlay val="0"/>
        </c:title>
        <c:numFmt formatCode="#,##0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854912"/>
        <c:crossesAt val="0"/>
        <c:crossBetween val="between"/>
        <c:majorUnit val="40000"/>
        <c:minorUnit val="8000"/>
      </c:valAx>
      <c:spPr>
        <a:noFill/>
        <a:ln w="38100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23330509084848847"/>
          <c:y val="6.1321664726359311E-2"/>
          <c:w val="0.3288055651000249"/>
          <c:h val="0.3303308923788828"/>
        </c:manualLayout>
      </c:layout>
      <c:overlay val="0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2400" b="0"/>
          </a:pPr>
          <a:endParaRPr lang="en-US"/>
        </a:p>
      </c:txPr>
    </c:legend>
    <c:plotVisOnly val="0"/>
    <c:dispBlanksAs val="span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10.png"/><Relationship Id="rId11" Type="http://schemas.openxmlformats.org/officeDocument/2006/relationships/image" Target="../media/image14.png"/><Relationship Id="rId5" Type="http://schemas.openxmlformats.org/officeDocument/2006/relationships/image" Target="../media/image9.png"/><Relationship Id="rId10" Type="http://schemas.openxmlformats.org/officeDocument/2006/relationships/image" Target="../media/image13.png"/><Relationship Id="rId4" Type="http://schemas.openxmlformats.org/officeDocument/2006/relationships/image" Target="../media/image8.png"/><Relationship Id="rId9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895350</xdr:colOff>
      <xdr:row>26</xdr:row>
      <xdr:rowOff>123824</xdr:rowOff>
    </xdr:from>
    <xdr:ext cx="9567996" cy="1453988"/>
    <xdr:sp macro="" textlink="">
      <xdr:nvSpPr>
        <xdr:cNvPr id="2" name="TextBox 1"/>
        <xdr:cNvSpPr txBox="1"/>
      </xdr:nvSpPr>
      <xdr:spPr>
        <a:xfrm>
          <a:off x="2114550" y="8391524"/>
          <a:ext cx="9567996" cy="14539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600" b="1">
              <a:latin typeface="Levitt, Michael Y narrow space" pitchFamily="2" charset="0"/>
            </a:rPr>
            <a:t>In the EuroMOMO region, the 'natural', non-influenza,</a:t>
          </a:r>
          <a:r>
            <a:rPr lang="en-US" sz="2600" b="1" baseline="0">
              <a:latin typeface="Levitt, Michael Y narrow space" pitchFamily="2" charset="0"/>
            </a:rPr>
            <a:t> non-COVID19 deaths have different relative age-range death rate than do those from Influenza or </a:t>
          </a:r>
          <a:r>
            <a:rPr lang="en-US" sz="2600" b="1">
              <a:latin typeface="Levitt, Michael Y narrow space" pitchFamily="2" charset="0"/>
            </a:rPr>
            <a:t>COVID19.  In particular</a:t>
          </a:r>
          <a:r>
            <a:rPr lang="en-US" sz="2600" b="1" baseline="0">
              <a:latin typeface="Levitt, Michael Y narrow space" pitchFamily="2" charset="0"/>
            </a:rPr>
            <a:t> the natural mortality of the 85+ age group is less by about 8 percentage points while the mortality of the under 65 year olds is 8 percentage points higher.  This means that relative to normal risk of deatd.</a:t>
          </a:r>
          <a:endParaRPr lang="en-US" sz="2600" b="1">
            <a:latin typeface="Levitt, Michael Y narrow space" pitchFamily="2" charset="0"/>
          </a:endParaRPr>
        </a:p>
      </xdr:txBody>
    </xdr:sp>
    <xdr:clientData/>
  </xdr:oneCellAnchor>
  <xdr:twoCellAnchor editAs="absolute">
    <xdr:from>
      <xdr:col>3</xdr:col>
      <xdr:colOff>381000</xdr:colOff>
      <xdr:row>11</xdr:row>
      <xdr:rowOff>123825</xdr:rowOff>
    </xdr:from>
    <xdr:to>
      <xdr:col>7</xdr:col>
      <xdr:colOff>709612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43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838200" y="819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228600</xdr:colOff>
      <xdr:row>43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838200" y="819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514350</xdr:colOff>
      <xdr:row>141</xdr:row>
      <xdr:rowOff>1</xdr:rowOff>
    </xdr:from>
    <xdr:to>
      <xdr:col>22</xdr:col>
      <xdr:colOff>473075</xdr:colOff>
      <xdr:row>191</xdr:row>
      <xdr:rowOff>136526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24</xdr:col>
      <xdr:colOff>0</xdr:colOff>
      <xdr:row>141</xdr:row>
      <xdr:rowOff>0</xdr:rowOff>
    </xdr:from>
    <xdr:to>
      <xdr:col>43</xdr:col>
      <xdr:colOff>568325</xdr:colOff>
      <xdr:row>191</xdr:row>
      <xdr:rowOff>136525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428624</xdr:colOff>
      <xdr:row>3</xdr:row>
      <xdr:rowOff>114301</xdr:rowOff>
    </xdr:from>
    <xdr:to>
      <xdr:col>49</xdr:col>
      <xdr:colOff>447674</xdr:colOff>
      <xdr:row>20</xdr:row>
      <xdr:rowOff>104776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941"/>
        <a:stretch/>
      </xdr:blipFill>
      <xdr:spPr>
        <a:xfrm>
          <a:off x="13487399" y="1104901"/>
          <a:ext cx="10220325" cy="2743200"/>
        </a:xfrm>
        <a:prstGeom prst="rect">
          <a:avLst/>
        </a:prstGeom>
      </xdr:spPr>
    </xdr:pic>
    <xdr:clientData/>
  </xdr:twoCellAnchor>
  <xdr:twoCellAnchor editAs="absolute">
    <xdr:from>
      <xdr:col>12</xdr:col>
      <xdr:colOff>123825</xdr:colOff>
      <xdr:row>38</xdr:row>
      <xdr:rowOff>152400</xdr:rowOff>
    </xdr:from>
    <xdr:to>
      <xdr:col>37</xdr:col>
      <xdr:colOff>231815</xdr:colOff>
      <xdr:row>66</xdr:row>
      <xdr:rowOff>47820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0</xdr:colOff>
      <xdr:row>123</xdr:row>
      <xdr:rowOff>0</xdr:rowOff>
    </xdr:from>
    <xdr:to>
      <xdr:col>46</xdr:col>
      <xdr:colOff>392794</xdr:colOff>
      <xdr:row>160</xdr:row>
      <xdr:rowOff>19894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67775" y="20421600"/>
          <a:ext cx="16261444" cy="60492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133350</xdr:rowOff>
    </xdr:from>
    <xdr:to>
      <xdr:col>29</xdr:col>
      <xdr:colOff>392622</xdr:colOff>
      <xdr:row>58</xdr:row>
      <xdr:rowOff>87038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5150" y="295275"/>
          <a:ext cx="15023022" cy="9412013"/>
        </a:xfrm>
        <a:prstGeom prst="rect">
          <a:avLst/>
        </a:prstGeom>
      </xdr:spPr>
    </xdr:pic>
    <xdr:clientData/>
  </xdr:twoCellAnchor>
  <xdr:oneCellAnchor>
    <xdr:from>
      <xdr:col>6</xdr:col>
      <xdr:colOff>95250</xdr:colOff>
      <xdr:row>1</xdr:row>
      <xdr:rowOff>123825</xdr:rowOff>
    </xdr:from>
    <xdr:ext cx="3094180" cy="405432"/>
    <xdr:sp macro="" textlink="">
      <xdr:nvSpPr>
        <xdr:cNvPr id="3" name="TextBox 2"/>
        <xdr:cNvSpPr txBox="1"/>
      </xdr:nvSpPr>
      <xdr:spPr>
        <a:xfrm>
          <a:off x="3810000" y="285750"/>
          <a:ext cx="3094180" cy="405432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/>
            <a:t>Done 5 May 2020 11:00 AM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85725</xdr:rowOff>
    </xdr:from>
    <xdr:to>
      <xdr:col>20</xdr:col>
      <xdr:colOff>277885</xdr:colOff>
      <xdr:row>43</xdr:row>
      <xdr:rowOff>20009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47650"/>
          <a:ext cx="11898385" cy="68684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396875</xdr:colOff>
      <xdr:row>20</xdr:row>
      <xdr:rowOff>24866</xdr:rowOff>
    </xdr:from>
    <xdr:to>
      <xdr:col>12</xdr:col>
      <xdr:colOff>434975</xdr:colOff>
      <xdr:row>60</xdr:row>
      <xdr:rowOff>23265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075" y="4038066"/>
          <a:ext cx="8420100" cy="6602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64526</xdr:colOff>
      <xdr:row>15</xdr:row>
      <xdr:rowOff>801</xdr:rowOff>
    </xdr:from>
    <xdr:to>
      <xdr:col>9</xdr:col>
      <xdr:colOff>523876</xdr:colOff>
      <xdr:row>22</xdr:row>
      <xdr:rowOff>647700</xdr:rowOff>
    </xdr:to>
    <xdr:sp macro="" textlink="">
      <xdr:nvSpPr>
        <xdr:cNvPr id="2" name="TextBox 1"/>
        <xdr:cNvSpPr txBox="1"/>
      </xdr:nvSpPr>
      <xdr:spPr>
        <a:xfrm>
          <a:off x="1283726" y="5858676"/>
          <a:ext cx="9165200" cy="30757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800" b="1">
              <a:latin typeface="Levitt, Michael Y narrow space" pitchFamily="2" charset="0"/>
            </a:rPr>
            <a:t>In the EuroMOMO </a:t>
          </a:r>
          <a:r>
            <a:rPr lang="en-US" sz="2800" b="1">
              <a:solidFill>
                <a:schemeClr val="tx1"/>
              </a:solidFill>
              <a:latin typeface="Levitt, Michael Y narrow space" pitchFamily="2" charset="0"/>
              <a:ea typeface="+mn-ea"/>
              <a:cs typeface="+mn-cs"/>
            </a:rPr>
            <a:t>region (population of 350,000,000), COVID19 </a:t>
          </a:r>
          <a:r>
            <a:rPr lang="en-US" sz="2800" b="1">
              <a:latin typeface="Levitt, Michael Y narrow space" pitchFamily="2" charset="0"/>
            </a:rPr>
            <a:t>in 2020 has led to 33,397 (166,595-133,198) more Excess Deaths than Influenza led to in the 2017/18 Flu Season (25%).  COVID19 Mortality of different age groups</a:t>
          </a:r>
          <a:r>
            <a:rPr lang="en-US" sz="2800" b="1" baseline="0">
              <a:latin typeface="Levitt, Michael Y narrow space" pitchFamily="2" charset="0"/>
            </a:rPr>
            <a:t> is indistinguishable from that of Influenza.</a:t>
          </a:r>
        </a:p>
        <a:p>
          <a:r>
            <a:rPr lang="en-US" sz="2800" b="1" baseline="0">
              <a:latin typeface="Levitt, Michael Y narrow space" pitchFamily="2" charset="0"/>
            </a:rPr>
            <a:t>These168,595 excess COVID deaths are equivalent 23 days of normal baseline EuroMOMO deaths.</a:t>
          </a:r>
        </a:p>
        <a:p>
          <a:r>
            <a:rPr lang="en-US" sz="2800" b="1" baseline="0">
              <a:latin typeface="Levitt, Michael Y narrow space" pitchFamily="2" charset="0"/>
            </a:rPr>
            <a:t>The EuroMOMO Base-Line Deaths have a different age-range distribution.  People under 65 make up almost twice the percentage of deaths from natural causes than from COVID-19 or Influenza (15.3% vs. 8.1%); those over 85 years old make up 19% less of the natural deaths than of the COVID-19 deaths.</a:t>
          </a:r>
          <a:endParaRPr lang="en-US" sz="2800" b="1">
            <a:latin typeface="Levitt, Michael Y narrow space" pitchFamily="2" charset="0"/>
          </a:endParaRPr>
        </a:p>
      </xdr:txBody>
    </xdr:sp>
    <xdr:clientData/>
  </xdr:twoCellAnchor>
  <xdr:twoCellAnchor>
    <xdr:from>
      <xdr:col>1</xdr:col>
      <xdr:colOff>485913</xdr:colOff>
      <xdr:row>15</xdr:row>
      <xdr:rowOff>76413</xdr:rowOff>
    </xdr:from>
    <xdr:to>
      <xdr:col>2</xdr:col>
      <xdr:colOff>177165</xdr:colOff>
      <xdr:row>22</xdr:row>
      <xdr:rowOff>421258</xdr:rowOff>
    </xdr:to>
    <xdr:sp macro="" textlink="">
      <xdr:nvSpPr>
        <xdr:cNvPr id="3" name="TextBox 2"/>
        <xdr:cNvSpPr txBox="1"/>
      </xdr:nvSpPr>
      <xdr:spPr>
        <a:xfrm>
          <a:off x="1095513" y="5934288"/>
          <a:ext cx="300852" cy="27737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5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●</a:t>
          </a:r>
        </a:p>
        <a:p>
          <a:endParaRPr lang="en-US" sz="15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US" sz="15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●</a:t>
          </a:r>
          <a:br>
            <a:rPr lang="en-US" sz="15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endParaRPr lang="en-US" sz="105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●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●</a:t>
          </a:r>
          <a:endParaRPr lang="en-US" sz="15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500">
            <a:solidFill>
              <a:srgbClr val="FF0000"/>
            </a:solidFill>
            <a:effectLst/>
          </a:endParaRPr>
        </a:p>
        <a:p>
          <a:endParaRPr lang="en-US" sz="15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79</xdr:row>
      <xdr:rowOff>28575</xdr:rowOff>
    </xdr:from>
    <xdr:to>
      <xdr:col>20</xdr:col>
      <xdr:colOff>28575</xdr:colOff>
      <xdr:row>94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16716375"/>
          <a:ext cx="7181850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218873</xdr:colOff>
      <xdr:row>0</xdr:row>
      <xdr:rowOff>133350</xdr:rowOff>
    </xdr:from>
    <xdr:to>
      <xdr:col>46</xdr:col>
      <xdr:colOff>117010</xdr:colOff>
      <xdr:row>48</xdr:row>
      <xdr:rowOff>43662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49</xdr:col>
      <xdr:colOff>30831</xdr:colOff>
      <xdr:row>4</xdr:row>
      <xdr:rowOff>176606</xdr:rowOff>
    </xdr:from>
    <xdr:to>
      <xdr:col>68</xdr:col>
      <xdr:colOff>598638</xdr:colOff>
      <xdr:row>48</xdr:row>
      <xdr:rowOff>70897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50</xdr:col>
      <xdr:colOff>11782</xdr:colOff>
      <xdr:row>8</xdr:row>
      <xdr:rowOff>91732</xdr:rowOff>
    </xdr:from>
    <xdr:to>
      <xdr:col>70</xdr:col>
      <xdr:colOff>24481</xdr:colOff>
      <xdr:row>40</xdr:row>
      <xdr:rowOff>37071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975425" y="1724025"/>
          <a:ext cx="12204700" cy="6296845"/>
        </a:xfrm>
        <a:prstGeom prst="rect">
          <a:avLst/>
        </a:prstGeom>
      </xdr:spPr>
    </xdr:pic>
    <xdr:clientData/>
  </xdr:twoCellAnchor>
  <xdr:twoCellAnchor>
    <xdr:from>
      <xdr:col>40</xdr:col>
      <xdr:colOff>276022</xdr:colOff>
      <xdr:row>5</xdr:row>
      <xdr:rowOff>68433</xdr:rowOff>
    </xdr:from>
    <xdr:to>
      <xdr:col>43</xdr:col>
      <xdr:colOff>440860</xdr:colOff>
      <xdr:row>42</xdr:row>
      <xdr:rowOff>120616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50672" y="1192383"/>
          <a:ext cx="1993638" cy="7024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444499</xdr:colOff>
      <xdr:row>48</xdr:row>
      <xdr:rowOff>50762</xdr:rowOff>
    </xdr:from>
    <xdr:to>
      <xdr:col>17</xdr:col>
      <xdr:colOff>141604</xdr:colOff>
      <xdr:row>97</xdr:row>
      <xdr:rowOff>96915</xdr:rowOff>
    </xdr:to>
    <xdr:pic>
      <xdr:nvPicPr>
        <xdr:cNvPr id="8" name="Picture 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378" t="40509" r="7536"/>
        <a:stretch/>
      </xdr:blipFill>
      <xdr:spPr bwMode="auto">
        <a:xfrm>
          <a:off x="8797924" y="8832812"/>
          <a:ext cx="2926080" cy="8037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50800</xdr:colOff>
      <xdr:row>55</xdr:row>
      <xdr:rowOff>9525</xdr:rowOff>
    </xdr:from>
    <xdr:to>
      <xdr:col>24</xdr:col>
      <xdr:colOff>368300</xdr:colOff>
      <xdr:row>96</xdr:row>
      <xdr:rowOff>127000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886" t="34914" r="6289" b="2772"/>
        <a:stretch/>
      </xdr:blipFill>
      <xdr:spPr bwMode="auto">
        <a:xfrm>
          <a:off x="13500100" y="10055225"/>
          <a:ext cx="2755900" cy="692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495300</xdr:colOff>
      <xdr:row>67</xdr:row>
      <xdr:rowOff>31751</xdr:rowOff>
    </xdr:from>
    <xdr:to>
      <xdr:col>34</xdr:col>
      <xdr:colOff>523875</xdr:colOff>
      <xdr:row>97</xdr:row>
      <xdr:rowOff>1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821" t="50226" b="6505"/>
        <a:stretch/>
      </xdr:blipFill>
      <xdr:spPr bwMode="auto">
        <a:xfrm>
          <a:off x="18821400" y="12096751"/>
          <a:ext cx="3686175" cy="492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419101</xdr:colOff>
      <xdr:row>63</xdr:row>
      <xdr:rowOff>88901</xdr:rowOff>
    </xdr:from>
    <xdr:to>
      <xdr:col>41</xdr:col>
      <xdr:colOff>342901</xdr:colOff>
      <xdr:row>97</xdr:row>
      <xdr:rowOff>50801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62" t="44303" r="8002" b="6025"/>
        <a:stretch/>
      </xdr:blipFill>
      <xdr:spPr bwMode="auto">
        <a:xfrm>
          <a:off x="24231601" y="11493501"/>
          <a:ext cx="2362200" cy="557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42847</xdr:colOff>
      <xdr:row>67</xdr:row>
      <xdr:rowOff>66677</xdr:rowOff>
    </xdr:from>
    <xdr:to>
      <xdr:col>24</xdr:col>
      <xdr:colOff>119076</xdr:colOff>
      <xdr:row>79</xdr:row>
      <xdr:rowOff>76202</xdr:rowOff>
    </xdr:to>
    <xdr:grpSp>
      <xdr:nvGrpSpPr>
        <xdr:cNvPr id="27" name="Group 26"/>
        <xdr:cNvGrpSpPr/>
      </xdr:nvGrpSpPr>
      <xdr:grpSpPr>
        <a:xfrm>
          <a:off x="14292247" y="12766677"/>
          <a:ext cx="1981229" cy="2346325"/>
          <a:chOff x="16959248" y="10487025"/>
          <a:chExt cx="1905029" cy="1952625"/>
        </a:xfrm>
      </xdr:grpSpPr>
      <xdr:grpSp>
        <xdr:nvGrpSpPr>
          <xdr:cNvPr id="26" name="Group 25"/>
          <xdr:cNvGrpSpPr/>
        </xdr:nvGrpSpPr>
        <xdr:grpSpPr>
          <a:xfrm>
            <a:off x="16959248" y="10487027"/>
            <a:ext cx="1905029" cy="1952623"/>
            <a:chOff x="16963996" y="10487027"/>
            <a:chExt cx="1905029" cy="1952623"/>
          </a:xfrm>
        </xdr:grpSpPr>
        <xdr:cxnSp macro="">
          <xdr:nvCxnSpPr>
            <xdr:cNvPr id="14" name="Straight Connector 13"/>
            <xdr:cNvCxnSpPr/>
          </xdr:nvCxnSpPr>
          <xdr:spPr>
            <a:xfrm>
              <a:off x="16963996" y="10487027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15" name="Straight Connector 14"/>
            <xdr:cNvCxnSpPr/>
          </xdr:nvCxnSpPr>
          <xdr:spPr>
            <a:xfrm>
              <a:off x="16963996" y="10679362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16" name="Straight Connector 15"/>
            <xdr:cNvCxnSpPr/>
          </xdr:nvCxnSpPr>
          <xdr:spPr>
            <a:xfrm>
              <a:off x="16963996" y="10871698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17" name="Straight Connector 16"/>
            <xdr:cNvCxnSpPr/>
          </xdr:nvCxnSpPr>
          <xdr:spPr>
            <a:xfrm>
              <a:off x="16963996" y="11068215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18" name="Straight Connector 17"/>
            <xdr:cNvCxnSpPr/>
          </xdr:nvCxnSpPr>
          <xdr:spPr>
            <a:xfrm>
              <a:off x="16963996" y="11260550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19" name="Straight Connector 18"/>
            <xdr:cNvCxnSpPr/>
          </xdr:nvCxnSpPr>
          <xdr:spPr>
            <a:xfrm>
              <a:off x="16963996" y="11457067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20" name="Straight Connector 19"/>
            <xdr:cNvCxnSpPr/>
          </xdr:nvCxnSpPr>
          <xdr:spPr>
            <a:xfrm>
              <a:off x="16963996" y="11657765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21" name="Straight Connector 20"/>
            <xdr:cNvCxnSpPr/>
          </xdr:nvCxnSpPr>
          <xdr:spPr>
            <a:xfrm>
              <a:off x="16963996" y="11850100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22" name="Straight Connector 21"/>
            <xdr:cNvCxnSpPr/>
          </xdr:nvCxnSpPr>
          <xdr:spPr>
            <a:xfrm>
              <a:off x="16963996" y="12046617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23" name="Straight Connector 22"/>
            <xdr:cNvCxnSpPr/>
          </xdr:nvCxnSpPr>
          <xdr:spPr>
            <a:xfrm>
              <a:off x="16963996" y="12243133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24" name="Straight Connector 23"/>
            <xdr:cNvCxnSpPr/>
          </xdr:nvCxnSpPr>
          <xdr:spPr>
            <a:xfrm>
              <a:off x="16963996" y="12439650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</xdr:grpSp>
      <xdr:sp macro="" textlink="">
        <xdr:nvSpPr>
          <xdr:cNvPr id="12" name="Rectangle 11"/>
          <xdr:cNvSpPr/>
        </xdr:nvSpPr>
        <xdr:spPr>
          <a:xfrm>
            <a:off x="16959262" y="10487025"/>
            <a:ext cx="1905000" cy="1952625"/>
          </a:xfrm>
          <a:prstGeom prst="rect">
            <a:avLst/>
          </a:prstGeom>
          <a:noFill/>
          <a:ln w="12700">
            <a:solidFill>
              <a:srgbClr val="00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14</xdr:col>
      <xdr:colOff>123825</xdr:colOff>
      <xdr:row>66</xdr:row>
      <xdr:rowOff>114284</xdr:rowOff>
    </xdr:from>
    <xdr:to>
      <xdr:col>17</xdr:col>
      <xdr:colOff>200054</xdr:colOff>
      <xdr:row>78</xdr:row>
      <xdr:rowOff>123809</xdr:rowOff>
    </xdr:to>
    <xdr:grpSp>
      <xdr:nvGrpSpPr>
        <xdr:cNvPr id="28" name="Group 27"/>
        <xdr:cNvGrpSpPr/>
      </xdr:nvGrpSpPr>
      <xdr:grpSpPr>
        <a:xfrm>
          <a:off x="9915525" y="12649184"/>
          <a:ext cx="1993929" cy="2346325"/>
          <a:chOff x="16959248" y="10487025"/>
          <a:chExt cx="1905029" cy="1952625"/>
        </a:xfrm>
      </xdr:grpSpPr>
      <xdr:grpSp>
        <xdr:nvGrpSpPr>
          <xdr:cNvPr id="29" name="Group 28"/>
          <xdr:cNvGrpSpPr/>
        </xdr:nvGrpSpPr>
        <xdr:grpSpPr>
          <a:xfrm>
            <a:off x="16959248" y="10487027"/>
            <a:ext cx="1905029" cy="1952623"/>
            <a:chOff x="16963996" y="10487027"/>
            <a:chExt cx="1905029" cy="1952623"/>
          </a:xfrm>
        </xdr:grpSpPr>
        <xdr:cxnSp macro="">
          <xdr:nvCxnSpPr>
            <xdr:cNvPr id="31" name="Straight Connector 30"/>
            <xdr:cNvCxnSpPr/>
          </xdr:nvCxnSpPr>
          <xdr:spPr>
            <a:xfrm>
              <a:off x="16963996" y="10487027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32" name="Straight Connector 31"/>
            <xdr:cNvCxnSpPr/>
          </xdr:nvCxnSpPr>
          <xdr:spPr>
            <a:xfrm>
              <a:off x="16963996" y="10679362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33" name="Straight Connector 32"/>
            <xdr:cNvCxnSpPr/>
          </xdr:nvCxnSpPr>
          <xdr:spPr>
            <a:xfrm>
              <a:off x="16963996" y="10871698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34" name="Straight Connector 33"/>
            <xdr:cNvCxnSpPr/>
          </xdr:nvCxnSpPr>
          <xdr:spPr>
            <a:xfrm>
              <a:off x="16963996" y="11068215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35" name="Straight Connector 34"/>
            <xdr:cNvCxnSpPr/>
          </xdr:nvCxnSpPr>
          <xdr:spPr>
            <a:xfrm>
              <a:off x="16963996" y="11260550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36" name="Straight Connector 35"/>
            <xdr:cNvCxnSpPr/>
          </xdr:nvCxnSpPr>
          <xdr:spPr>
            <a:xfrm>
              <a:off x="16963996" y="11457067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37" name="Straight Connector 36"/>
            <xdr:cNvCxnSpPr/>
          </xdr:nvCxnSpPr>
          <xdr:spPr>
            <a:xfrm>
              <a:off x="16963996" y="11657765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38" name="Straight Connector 37"/>
            <xdr:cNvCxnSpPr/>
          </xdr:nvCxnSpPr>
          <xdr:spPr>
            <a:xfrm>
              <a:off x="16963996" y="11850100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39" name="Straight Connector 38"/>
            <xdr:cNvCxnSpPr/>
          </xdr:nvCxnSpPr>
          <xdr:spPr>
            <a:xfrm>
              <a:off x="16963996" y="12046617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40" name="Straight Connector 39"/>
            <xdr:cNvCxnSpPr/>
          </xdr:nvCxnSpPr>
          <xdr:spPr>
            <a:xfrm>
              <a:off x="16963996" y="12243133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41" name="Straight Connector 40"/>
            <xdr:cNvCxnSpPr/>
          </xdr:nvCxnSpPr>
          <xdr:spPr>
            <a:xfrm>
              <a:off x="16963996" y="12439650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</xdr:grpSp>
      <xdr:sp macro="" textlink="">
        <xdr:nvSpPr>
          <xdr:cNvPr id="30" name="Rectangle 29"/>
          <xdr:cNvSpPr/>
        </xdr:nvSpPr>
        <xdr:spPr>
          <a:xfrm>
            <a:off x="16959262" y="10487025"/>
            <a:ext cx="1905000" cy="1952625"/>
          </a:xfrm>
          <a:prstGeom prst="rect">
            <a:avLst/>
          </a:prstGeom>
          <a:noFill/>
          <a:ln w="12700">
            <a:solidFill>
              <a:srgbClr val="00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30</xdr:col>
      <xdr:colOff>195262</xdr:colOff>
      <xdr:row>69</xdr:row>
      <xdr:rowOff>66683</xdr:rowOff>
    </xdr:from>
    <xdr:to>
      <xdr:col>33</xdr:col>
      <xdr:colOff>271491</xdr:colOff>
      <xdr:row>81</xdr:row>
      <xdr:rowOff>76208</xdr:rowOff>
    </xdr:to>
    <xdr:grpSp>
      <xdr:nvGrpSpPr>
        <xdr:cNvPr id="42" name="Group 41"/>
        <xdr:cNvGrpSpPr/>
      </xdr:nvGrpSpPr>
      <xdr:grpSpPr>
        <a:xfrm>
          <a:off x="20032662" y="13096883"/>
          <a:ext cx="1905029" cy="2359025"/>
          <a:chOff x="16959248" y="10487025"/>
          <a:chExt cx="1905029" cy="1952625"/>
        </a:xfrm>
      </xdr:grpSpPr>
      <xdr:grpSp>
        <xdr:nvGrpSpPr>
          <xdr:cNvPr id="43" name="Group 42"/>
          <xdr:cNvGrpSpPr/>
        </xdr:nvGrpSpPr>
        <xdr:grpSpPr>
          <a:xfrm>
            <a:off x="16959248" y="10487027"/>
            <a:ext cx="1905029" cy="1952623"/>
            <a:chOff x="16963996" y="10487027"/>
            <a:chExt cx="1905029" cy="1952623"/>
          </a:xfrm>
        </xdr:grpSpPr>
        <xdr:cxnSp macro="">
          <xdr:nvCxnSpPr>
            <xdr:cNvPr id="45" name="Straight Connector 44"/>
            <xdr:cNvCxnSpPr/>
          </xdr:nvCxnSpPr>
          <xdr:spPr>
            <a:xfrm>
              <a:off x="16963996" y="10487027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46" name="Straight Connector 45"/>
            <xdr:cNvCxnSpPr/>
          </xdr:nvCxnSpPr>
          <xdr:spPr>
            <a:xfrm>
              <a:off x="16963996" y="10679362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47" name="Straight Connector 46"/>
            <xdr:cNvCxnSpPr/>
          </xdr:nvCxnSpPr>
          <xdr:spPr>
            <a:xfrm>
              <a:off x="16963996" y="10871698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48" name="Straight Connector 47"/>
            <xdr:cNvCxnSpPr/>
          </xdr:nvCxnSpPr>
          <xdr:spPr>
            <a:xfrm>
              <a:off x="16963996" y="11068215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49" name="Straight Connector 48"/>
            <xdr:cNvCxnSpPr/>
          </xdr:nvCxnSpPr>
          <xdr:spPr>
            <a:xfrm>
              <a:off x="16963996" y="11260550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50" name="Straight Connector 49"/>
            <xdr:cNvCxnSpPr/>
          </xdr:nvCxnSpPr>
          <xdr:spPr>
            <a:xfrm>
              <a:off x="16963996" y="11457067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51" name="Straight Connector 50"/>
            <xdr:cNvCxnSpPr/>
          </xdr:nvCxnSpPr>
          <xdr:spPr>
            <a:xfrm>
              <a:off x="16963996" y="11657765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52" name="Straight Connector 51"/>
            <xdr:cNvCxnSpPr/>
          </xdr:nvCxnSpPr>
          <xdr:spPr>
            <a:xfrm>
              <a:off x="16963996" y="11850100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53" name="Straight Connector 52"/>
            <xdr:cNvCxnSpPr/>
          </xdr:nvCxnSpPr>
          <xdr:spPr>
            <a:xfrm>
              <a:off x="16963996" y="12046617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54" name="Straight Connector 53"/>
            <xdr:cNvCxnSpPr/>
          </xdr:nvCxnSpPr>
          <xdr:spPr>
            <a:xfrm>
              <a:off x="16963996" y="12243133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55" name="Straight Connector 54"/>
            <xdr:cNvCxnSpPr/>
          </xdr:nvCxnSpPr>
          <xdr:spPr>
            <a:xfrm>
              <a:off x="16963996" y="12439650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</xdr:grpSp>
      <xdr:sp macro="" textlink="">
        <xdr:nvSpPr>
          <xdr:cNvPr id="44" name="Rectangle 43"/>
          <xdr:cNvSpPr/>
        </xdr:nvSpPr>
        <xdr:spPr>
          <a:xfrm>
            <a:off x="16959262" y="10487025"/>
            <a:ext cx="1905000" cy="1952625"/>
          </a:xfrm>
          <a:prstGeom prst="rect">
            <a:avLst/>
          </a:prstGeom>
          <a:noFill/>
          <a:ln w="12700">
            <a:solidFill>
              <a:srgbClr val="00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37</xdr:col>
      <xdr:colOff>0</xdr:colOff>
      <xdr:row>75</xdr:row>
      <xdr:rowOff>28575</xdr:rowOff>
    </xdr:from>
    <xdr:to>
      <xdr:col>40</xdr:col>
      <xdr:colOff>76229</xdr:colOff>
      <xdr:row>83</xdr:row>
      <xdr:rowOff>52562</xdr:rowOff>
    </xdr:to>
    <xdr:grpSp>
      <xdr:nvGrpSpPr>
        <xdr:cNvPr id="56" name="Group 55"/>
        <xdr:cNvGrpSpPr/>
      </xdr:nvGrpSpPr>
      <xdr:grpSpPr>
        <a:xfrm>
          <a:off x="24104600" y="14404975"/>
          <a:ext cx="1905029" cy="1357487"/>
          <a:chOff x="16959248" y="10487025"/>
          <a:chExt cx="1905029" cy="1952625"/>
        </a:xfrm>
      </xdr:grpSpPr>
      <xdr:grpSp>
        <xdr:nvGrpSpPr>
          <xdr:cNvPr id="57" name="Group 56"/>
          <xdr:cNvGrpSpPr/>
        </xdr:nvGrpSpPr>
        <xdr:grpSpPr>
          <a:xfrm>
            <a:off x="16959248" y="10487027"/>
            <a:ext cx="1905029" cy="1952623"/>
            <a:chOff x="16963996" y="10487027"/>
            <a:chExt cx="1905029" cy="1952623"/>
          </a:xfrm>
        </xdr:grpSpPr>
        <xdr:cxnSp macro="">
          <xdr:nvCxnSpPr>
            <xdr:cNvPr id="59" name="Straight Connector 58"/>
            <xdr:cNvCxnSpPr/>
          </xdr:nvCxnSpPr>
          <xdr:spPr>
            <a:xfrm>
              <a:off x="16963996" y="10487027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60" name="Straight Connector 59"/>
            <xdr:cNvCxnSpPr/>
          </xdr:nvCxnSpPr>
          <xdr:spPr>
            <a:xfrm>
              <a:off x="16963996" y="10679362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61" name="Straight Connector 60"/>
            <xdr:cNvCxnSpPr/>
          </xdr:nvCxnSpPr>
          <xdr:spPr>
            <a:xfrm>
              <a:off x="16963996" y="10871698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62" name="Straight Connector 61"/>
            <xdr:cNvCxnSpPr/>
          </xdr:nvCxnSpPr>
          <xdr:spPr>
            <a:xfrm>
              <a:off x="16963996" y="11068215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63" name="Straight Connector 62"/>
            <xdr:cNvCxnSpPr/>
          </xdr:nvCxnSpPr>
          <xdr:spPr>
            <a:xfrm>
              <a:off x="16963996" y="11260550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64" name="Straight Connector 63"/>
            <xdr:cNvCxnSpPr/>
          </xdr:nvCxnSpPr>
          <xdr:spPr>
            <a:xfrm>
              <a:off x="16963996" y="11457067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65" name="Straight Connector 64"/>
            <xdr:cNvCxnSpPr/>
          </xdr:nvCxnSpPr>
          <xdr:spPr>
            <a:xfrm>
              <a:off x="16963996" y="11657765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66" name="Straight Connector 65"/>
            <xdr:cNvCxnSpPr/>
          </xdr:nvCxnSpPr>
          <xdr:spPr>
            <a:xfrm>
              <a:off x="16963996" y="11850100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67" name="Straight Connector 66"/>
            <xdr:cNvCxnSpPr/>
          </xdr:nvCxnSpPr>
          <xdr:spPr>
            <a:xfrm>
              <a:off x="16963996" y="12046617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68" name="Straight Connector 67"/>
            <xdr:cNvCxnSpPr/>
          </xdr:nvCxnSpPr>
          <xdr:spPr>
            <a:xfrm>
              <a:off x="16963996" y="12243133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  <xdr:cxnSp macro="">
          <xdr:nvCxnSpPr>
            <xdr:cNvPr id="69" name="Straight Connector 68"/>
            <xdr:cNvCxnSpPr/>
          </xdr:nvCxnSpPr>
          <xdr:spPr>
            <a:xfrm>
              <a:off x="16963996" y="12439650"/>
              <a:ext cx="1905029" cy="0"/>
            </a:xfrm>
            <a:prstGeom prst="line">
              <a:avLst/>
            </a:prstGeom>
            <a:noFill/>
            <a:ln w="12700">
              <a:solidFill>
                <a:srgbClr val="00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</xdr:grpSp>
      <xdr:sp macro="" textlink="">
        <xdr:nvSpPr>
          <xdr:cNvPr id="58" name="Rectangle 57"/>
          <xdr:cNvSpPr/>
        </xdr:nvSpPr>
        <xdr:spPr>
          <a:xfrm>
            <a:off x="16959262" y="10487025"/>
            <a:ext cx="1905000" cy="1952625"/>
          </a:xfrm>
          <a:prstGeom prst="rect">
            <a:avLst/>
          </a:prstGeom>
          <a:noFill/>
          <a:ln w="12700">
            <a:solidFill>
              <a:srgbClr val="00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29</xdr:col>
      <xdr:colOff>75746</xdr:colOff>
      <xdr:row>0</xdr:row>
      <xdr:rowOff>133350</xdr:rowOff>
    </xdr:from>
    <xdr:to>
      <xdr:col>37</xdr:col>
      <xdr:colOff>582965</xdr:colOff>
      <xdr:row>44</xdr:row>
      <xdr:rowOff>82540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27</xdr:col>
      <xdr:colOff>266246</xdr:colOff>
      <xdr:row>5</xdr:row>
      <xdr:rowOff>23296</xdr:rowOff>
    </xdr:from>
    <xdr:to>
      <xdr:col>30</xdr:col>
      <xdr:colOff>430566</xdr:colOff>
      <xdr:row>39</xdr:row>
      <xdr:rowOff>46515</xdr:rowOff>
    </xdr:to>
    <xdr:pic>
      <xdr:nvPicPr>
        <xdr:cNvPr id="7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0" y="1118671"/>
          <a:ext cx="1993638" cy="6729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133350</xdr:colOff>
      <xdr:row>64</xdr:row>
      <xdr:rowOff>133350</xdr:rowOff>
    </xdr:from>
    <xdr:to>
      <xdr:col>48</xdr:col>
      <xdr:colOff>342900</xdr:colOff>
      <xdr:row>64</xdr:row>
      <xdr:rowOff>133350</xdr:rowOff>
    </xdr:to>
    <xdr:cxnSp macro="">
      <xdr:nvCxnSpPr>
        <xdr:cNvPr id="76" name="Straight Connector 75"/>
        <xdr:cNvCxnSpPr/>
      </xdr:nvCxnSpPr>
      <xdr:spPr>
        <a:xfrm>
          <a:off x="14325600" y="12001500"/>
          <a:ext cx="16668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70</xdr:row>
      <xdr:rowOff>0</xdr:rowOff>
    </xdr:from>
    <xdr:to>
      <xdr:col>14</xdr:col>
      <xdr:colOff>572361</xdr:colOff>
      <xdr:row>92</xdr:row>
      <xdr:rowOff>143443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52900" y="12401550"/>
          <a:ext cx="6173061" cy="4067743"/>
        </a:xfrm>
        <a:prstGeom prst="rect">
          <a:avLst/>
        </a:prstGeom>
      </xdr:spPr>
    </xdr:pic>
    <xdr:clientData/>
  </xdr:twoCellAnchor>
  <xdr:twoCellAnchor editAs="oneCell">
    <xdr:from>
      <xdr:col>19</xdr:col>
      <xdr:colOff>136070</xdr:colOff>
      <xdr:row>51</xdr:row>
      <xdr:rowOff>40423</xdr:rowOff>
    </xdr:from>
    <xdr:to>
      <xdr:col>29</xdr:col>
      <xdr:colOff>336210</xdr:colOff>
      <xdr:row>78</xdr:row>
      <xdr:rowOff>116194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011019" y="9779250"/>
          <a:ext cx="6472385" cy="4825312"/>
        </a:xfrm>
        <a:prstGeom prst="rect">
          <a:avLst/>
        </a:prstGeom>
      </xdr:spPr>
    </xdr:pic>
    <xdr:clientData/>
  </xdr:twoCellAnchor>
  <xdr:twoCellAnchor editAs="oneCell">
    <xdr:from>
      <xdr:col>23</xdr:col>
      <xdr:colOff>266700</xdr:colOff>
      <xdr:row>36</xdr:row>
      <xdr:rowOff>139700</xdr:rowOff>
    </xdr:from>
    <xdr:to>
      <xdr:col>46</xdr:col>
      <xdr:colOff>229779</xdr:colOff>
      <xdr:row>78</xdr:row>
      <xdr:rowOff>762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786100" y="7366000"/>
          <a:ext cx="14034679" cy="75064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13</xdr:col>
      <xdr:colOff>39795</xdr:colOff>
      <xdr:row>39</xdr:row>
      <xdr:rowOff>48852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12146070" cy="879280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44</xdr:row>
      <xdr:rowOff>0</xdr:rowOff>
    </xdr:from>
    <xdr:to>
      <xdr:col>21</xdr:col>
      <xdr:colOff>200819</xdr:colOff>
      <xdr:row>70</xdr:row>
      <xdr:rowOff>143763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06200" y="9858375"/>
          <a:ext cx="5687219" cy="63635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19_Newer_INDEX_MATCH_OFFSET-v2.4_FU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 Countries"/>
      <sheetName val="Sigmoid FIT3"/>
      <sheetName val="Gompertz Deaths FIT3"/>
      <sheetName val="Cases ANY "/>
      <sheetName val="Cases Cyprus_fx"/>
      <sheetName val="Cases Andora_fx"/>
      <sheetName val="Cases Liechtenstein_fx"/>
      <sheetName val="Cases Korea_fx"/>
      <sheetName val="Cases Non_Hubei_fx"/>
      <sheetName val="Late TEMPLATE"/>
      <sheetName val="PerlDa2"/>
      <sheetName val="Select_COVID_data_PEAKS.UNSM.AL"/>
      <sheetName val="WORKING TABLE FIX"/>
      <sheetName val="WORKING TABLE EuroMOMO"/>
      <sheetName val="WORKING TABLE"/>
      <sheetName val="Select_COVID_data_PEAKS WOR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Country_Region</v>
          </cell>
          <cell r="B1" t="str">
            <v>Country_Region_Safe</v>
          </cell>
          <cell r="C1" t="str">
            <v>Smoothing</v>
          </cell>
          <cell r="D1" t="str">
            <v>Province_State</v>
          </cell>
          <cell r="E1" t="str">
            <v>Province_State_Safe</v>
          </cell>
          <cell r="F1" t="str">
            <v>County_Name</v>
          </cell>
          <cell r="G1" t="str">
            <v>County_Name_Safe</v>
          </cell>
          <cell r="H1" t="str">
            <v>Case_Type</v>
          </cell>
          <cell r="I1" t="str">
            <v>Source</v>
          </cell>
          <cell r="J1" t="str">
            <v>Last_Update_Date</v>
          </cell>
          <cell r="K1" t="str">
            <v>Classification_Code</v>
          </cell>
          <cell r="L1" t="str">
            <v>Type_Cases</v>
          </cell>
          <cell r="M1" t="str">
            <v>nCases</v>
          </cell>
          <cell r="N1" t="str">
            <v>Start_Cases</v>
          </cell>
          <cell r="O1" t="str">
            <v>Peak_Cases</v>
          </cell>
          <cell r="P1" t="str">
            <v>Start_Half_Cases</v>
          </cell>
          <cell r="Q1" t="str">
            <v>Width_Cases</v>
          </cell>
          <cell r="R1" t="str">
            <v>End_Half_Cases</v>
          </cell>
          <cell r="S1" t="str">
            <v>Type_Deaths</v>
          </cell>
          <cell r="T1" t="str">
            <v>nDeaths</v>
          </cell>
          <cell r="U1" t="str">
            <v>Start_Deaths</v>
          </cell>
          <cell r="V1" t="str">
            <v>Peak_Deaths</v>
          </cell>
          <cell r="W1" t="str">
            <v>Start_Half_Deaths</v>
          </cell>
          <cell r="X1" t="str">
            <v>Width_Deaths</v>
          </cell>
          <cell r="Y1" t="str">
            <v>End_Half_Deaths</v>
          </cell>
          <cell r="Z1" t="str">
            <v>Deaths_per_Case</v>
          </cell>
          <cell r="AA1">
            <v>43853</v>
          </cell>
          <cell r="AB1">
            <v>43854</v>
          </cell>
          <cell r="AC1">
            <v>43855</v>
          </cell>
          <cell r="AD1">
            <v>43856</v>
          </cell>
          <cell r="AE1">
            <v>43857</v>
          </cell>
          <cell r="AF1">
            <v>43858</v>
          </cell>
          <cell r="AG1">
            <v>43859</v>
          </cell>
          <cell r="AH1">
            <v>43860</v>
          </cell>
          <cell r="AI1">
            <v>43861</v>
          </cell>
          <cell r="AJ1">
            <v>43862</v>
          </cell>
          <cell r="AK1">
            <v>43863</v>
          </cell>
          <cell r="AL1">
            <v>43864</v>
          </cell>
          <cell r="AM1">
            <v>43865</v>
          </cell>
          <cell r="AN1">
            <v>43866</v>
          </cell>
          <cell r="AO1">
            <v>43867</v>
          </cell>
          <cell r="AP1">
            <v>43868</v>
          </cell>
          <cell r="AQ1">
            <v>43869</v>
          </cell>
          <cell r="AR1">
            <v>43870</v>
          </cell>
          <cell r="AS1">
            <v>43871</v>
          </cell>
          <cell r="AT1">
            <v>43872</v>
          </cell>
          <cell r="AU1">
            <v>43873</v>
          </cell>
          <cell r="AV1">
            <v>43874</v>
          </cell>
          <cell r="AW1">
            <v>43875</v>
          </cell>
          <cell r="AX1">
            <v>43876</v>
          </cell>
          <cell r="AY1">
            <v>43877</v>
          </cell>
          <cell r="AZ1">
            <v>43878</v>
          </cell>
          <cell r="BA1">
            <v>43879</v>
          </cell>
          <cell r="BB1">
            <v>43880</v>
          </cell>
          <cell r="BC1">
            <v>43881</v>
          </cell>
          <cell r="BD1">
            <v>43882</v>
          </cell>
          <cell r="BE1">
            <v>43883</v>
          </cell>
          <cell r="BF1">
            <v>43884</v>
          </cell>
          <cell r="BG1">
            <v>43885</v>
          </cell>
          <cell r="BH1">
            <v>43886</v>
          </cell>
          <cell r="BI1">
            <v>43887</v>
          </cell>
          <cell r="BJ1">
            <v>43888</v>
          </cell>
          <cell r="BK1">
            <v>43889</v>
          </cell>
          <cell r="BL1">
            <v>43890</v>
          </cell>
          <cell r="BM1">
            <v>43891</v>
          </cell>
          <cell r="BN1">
            <v>43892</v>
          </cell>
          <cell r="BO1">
            <v>43893</v>
          </cell>
          <cell r="BP1">
            <v>43894</v>
          </cell>
          <cell r="BQ1">
            <v>43895</v>
          </cell>
          <cell r="BR1">
            <v>43896</v>
          </cell>
          <cell r="BS1">
            <v>43897</v>
          </cell>
          <cell r="BT1">
            <v>43898</v>
          </cell>
          <cell r="BU1">
            <v>43899</v>
          </cell>
          <cell r="BV1">
            <v>43900</v>
          </cell>
          <cell r="BW1">
            <v>43901</v>
          </cell>
          <cell r="BX1">
            <v>43902</v>
          </cell>
          <cell r="BY1">
            <v>43903</v>
          </cell>
          <cell r="BZ1">
            <v>43904</v>
          </cell>
          <cell r="CA1">
            <v>43905</v>
          </cell>
          <cell r="CB1">
            <v>43906</v>
          </cell>
          <cell r="CC1">
            <v>43907</v>
          </cell>
          <cell r="CD1">
            <v>43908</v>
          </cell>
          <cell r="CE1">
            <v>43909</v>
          </cell>
          <cell r="CF1">
            <v>43910</v>
          </cell>
          <cell r="CG1">
            <v>43911</v>
          </cell>
          <cell r="CH1">
            <v>43912</v>
          </cell>
          <cell r="CI1">
            <v>43913</v>
          </cell>
          <cell r="CJ1">
            <v>43914</v>
          </cell>
          <cell r="CK1">
            <v>43915</v>
          </cell>
          <cell r="CL1">
            <v>43916</v>
          </cell>
          <cell r="CM1">
            <v>43917</v>
          </cell>
          <cell r="CN1">
            <v>43918</v>
          </cell>
          <cell r="CO1">
            <v>43919</v>
          </cell>
          <cell r="CP1">
            <v>43920</v>
          </cell>
          <cell r="CQ1">
            <v>43921</v>
          </cell>
          <cell r="CR1">
            <v>43922</v>
          </cell>
          <cell r="CS1">
            <v>43923</v>
          </cell>
          <cell r="CT1">
            <v>43924</v>
          </cell>
          <cell r="CU1">
            <v>43925</v>
          </cell>
          <cell r="CV1">
            <v>43926</v>
          </cell>
          <cell r="CW1">
            <v>43927</v>
          </cell>
          <cell r="CX1">
            <v>43928</v>
          </cell>
          <cell r="CY1">
            <v>43929</v>
          </cell>
          <cell r="CZ1">
            <v>43930</v>
          </cell>
          <cell r="DA1">
            <v>43931</v>
          </cell>
          <cell r="DB1">
            <v>43932</v>
          </cell>
          <cell r="DC1">
            <v>43933</v>
          </cell>
          <cell r="DD1">
            <v>43934</v>
          </cell>
          <cell r="DE1">
            <v>43935</v>
          </cell>
          <cell r="DF1">
            <v>43936</v>
          </cell>
          <cell r="DG1">
            <v>43937</v>
          </cell>
          <cell r="DH1">
            <v>43938</v>
          </cell>
          <cell r="DI1">
            <v>43939</v>
          </cell>
          <cell r="DJ1">
            <v>43940</v>
          </cell>
          <cell r="DK1">
            <v>43941</v>
          </cell>
          <cell r="DL1">
            <v>43942</v>
          </cell>
          <cell r="DM1">
            <v>43943</v>
          </cell>
          <cell r="DN1">
            <v>43944</v>
          </cell>
          <cell r="DO1">
            <v>43945</v>
          </cell>
          <cell r="DP1">
            <v>43946</v>
          </cell>
          <cell r="DQ1">
            <v>43947</v>
          </cell>
          <cell r="DR1">
            <v>43948</v>
          </cell>
          <cell r="DS1">
            <v>43949</v>
          </cell>
          <cell r="DT1">
            <v>43950</v>
          </cell>
          <cell r="DU1">
            <v>43951</v>
          </cell>
          <cell r="DV1">
            <v>43952</v>
          </cell>
          <cell r="DW1">
            <v>43953</v>
          </cell>
          <cell r="DX1">
            <v>43954</v>
          </cell>
          <cell r="DY1">
            <v>43955</v>
          </cell>
          <cell r="DZ1">
            <v>43956</v>
          </cell>
          <cell r="EA1">
            <v>43957</v>
          </cell>
          <cell r="EB1">
            <v>43958</v>
          </cell>
          <cell r="EC1">
            <v>43959</v>
          </cell>
          <cell r="ED1">
            <v>43960</v>
          </cell>
          <cell r="EE1">
            <v>43961</v>
          </cell>
          <cell r="EF1">
            <v>43962</v>
          </cell>
          <cell r="EG1">
            <v>43963</v>
          </cell>
          <cell r="EH1">
            <v>43964</v>
          </cell>
        </row>
        <row r="2">
          <cell r="A2" t="str">
            <v>Afghanistan</v>
          </cell>
        </row>
        <row r="3">
          <cell r="A3" t="str">
            <v>Albania</v>
          </cell>
        </row>
        <row r="4">
          <cell r="A4" t="str">
            <v>Algeria</v>
          </cell>
        </row>
        <row r="5">
          <cell r="A5" t="str">
            <v>Andorra</v>
          </cell>
        </row>
        <row r="6">
          <cell r="A6" t="str">
            <v>Angola</v>
          </cell>
        </row>
        <row r="7">
          <cell r="A7" t="str">
            <v>Antigua_and_Barbuda</v>
          </cell>
        </row>
        <row r="8">
          <cell r="A8" t="str">
            <v>Argentina</v>
          </cell>
        </row>
        <row r="9">
          <cell r="A9" t="str">
            <v>Armenia</v>
          </cell>
        </row>
        <row r="10">
          <cell r="A10" t="str">
            <v>Australia</v>
          </cell>
        </row>
        <row r="11">
          <cell r="A11" t="str">
            <v>Australia_Australian_Capital_Territory</v>
          </cell>
        </row>
        <row r="12">
          <cell r="A12" t="str">
            <v>Australia_New_South_Wales</v>
          </cell>
        </row>
        <row r="13">
          <cell r="A13" t="str">
            <v>Australia_Queensland</v>
          </cell>
        </row>
        <row r="14">
          <cell r="A14" t="str">
            <v>Australia_South_Australia</v>
          </cell>
        </row>
        <row r="15">
          <cell r="A15" t="str">
            <v>Australia_Tasmania</v>
          </cell>
        </row>
        <row r="16">
          <cell r="A16" t="str">
            <v>Australia_Victoria</v>
          </cell>
        </row>
        <row r="17">
          <cell r="A17" t="str">
            <v>Australia_Western_Australia</v>
          </cell>
        </row>
        <row r="18">
          <cell r="A18" t="str">
            <v>Austria</v>
          </cell>
          <cell r="B18" t="str">
            <v>Austria_UNSM</v>
          </cell>
          <cell r="C18" t="str">
            <v>UNSM</v>
          </cell>
          <cell r="H18" t="str">
            <v>Confirmed</v>
          </cell>
          <cell r="I18" t="str">
            <v>jhu</v>
          </cell>
          <cell r="J18" t="str">
            <v>Fri May 15 09:41:43 EET 2020</v>
          </cell>
          <cell r="K18" t="str">
            <v>cCdD</v>
          </cell>
          <cell r="L18" t="str">
            <v>Cases</v>
          </cell>
          <cell r="M18">
            <v>15873</v>
          </cell>
          <cell r="N18">
            <v>43</v>
          </cell>
          <cell r="O18">
            <v>64</v>
          </cell>
          <cell r="P18">
            <v>57</v>
          </cell>
          <cell r="Q18">
            <v>17</v>
          </cell>
          <cell r="R18">
            <v>73</v>
          </cell>
          <cell r="S18" t="str">
            <v>Death</v>
          </cell>
          <cell r="T18">
            <v>616</v>
          </cell>
          <cell r="U18">
            <v>51</v>
          </cell>
          <cell r="V18">
            <v>77</v>
          </cell>
          <cell r="W18">
            <v>64</v>
          </cell>
          <cell r="X18">
            <v>32</v>
          </cell>
          <cell r="Y18">
            <v>95</v>
          </cell>
          <cell r="Z18">
            <v>3.8800000000000001E-2</v>
          </cell>
          <cell r="BH18">
            <v>2</v>
          </cell>
          <cell r="BI18">
            <v>2</v>
          </cell>
          <cell r="BJ18">
            <v>3</v>
          </cell>
          <cell r="BK18">
            <v>3</v>
          </cell>
          <cell r="BL18">
            <v>9</v>
          </cell>
          <cell r="BM18">
            <v>14</v>
          </cell>
          <cell r="BN18">
            <v>18</v>
          </cell>
          <cell r="BO18">
            <v>21</v>
          </cell>
          <cell r="BP18">
            <v>29</v>
          </cell>
          <cell r="BQ18">
            <v>41</v>
          </cell>
          <cell r="BR18">
            <v>55</v>
          </cell>
          <cell r="BS18">
            <v>79</v>
          </cell>
          <cell r="BT18">
            <v>104</v>
          </cell>
          <cell r="BU18">
            <v>131</v>
          </cell>
          <cell r="BV18">
            <v>182</v>
          </cell>
          <cell r="BW18">
            <v>246</v>
          </cell>
          <cell r="BX18">
            <v>302</v>
          </cell>
          <cell r="BY18">
            <v>504</v>
          </cell>
          <cell r="BZ18">
            <v>655</v>
          </cell>
          <cell r="CA18">
            <v>860</v>
          </cell>
          <cell r="CB18">
            <v>1018</v>
          </cell>
          <cell r="CC18">
            <v>1332</v>
          </cell>
          <cell r="CD18">
            <v>1646</v>
          </cell>
          <cell r="CE18">
            <v>2013</v>
          </cell>
          <cell r="CF18">
            <v>2388</v>
          </cell>
          <cell r="CG18">
            <v>2814</v>
          </cell>
          <cell r="CH18">
            <v>3582</v>
          </cell>
          <cell r="CI18">
            <v>4474</v>
          </cell>
          <cell r="CJ18">
            <v>5283</v>
          </cell>
          <cell r="CK18">
            <v>5588</v>
          </cell>
          <cell r="CL18">
            <v>6909</v>
          </cell>
          <cell r="CM18">
            <v>7657</v>
          </cell>
          <cell r="CN18">
            <v>8271</v>
          </cell>
          <cell r="CO18">
            <v>8788</v>
          </cell>
          <cell r="CP18">
            <v>9618</v>
          </cell>
          <cell r="CQ18">
            <v>10180</v>
          </cell>
          <cell r="CR18">
            <v>10711</v>
          </cell>
          <cell r="CS18">
            <v>11129</v>
          </cell>
          <cell r="CT18">
            <v>11524</v>
          </cell>
          <cell r="CU18">
            <v>11781</v>
          </cell>
          <cell r="CV18">
            <v>12051</v>
          </cell>
          <cell r="CW18">
            <v>12297</v>
          </cell>
          <cell r="CX18">
            <v>12639</v>
          </cell>
          <cell r="CY18">
            <v>12942</v>
          </cell>
          <cell r="CZ18">
            <v>13244</v>
          </cell>
          <cell r="DA18">
            <v>13555</v>
          </cell>
          <cell r="DB18">
            <v>13806</v>
          </cell>
          <cell r="DC18">
            <v>13945</v>
          </cell>
          <cell r="DD18">
            <v>14041</v>
          </cell>
          <cell r="DE18">
            <v>14226</v>
          </cell>
          <cell r="DF18">
            <v>14336</v>
          </cell>
          <cell r="DG18">
            <v>14476</v>
          </cell>
          <cell r="DH18">
            <v>14595</v>
          </cell>
          <cell r="DI18">
            <v>14671</v>
          </cell>
          <cell r="DJ18">
            <v>14749</v>
          </cell>
          <cell r="DK18">
            <v>14795</v>
          </cell>
          <cell r="DL18">
            <v>14873</v>
          </cell>
          <cell r="DM18">
            <v>14925</v>
          </cell>
          <cell r="DN18">
            <v>15002</v>
          </cell>
          <cell r="DO18">
            <v>15071</v>
          </cell>
          <cell r="DP18">
            <v>15148</v>
          </cell>
          <cell r="DQ18">
            <v>15225</v>
          </cell>
          <cell r="DR18">
            <v>15274</v>
          </cell>
          <cell r="DS18">
            <v>15357</v>
          </cell>
          <cell r="DT18">
            <v>15402</v>
          </cell>
          <cell r="DU18">
            <v>15452</v>
          </cell>
          <cell r="DV18">
            <v>15531</v>
          </cell>
          <cell r="DW18">
            <v>15558</v>
          </cell>
          <cell r="DX18">
            <v>15597</v>
          </cell>
          <cell r="DY18">
            <v>15621</v>
          </cell>
          <cell r="DZ18">
            <v>15650</v>
          </cell>
          <cell r="EA18">
            <v>15684</v>
          </cell>
          <cell r="EB18">
            <v>15752</v>
          </cell>
          <cell r="EC18">
            <v>15774</v>
          </cell>
          <cell r="ED18">
            <v>15833</v>
          </cell>
          <cell r="EE18">
            <v>15871</v>
          </cell>
          <cell r="EF18">
            <v>15882</v>
          </cell>
          <cell r="EG18">
            <v>15961</v>
          </cell>
          <cell r="EH18">
            <v>15997</v>
          </cell>
        </row>
        <row r="19">
          <cell r="A19" t="str">
            <v>Azerbaijan</v>
          </cell>
        </row>
        <row r="20">
          <cell r="A20" t="str">
            <v>Bahamas</v>
          </cell>
        </row>
        <row r="21">
          <cell r="A21" t="str">
            <v>Bahrain</v>
          </cell>
        </row>
        <row r="22">
          <cell r="A22" t="str">
            <v>Bangladesh</v>
          </cell>
        </row>
        <row r="23">
          <cell r="A23" t="str">
            <v>Barbados</v>
          </cell>
        </row>
        <row r="24">
          <cell r="A24" t="str">
            <v>Belarus</v>
          </cell>
        </row>
        <row r="25">
          <cell r="A25" t="str">
            <v>Belgium</v>
          </cell>
          <cell r="B25" t="str">
            <v>Belgium_UNSM</v>
          </cell>
          <cell r="C25" t="str">
            <v>UNSM</v>
          </cell>
          <cell r="H25" t="str">
            <v>Confirmed</v>
          </cell>
          <cell r="I25" t="str">
            <v>jhu</v>
          </cell>
          <cell r="J25" t="str">
            <v>Fri May 15 09:41:43 EET 2020</v>
          </cell>
          <cell r="K25" t="str">
            <v>cCdD</v>
          </cell>
          <cell r="L25" t="str">
            <v>Cases</v>
          </cell>
          <cell r="M25">
            <v>52650</v>
          </cell>
          <cell r="N25">
            <v>42</v>
          </cell>
          <cell r="O25">
            <v>76</v>
          </cell>
          <cell r="P25">
            <v>62</v>
          </cell>
          <cell r="Q25">
            <v>36</v>
          </cell>
          <cell r="R25">
            <v>97</v>
          </cell>
          <cell r="S25" t="str">
            <v>Death</v>
          </cell>
          <cell r="T25">
            <v>8558</v>
          </cell>
          <cell r="U25">
            <v>48</v>
          </cell>
          <cell r="V25">
            <v>81</v>
          </cell>
          <cell r="W25">
            <v>72</v>
          </cell>
          <cell r="X25">
            <v>25</v>
          </cell>
          <cell r="Y25">
            <v>96</v>
          </cell>
          <cell r="Z25">
            <v>0.16259999999999999</v>
          </cell>
          <cell r="AM25">
            <v>1</v>
          </cell>
          <cell r="AN25">
            <v>1</v>
          </cell>
          <cell r="AO25">
            <v>1</v>
          </cell>
          <cell r="AP25">
            <v>1</v>
          </cell>
          <cell r="AQ25">
            <v>1</v>
          </cell>
          <cell r="AR25">
            <v>1</v>
          </cell>
          <cell r="AS25">
            <v>1</v>
          </cell>
          <cell r="AT25">
            <v>1</v>
          </cell>
          <cell r="AU25">
            <v>1</v>
          </cell>
          <cell r="AV25">
            <v>1</v>
          </cell>
          <cell r="AW25">
            <v>1</v>
          </cell>
          <cell r="AX25">
            <v>1</v>
          </cell>
          <cell r="AY25">
            <v>1</v>
          </cell>
          <cell r="AZ25">
            <v>1</v>
          </cell>
          <cell r="BA25">
            <v>1</v>
          </cell>
          <cell r="BB25">
            <v>1</v>
          </cell>
          <cell r="BC25">
            <v>1</v>
          </cell>
          <cell r="BD25">
            <v>1</v>
          </cell>
          <cell r="BE25">
            <v>1</v>
          </cell>
          <cell r="BF25">
            <v>1</v>
          </cell>
          <cell r="BG25">
            <v>1</v>
          </cell>
          <cell r="BH25">
            <v>1</v>
          </cell>
          <cell r="BI25">
            <v>1</v>
          </cell>
          <cell r="BJ25">
            <v>1</v>
          </cell>
          <cell r="BK25">
            <v>1</v>
          </cell>
          <cell r="BL25">
            <v>1</v>
          </cell>
          <cell r="BM25">
            <v>2</v>
          </cell>
          <cell r="BN25">
            <v>8</v>
          </cell>
          <cell r="BO25">
            <v>13</v>
          </cell>
          <cell r="BP25">
            <v>23</v>
          </cell>
          <cell r="BQ25">
            <v>50</v>
          </cell>
          <cell r="BR25">
            <v>109</v>
          </cell>
          <cell r="BS25">
            <v>169</v>
          </cell>
          <cell r="BT25">
            <v>200</v>
          </cell>
          <cell r="BU25">
            <v>239</v>
          </cell>
          <cell r="BV25">
            <v>267</v>
          </cell>
          <cell r="BW25">
            <v>314</v>
          </cell>
          <cell r="BX25">
            <v>314</v>
          </cell>
          <cell r="BY25">
            <v>559</v>
          </cell>
          <cell r="BZ25">
            <v>689</v>
          </cell>
          <cell r="CA25">
            <v>886</v>
          </cell>
          <cell r="CB25">
            <v>1058</v>
          </cell>
          <cell r="CC25">
            <v>1243</v>
          </cell>
          <cell r="CD25">
            <v>1486</v>
          </cell>
          <cell r="CE25">
            <v>1795</v>
          </cell>
          <cell r="CF25">
            <v>2257</v>
          </cell>
          <cell r="CG25">
            <v>2815</v>
          </cell>
          <cell r="CH25">
            <v>3401</v>
          </cell>
          <cell r="CI25">
            <v>3743</v>
          </cell>
          <cell r="CJ25">
            <v>4269</v>
          </cell>
          <cell r="CK25">
            <v>4937</v>
          </cell>
          <cell r="CL25">
            <v>6235</v>
          </cell>
          <cell r="CM25">
            <v>7284</v>
          </cell>
          <cell r="CN25">
            <v>9134</v>
          </cell>
          <cell r="CO25">
            <v>10836</v>
          </cell>
          <cell r="CP25">
            <v>11899</v>
          </cell>
          <cell r="CQ25">
            <v>12775</v>
          </cell>
          <cell r="CR25">
            <v>13964</v>
          </cell>
          <cell r="CS25">
            <v>15348</v>
          </cell>
          <cell r="CT25">
            <v>16770</v>
          </cell>
          <cell r="CU25">
            <v>18431</v>
          </cell>
          <cell r="CV25">
            <v>19691</v>
          </cell>
          <cell r="CW25">
            <v>20814</v>
          </cell>
          <cell r="CX25">
            <v>22194</v>
          </cell>
          <cell r="CY25">
            <v>23403</v>
          </cell>
          <cell r="CZ25">
            <v>24983</v>
          </cell>
          <cell r="DA25">
            <v>26667</v>
          </cell>
          <cell r="DB25">
            <v>28018</v>
          </cell>
          <cell r="DC25">
            <v>29647</v>
          </cell>
          <cell r="DD25">
            <v>30589</v>
          </cell>
          <cell r="DE25">
            <v>31119</v>
          </cell>
          <cell r="DF25">
            <v>33573</v>
          </cell>
          <cell r="DG25">
            <v>34809</v>
          </cell>
          <cell r="DH25">
            <v>36138</v>
          </cell>
          <cell r="DI25">
            <v>37183</v>
          </cell>
          <cell r="DJ25">
            <v>38496</v>
          </cell>
          <cell r="DK25">
            <v>39983</v>
          </cell>
          <cell r="DL25">
            <v>40956</v>
          </cell>
          <cell r="DM25">
            <v>41889</v>
          </cell>
          <cell r="DN25">
            <v>42797</v>
          </cell>
          <cell r="DO25">
            <v>44293</v>
          </cell>
          <cell r="DP25">
            <v>45325</v>
          </cell>
          <cell r="DQ25">
            <v>46134</v>
          </cell>
          <cell r="DR25">
            <v>46687</v>
          </cell>
          <cell r="DS25">
            <v>47334</v>
          </cell>
          <cell r="DT25">
            <v>47859</v>
          </cell>
          <cell r="DU25">
            <v>48519</v>
          </cell>
          <cell r="DV25">
            <v>49032</v>
          </cell>
          <cell r="DW25">
            <v>49517</v>
          </cell>
          <cell r="DX25">
            <v>49906</v>
          </cell>
          <cell r="DY25">
            <v>50267</v>
          </cell>
          <cell r="DZ25">
            <v>50509</v>
          </cell>
          <cell r="EA25">
            <v>50781</v>
          </cell>
          <cell r="EB25">
            <v>51420</v>
          </cell>
          <cell r="EC25">
            <v>52011</v>
          </cell>
          <cell r="ED25">
            <v>52596</v>
          </cell>
          <cell r="EE25">
            <v>53081</v>
          </cell>
          <cell r="EF25">
            <v>53449</v>
          </cell>
          <cell r="EG25">
            <v>53779</v>
          </cell>
          <cell r="EH25">
            <v>53981</v>
          </cell>
        </row>
        <row r="26">
          <cell r="A26" t="str">
            <v>Belize</v>
          </cell>
        </row>
        <row r="27">
          <cell r="A27" t="str">
            <v>Benin</v>
          </cell>
        </row>
        <row r="28">
          <cell r="A28" t="str">
            <v>Bolivia</v>
          </cell>
        </row>
        <row r="29">
          <cell r="A29" t="str">
            <v>Bosnia_and_Herzegovina</v>
          </cell>
        </row>
        <row r="30">
          <cell r="A30" t="str">
            <v>Botswana</v>
          </cell>
        </row>
        <row r="31">
          <cell r="A31" t="str">
            <v>Brazil</v>
          </cell>
        </row>
        <row r="32">
          <cell r="A32" t="str">
            <v>Brunei</v>
          </cell>
        </row>
        <row r="33">
          <cell r="A33" t="str">
            <v>Bulgaria</v>
          </cell>
        </row>
        <row r="34">
          <cell r="A34" t="str">
            <v>Burkina_Faso</v>
          </cell>
        </row>
        <row r="35">
          <cell r="A35" t="str">
            <v>Burma</v>
          </cell>
        </row>
        <row r="36">
          <cell r="A36" t="str">
            <v>Burundi</v>
          </cell>
        </row>
        <row r="37">
          <cell r="A37" t="str">
            <v>Cabo_Verde</v>
          </cell>
        </row>
        <row r="38">
          <cell r="A38" t="str">
            <v>Cameroon</v>
          </cell>
        </row>
        <row r="39">
          <cell r="A39" t="str">
            <v>Canada</v>
          </cell>
        </row>
        <row r="40">
          <cell r="A40" t="str">
            <v>Canada_Alberta</v>
          </cell>
        </row>
        <row r="41">
          <cell r="A41" t="str">
            <v>Canada_British_Columbia</v>
          </cell>
        </row>
        <row r="42">
          <cell r="A42" t="str">
            <v>Canada_Diamond_Princess</v>
          </cell>
        </row>
        <row r="43">
          <cell r="A43" t="str">
            <v>Canada_Manitoba</v>
          </cell>
        </row>
        <row r="44">
          <cell r="A44" t="str">
            <v>Canada_Newfoundland_and_Labrador</v>
          </cell>
        </row>
        <row r="45">
          <cell r="A45" t="str">
            <v>Canada_Nova_Scotia</v>
          </cell>
        </row>
        <row r="46">
          <cell r="A46" t="str">
            <v>Canada_Ontario</v>
          </cell>
        </row>
        <row r="47">
          <cell r="A47" t="str">
            <v>Canada_Quebec</v>
          </cell>
        </row>
        <row r="48">
          <cell r="A48" t="str">
            <v>Canada_Saskatchewan</v>
          </cell>
        </row>
        <row r="49">
          <cell r="A49" t="str">
            <v>Chad</v>
          </cell>
        </row>
        <row r="50">
          <cell r="A50" t="str">
            <v>Chile</v>
          </cell>
        </row>
        <row r="51">
          <cell r="A51" t="str">
            <v>China</v>
          </cell>
        </row>
        <row r="52">
          <cell r="A52" t="str">
            <v>China_Anhui</v>
          </cell>
        </row>
        <row r="53">
          <cell r="A53" t="str">
            <v>China_Beijing</v>
          </cell>
        </row>
        <row r="54">
          <cell r="A54" t="str">
            <v>China_Chongqing</v>
          </cell>
        </row>
        <row r="55">
          <cell r="A55" t="str">
            <v>China_Fujian</v>
          </cell>
        </row>
        <row r="56">
          <cell r="A56" t="str">
            <v>China_Gansu</v>
          </cell>
        </row>
        <row r="57">
          <cell r="A57" t="str">
            <v>China_Guangdong</v>
          </cell>
        </row>
        <row r="58">
          <cell r="A58" t="str">
            <v>China_Guangxi</v>
          </cell>
        </row>
        <row r="59">
          <cell r="A59" t="str">
            <v>China_Guizhou</v>
          </cell>
        </row>
        <row r="60">
          <cell r="A60" t="str">
            <v>China_Hainan</v>
          </cell>
        </row>
        <row r="61">
          <cell r="A61" t="str">
            <v>China_Hebei</v>
          </cell>
        </row>
        <row r="62">
          <cell r="A62" t="str">
            <v>China_Heilongjiang</v>
          </cell>
        </row>
        <row r="63">
          <cell r="A63" t="str">
            <v>China_Henan</v>
          </cell>
        </row>
        <row r="64">
          <cell r="A64" t="str">
            <v>China_Hong_Kong</v>
          </cell>
        </row>
        <row r="65">
          <cell r="A65" t="str">
            <v>China_Hubei</v>
          </cell>
        </row>
        <row r="66">
          <cell r="A66" t="str">
            <v>China_Hunan</v>
          </cell>
        </row>
        <row r="67">
          <cell r="A67" t="str">
            <v>China_Inner_Mongolia</v>
          </cell>
        </row>
        <row r="68">
          <cell r="A68" t="str">
            <v>China_Jiangxi</v>
          </cell>
        </row>
        <row r="69">
          <cell r="A69" t="str">
            <v>China_Jilin</v>
          </cell>
        </row>
        <row r="70">
          <cell r="A70" t="str">
            <v>China_Liaoning</v>
          </cell>
        </row>
        <row r="71">
          <cell r="A71" t="str">
            <v>China_Shaanxi</v>
          </cell>
        </row>
        <row r="72">
          <cell r="A72" t="str">
            <v>China_Shandong</v>
          </cell>
        </row>
        <row r="73">
          <cell r="A73" t="str">
            <v>China_Shanghai</v>
          </cell>
        </row>
        <row r="74">
          <cell r="A74" t="str">
            <v>China_Sichuan</v>
          </cell>
        </row>
        <row r="75">
          <cell r="A75" t="str">
            <v>China_Tianjin</v>
          </cell>
        </row>
        <row r="76">
          <cell r="A76" t="str">
            <v>China_Xinjiang</v>
          </cell>
        </row>
        <row r="77">
          <cell r="A77" t="str">
            <v>China_Yunnan</v>
          </cell>
        </row>
        <row r="78">
          <cell r="A78" t="str">
            <v>China_Zhejiang</v>
          </cell>
        </row>
        <row r="79">
          <cell r="A79" t="str">
            <v>China_non_Hubei</v>
          </cell>
        </row>
        <row r="80">
          <cell r="A80" t="str">
            <v>Colombia</v>
          </cell>
        </row>
        <row r="81">
          <cell r="A81" t="str">
            <v>Comoros</v>
          </cell>
        </row>
        <row r="82">
          <cell r="A82" t="str">
            <v>Congo_Brazzaville</v>
          </cell>
        </row>
        <row r="83">
          <cell r="A83" t="str">
            <v>Congo_Kinshasa</v>
          </cell>
        </row>
        <row r="84">
          <cell r="A84" t="str">
            <v>Costa_Rica</v>
          </cell>
        </row>
        <row r="85">
          <cell r="A85" t="str">
            <v>Cote_d_Ivoire</v>
          </cell>
        </row>
        <row r="86">
          <cell r="A86" t="str">
            <v>Croatia</v>
          </cell>
        </row>
        <row r="87">
          <cell r="A87" t="str">
            <v>Cuba</v>
          </cell>
        </row>
        <row r="88">
          <cell r="A88" t="str">
            <v>Cyprus</v>
          </cell>
        </row>
        <row r="89">
          <cell r="A89" t="str">
            <v>Czechia</v>
          </cell>
        </row>
        <row r="90">
          <cell r="A90" t="str">
            <v>Denmark</v>
          </cell>
          <cell r="B90" t="str">
            <v>Denmark_UNSM</v>
          </cell>
          <cell r="C90" t="str">
            <v>UNSM</v>
          </cell>
          <cell r="H90" t="str">
            <v>Confirmed</v>
          </cell>
          <cell r="I90" t="str">
            <v>jhu</v>
          </cell>
          <cell r="J90" t="str">
            <v>Fri May 15 09:41:43 EET 2020</v>
          </cell>
          <cell r="K90" t="str">
            <v>cCdD</v>
          </cell>
          <cell r="L90" t="str">
            <v>Cases</v>
          </cell>
          <cell r="M90">
            <v>10332</v>
          </cell>
          <cell r="N90">
            <v>44</v>
          </cell>
          <cell r="O90">
            <v>74</v>
          </cell>
          <cell r="P90">
            <v>65</v>
          </cell>
          <cell r="Q90">
            <v>32</v>
          </cell>
          <cell r="R90">
            <v>96</v>
          </cell>
          <cell r="S90" t="str">
            <v>Death</v>
          </cell>
          <cell r="T90">
            <v>519</v>
          </cell>
          <cell r="U90">
            <v>51</v>
          </cell>
          <cell r="V90">
            <v>74</v>
          </cell>
          <cell r="W90">
            <v>65</v>
          </cell>
          <cell r="X90">
            <v>40</v>
          </cell>
          <cell r="Y90">
            <v>104</v>
          </cell>
          <cell r="Z90">
            <v>5.0299999999999997E-2</v>
          </cell>
          <cell r="BJ90">
            <v>1</v>
          </cell>
          <cell r="BK90">
            <v>1</v>
          </cell>
          <cell r="BL90">
            <v>3</v>
          </cell>
          <cell r="BM90">
            <v>4</v>
          </cell>
          <cell r="BN90">
            <v>4</v>
          </cell>
          <cell r="BO90">
            <v>6</v>
          </cell>
          <cell r="BP90">
            <v>10</v>
          </cell>
          <cell r="BQ90">
            <v>10</v>
          </cell>
          <cell r="BR90">
            <v>23</v>
          </cell>
          <cell r="BS90">
            <v>23</v>
          </cell>
          <cell r="BT90">
            <v>35</v>
          </cell>
          <cell r="BU90">
            <v>90</v>
          </cell>
          <cell r="BV90">
            <v>262</v>
          </cell>
          <cell r="BW90">
            <v>442</v>
          </cell>
          <cell r="BX90">
            <v>615</v>
          </cell>
          <cell r="BY90">
            <v>801</v>
          </cell>
          <cell r="BZ90">
            <v>827</v>
          </cell>
          <cell r="CA90">
            <v>864</v>
          </cell>
          <cell r="CB90">
            <v>914</v>
          </cell>
          <cell r="CC90">
            <v>977</v>
          </cell>
          <cell r="CD90">
            <v>1057</v>
          </cell>
          <cell r="CE90">
            <v>1151</v>
          </cell>
          <cell r="CF90">
            <v>1255</v>
          </cell>
          <cell r="CG90">
            <v>1326</v>
          </cell>
          <cell r="CH90">
            <v>1395</v>
          </cell>
          <cell r="CI90">
            <v>1450</v>
          </cell>
          <cell r="CJ90">
            <v>1591</v>
          </cell>
          <cell r="CK90">
            <v>1724</v>
          </cell>
          <cell r="CL90">
            <v>1877</v>
          </cell>
          <cell r="CM90">
            <v>2046</v>
          </cell>
          <cell r="CN90">
            <v>2201</v>
          </cell>
          <cell r="CO90">
            <v>2395</v>
          </cell>
          <cell r="CP90">
            <v>2577</v>
          </cell>
          <cell r="CQ90">
            <v>2860</v>
          </cell>
          <cell r="CR90">
            <v>3107</v>
          </cell>
          <cell r="CS90">
            <v>3386</v>
          </cell>
          <cell r="CT90">
            <v>3757</v>
          </cell>
          <cell r="CU90">
            <v>4077</v>
          </cell>
          <cell r="CV90">
            <v>4369</v>
          </cell>
          <cell r="CW90">
            <v>4681</v>
          </cell>
          <cell r="CX90">
            <v>5071</v>
          </cell>
          <cell r="CY90">
            <v>5402</v>
          </cell>
          <cell r="CZ90">
            <v>5635</v>
          </cell>
          <cell r="DA90">
            <v>5819</v>
          </cell>
          <cell r="DB90">
            <v>5996</v>
          </cell>
          <cell r="DC90">
            <v>6174</v>
          </cell>
          <cell r="DD90">
            <v>6318</v>
          </cell>
          <cell r="DE90">
            <v>6511</v>
          </cell>
          <cell r="DF90">
            <v>6681</v>
          </cell>
          <cell r="DG90">
            <v>6879</v>
          </cell>
          <cell r="DH90">
            <v>7073</v>
          </cell>
          <cell r="DI90">
            <v>7242</v>
          </cell>
          <cell r="DJ90">
            <v>7384</v>
          </cell>
          <cell r="DK90">
            <v>7515</v>
          </cell>
          <cell r="DL90">
            <v>7695</v>
          </cell>
          <cell r="DM90">
            <v>7912</v>
          </cell>
          <cell r="DN90">
            <v>8073</v>
          </cell>
          <cell r="DO90">
            <v>8210</v>
          </cell>
          <cell r="DP90">
            <v>8445</v>
          </cell>
          <cell r="DQ90">
            <v>8575</v>
          </cell>
          <cell r="DR90">
            <v>8698</v>
          </cell>
          <cell r="DS90">
            <v>8851</v>
          </cell>
          <cell r="DT90">
            <v>9008</v>
          </cell>
          <cell r="DU90">
            <v>9158</v>
          </cell>
          <cell r="DV90">
            <v>9311</v>
          </cell>
          <cell r="DW90">
            <v>9407</v>
          </cell>
          <cell r="DX90">
            <v>9523</v>
          </cell>
          <cell r="DY90">
            <v>9670</v>
          </cell>
          <cell r="DZ90">
            <v>9821</v>
          </cell>
          <cell r="EA90">
            <v>9938</v>
          </cell>
          <cell r="EB90">
            <v>10083</v>
          </cell>
          <cell r="EC90">
            <v>10218</v>
          </cell>
          <cell r="ED90">
            <v>10319</v>
          </cell>
          <cell r="EE90">
            <v>10429</v>
          </cell>
          <cell r="EF90">
            <v>10513</v>
          </cell>
          <cell r="EG90">
            <v>10591</v>
          </cell>
          <cell r="EH90">
            <v>10667</v>
          </cell>
        </row>
        <row r="91">
          <cell r="A91" t="str">
            <v>Diamond_Princess</v>
          </cell>
        </row>
        <row r="92">
          <cell r="A92" t="str">
            <v>Djibouti</v>
          </cell>
        </row>
        <row r="93">
          <cell r="A93" t="str">
            <v>Dominican_Republic</v>
          </cell>
        </row>
        <row r="94">
          <cell r="A94" t="str">
            <v>Ecuador</v>
          </cell>
        </row>
        <row r="95">
          <cell r="A95" t="str">
            <v>Egypt</v>
          </cell>
        </row>
        <row r="96">
          <cell r="A96" t="str">
            <v>El_Salvador</v>
          </cell>
        </row>
        <row r="97">
          <cell r="A97" t="str">
            <v>Equatorial_Guinea</v>
          </cell>
        </row>
        <row r="98">
          <cell r="A98" t="str">
            <v>Estonia</v>
          </cell>
          <cell r="B98" t="str">
            <v>Estonia_UNSM</v>
          </cell>
          <cell r="C98" t="str">
            <v>UNSM</v>
          </cell>
          <cell r="H98" t="str">
            <v>Confirmed</v>
          </cell>
          <cell r="I98" t="str">
            <v>jhu</v>
          </cell>
          <cell r="J98" t="str">
            <v>Fri May 15 09:41:43 EET 2020</v>
          </cell>
          <cell r="K98" t="str">
            <v>cCdD</v>
          </cell>
          <cell r="L98" t="str">
            <v>Cases</v>
          </cell>
          <cell r="M98">
            <v>1735</v>
          </cell>
          <cell r="N98">
            <v>49</v>
          </cell>
          <cell r="O98">
            <v>70</v>
          </cell>
          <cell r="P98">
            <v>53</v>
          </cell>
          <cell r="Q98">
            <v>3</v>
          </cell>
          <cell r="R98">
            <v>55</v>
          </cell>
          <cell r="S98" t="str">
            <v>Death</v>
          </cell>
          <cell r="T98">
            <v>58</v>
          </cell>
          <cell r="U98">
            <v>64</v>
          </cell>
          <cell r="V98">
            <v>74</v>
          </cell>
          <cell r="W98">
            <v>68</v>
          </cell>
          <cell r="X98">
            <v>27</v>
          </cell>
          <cell r="Y98">
            <v>94</v>
          </cell>
          <cell r="Z98">
            <v>3.3700000000000001E-2</v>
          </cell>
          <cell r="BJ98">
            <v>1</v>
          </cell>
          <cell r="BK98">
            <v>1</v>
          </cell>
          <cell r="BL98">
            <v>1</v>
          </cell>
          <cell r="BM98">
            <v>1</v>
          </cell>
          <cell r="BN98">
            <v>1</v>
          </cell>
          <cell r="BO98">
            <v>2</v>
          </cell>
          <cell r="BP98">
            <v>2</v>
          </cell>
          <cell r="BQ98">
            <v>3</v>
          </cell>
          <cell r="BR98">
            <v>10</v>
          </cell>
          <cell r="BS98">
            <v>10</v>
          </cell>
          <cell r="BT98">
            <v>10</v>
          </cell>
          <cell r="BU98">
            <v>10</v>
          </cell>
          <cell r="BV98">
            <v>12</v>
          </cell>
          <cell r="BW98">
            <v>16</v>
          </cell>
          <cell r="BX98">
            <v>16</v>
          </cell>
          <cell r="BY98">
            <v>79</v>
          </cell>
          <cell r="BZ98">
            <v>115</v>
          </cell>
          <cell r="CA98">
            <v>171</v>
          </cell>
          <cell r="CB98">
            <v>205</v>
          </cell>
          <cell r="CC98">
            <v>225</v>
          </cell>
          <cell r="CD98">
            <v>258</v>
          </cell>
          <cell r="CE98">
            <v>267</v>
          </cell>
          <cell r="CF98">
            <v>283</v>
          </cell>
          <cell r="CG98">
            <v>306</v>
          </cell>
          <cell r="CH98">
            <v>326</v>
          </cell>
          <cell r="CI98">
            <v>352</v>
          </cell>
          <cell r="CJ98">
            <v>369</v>
          </cell>
          <cell r="CK98">
            <v>404</v>
          </cell>
          <cell r="CL98">
            <v>538</v>
          </cell>
          <cell r="CM98">
            <v>575</v>
          </cell>
          <cell r="CN98">
            <v>645</v>
          </cell>
          <cell r="CO98">
            <v>679</v>
          </cell>
          <cell r="CP98">
            <v>715</v>
          </cell>
          <cell r="CQ98">
            <v>745</v>
          </cell>
          <cell r="CR98">
            <v>779</v>
          </cell>
          <cell r="CS98">
            <v>858</v>
          </cell>
          <cell r="CT98">
            <v>961</v>
          </cell>
          <cell r="CU98">
            <v>1039</v>
          </cell>
          <cell r="CV98">
            <v>1097</v>
          </cell>
          <cell r="CW98">
            <v>1108</v>
          </cell>
          <cell r="CX98">
            <v>1149</v>
          </cell>
          <cell r="CY98">
            <v>1185</v>
          </cell>
          <cell r="CZ98">
            <v>1207</v>
          </cell>
          <cell r="DA98">
            <v>1258</v>
          </cell>
          <cell r="DB98">
            <v>1304</v>
          </cell>
          <cell r="DC98">
            <v>1309</v>
          </cell>
          <cell r="DD98">
            <v>1332</v>
          </cell>
          <cell r="DE98">
            <v>1373</v>
          </cell>
          <cell r="DF98">
            <v>1400</v>
          </cell>
          <cell r="DG98">
            <v>1434</v>
          </cell>
          <cell r="DH98">
            <v>1459</v>
          </cell>
          <cell r="DI98">
            <v>1512</v>
          </cell>
          <cell r="DJ98">
            <v>1528</v>
          </cell>
          <cell r="DK98">
            <v>1535</v>
          </cell>
          <cell r="DL98">
            <v>1552</v>
          </cell>
          <cell r="DM98">
            <v>1559</v>
          </cell>
          <cell r="DN98">
            <v>1592</v>
          </cell>
          <cell r="DO98">
            <v>1605</v>
          </cell>
          <cell r="DP98">
            <v>1635</v>
          </cell>
          <cell r="DQ98">
            <v>1643</v>
          </cell>
          <cell r="DR98">
            <v>1647</v>
          </cell>
          <cell r="DS98">
            <v>1660</v>
          </cell>
          <cell r="DT98">
            <v>1666</v>
          </cell>
          <cell r="DU98">
            <v>1689</v>
          </cell>
          <cell r="DV98">
            <v>1694</v>
          </cell>
          <cell r="DW98">
            <v>1699</v>
          </cell>
          <cell r="DX98">
            <v>1700</v>
          </cell>
          <cell r="DY98">
            <v>1703</v>
          </cell>
          <cell r="DZ98">
            <v>1711</v>
          </cell>
          <cell r="EA98">
            <v>1713</v>
          </cell>
          <cell r="EB98">
            <v>1720</v>
          </cell>
          <cell r="EC98">
            <v>1725</v>
          </cell>
          <cell r="ED98">
            <v>1733</v>
          </cell>
          <cell r="EE98">
            <v>1739</v>
          </cell>
          <cell r="EF98">
            <v>1741</v>
          </cell>
          <cell r="EG98">
            <v>1746</v>
          </cell>
          <cell r="EH98">
            <v>1751</v>
          </cell>
        </row>
        <row r="99">
          <cell r="A99" t="str">
            <v>Eswatini</v>
          </cell>
        </row>
        <row r="100">
          <cell r="A100" t="str">
            <v>Ethiopia</v>
          </cell>
        </row>
        <row r="101">
          <cell r="A101" t="str">
            <v>Finland</v>
          </cell>
          <cell r="B101" t="str">
            <v>Finland_UNSM</v>
          </cell>
          <cell r="C101" t="str">
            <v>UNSM</v>
          </cell>
          <cell r="H101" t="str">
            <v>Confirmed</v>
          </cell>
          <cell r="I101" t="str">
            <v>jhu</v>
          </cell>
          <cell r="J101" t="str">
            <v>Fri May 15 09:41:43 EET 2020</v>
          </cell>
          <cell r="K101" t="str">
            <v>c=dD</v>
          </cell>
          <cell r="L101" t="str">
            <v>Cases</v>
          </cell>
          <cell r="M101">
            <v>5811</v>
          </cell>
          <cell r="N101">
            <v>47</v>
          </cell>
          <cell r="O101">
            <v>76</v>
          </cell>
          <cell r="P101">
            <v>61</v>
          </cell>
          <cell r="Q101">
            <v>49</v>
          </cell>
          <cell r="R101">
            <v>999</v>
          </cell>
          <cell r="S101" t="str">
            <v>Death</v>
          </cell>
          <cell r="T101">
            <v>269</v>
          </cell>
          <cell r="U101">
            <v>60</v>
          </cell>
          <cell r="V101">
            <v>91</v>
          </cell>
          <cell r="W101">
            <v>85</v>
          </cell>
          <cell r="X101">
            <v>14</v>
          </cell>
          <cell r="Y101">
            <v>98</v>
          </cell>
          <cell r="Z101">
            <v>4.6399999999999997E-2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M101">
            <v>1</v>
          </cell>
          <cell r="AN101">
            <v>1</v>
          </cell>
          <cell r="AO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1</v>
          </cell>
          <cell r="AT101">
            <v>1</v>
          </cell>
          <cell r="AU101">
            <v>1</v>
          </cell>
          <cell r="AV101">
            <v>1</v>
          </cell>
          <cell r="AW101">
            <v>1</v>
          </cell>
          <cell r="AX101">
            <v>1</v>
          </cell>
          <cell r="AY101">
            <v>1</v>
          </cell>
          <cell r="AZ101">
            <v>1</v>
          </cell>
          <cell r="BA101">
            <v>1</v>
          </cell>
          <cell r="BB101">
            <v>1</v>
          </cell>
          <cell r="BC101">
            <v>1</v>
          </cell>
          <cell r="BD101">
            <v>1</v>
          </cell>
          <cell r="BE101">
            <v>1</v>
          </cell>
          <cell r="BF101">
            <v>1</v>
          </cell>
          <cell r="BG101">
            <v>1</v>
          </cell>
          <cell r="BH101">
            <v>1</v>
          </cell>
          <cell r="BI101">
            <v>2</v>
          </cell>
          <cell r="BJ101">
            <v>2</v>
          </cell>
          <cell r="BK101">
            <v>2</v>
          </cell>
          <cell r="BL101">
            <v>3</v>
          </cell>
          <cell r="BM101">
            <v>6</v>
          </cell>
          <cell r="BN101">
            <v>6</v>
          </cell>
          <cell r="BO101">
            <v>6</v>
          </cell>
          <cell r="BP101">
            <v>6</v>
          </cell>
          <cell r="BQ101">
            <v>12</v>
          </cell>
          <cell r="BR101">
            <v>15</v>
          </cell>
          <cell r="BS101">
            <v>15</v>
          </cell>
          <cell r="BT101">
            <v>23</v>
          </cell>
          <cell r="BU101">
            <v>30</v>
          </cell>
          <cell r="BV101">
            <v>40</v>
          </cell>
          <cell r="BW101">
            <v>59</v>
          </cell>
          <cell r="BX101">
            <v>59</v>
          </cell>
          <cell r="BY101">
            <v>155</v>
          </cell>
          <cell r="BZ101">
            <v>225</v>
          </cell>
          <cell r="CA101">
            <v>244</v>
          </cell>
          <cell r="CB101">
            <v>277</v>
          </cell>
          <cell r="CC101">
            <v>321</v>
          </cell>
          <cell r="CD101">
            <v>336</v>
          </cell>
          <cell r="CE101">
            <v>400</v>
          </cell>
          <cell r="CF101">
            <v>450</v>
          </cell>
          <cell r="CG101">
            <v>523</v>
          </cell>
          <cell r="CH101">
            <v>626</v>
          </cell>
          <cell r="CI101">
            <v>700</v>
          </cell>
          <cell r="CJ101">
            <v>792</v>
          </cell>
          <cell r="CK101">
            <v>880</v>
          </cell>
          <cell r="CL101">
            <v>958</v>
          </cell>
          <cell r="CM101">
            <v>1041</v>
          </cell>
          <cell r="CN101">
            <v>1167</v>
          </cell>
          <cell r="CO101">
            <v>1240</v>
          </cell>
          <cell r="CP101">
            <v>1352</v>
          </cell>
          <cell r="CQ101">
            <v>1418</v>
          </cell>
          <cell r="CR101">
            <v>1446</v>
          </cell>
          <cell r="CS101">
            <v>1518</v>
          </cell>
          <cell r="CT101">
            <v>1615</v>
          </cell>
          <cell r="CU101">
            <v>1882</v>
          </cell>
          <cell r="CV101">
            <v>1927</v>
          </cell>
          <cell r="CW101">
            <v>2176</v>
          </cell>
          <cell r="CX101">
            <v>2308</v>
          </cell>
          <cell r="CY101">
            <v>2487</v>
          </cell>
          <cell r="CZ101">
            <v>2605</v>
          </cell>
          <cell r="DA101">
            <v>2769</v>
          </cell>
          <cell r="DB101">
            <v>2905</v>
          </cell>
          <cell r="DC101">
            <v>2974</v>
          </cell>
          <cell r="DD101">
            <v>3064</v>
          </cell>
          <cell r="DE101">
            <v>3161</v>
          </cell>
          <cell r="DF101">
            <v>3237</v>
          </cell>
          <cell r="DG101">
            <v>3369</v>
          </cell>
          <cell r="DH101">
            <v>3489</v>
          </cell>
          <cell r="DI101">
            <v>3681</v>
          </cell>
          <cell r="DJ101">
            <v>3783</v>
          </cell>
          <cell r="DK101">
            <v>3868</v>
          </cell>
          <cell r="DL101">
            <v>4014</v>
          </cell>
          <cell r="DM101">
            <v>4129</v>
          </cell>
          <cell r="DN101">
            <v>4284</v>
          </cell>
          <cell r="DO101">
            <v>4395</v>
          </cell>
          <cell r="DP101">
            <v>4475</v>
          </cell>
          <cell r="DQ101">
            <v>4576</v>
          </cell>
          <cell r="DR101">
            <v>4695</v>
          </cell>
          <cell r="DS101">
            <v>4740</v>
          </cell>
          <cell r="DT101">
            <v>4906</v>
          </cell>
          <cell r="DU101">
            <v>4995</v>
          </cell>
          <cell r="DV101">
            <v>5051</v>
          </cell>
          <cell r="DW101">
            <v>5176</v>
          </cell>
          <cell r="DX101">
            <v>5254</v>
          </cell>
          <cell r="DY101">
            <v>5327</v>
          </cell>
          <cell r="DZ101">
            <v>5412</v>
          </cell>
          <cell r="EA101">
            <v>5573</v>
          </cell>
          <cell r="EB101">
            <v>5673</v>
          </cell>
          <cell r="EC101">
            <v>5738</v>
          </cell>
          <cell r="ED101">
            <v>5880</v>
          </cell>
          <cell r="EE101">
            <v>5962</v>
          </cell>
          <cell r="EF101">
            <v>5984</v>
          </cell>
          <cell r="EG101">
            <v>6003</v>
          </cell>
          <cell r="EH101">
            <v>6054</v>
          </cell>
        </row>
        <row r="102">
          <cell r="A102" t="str">
            <v>France</v>
          </cell>
          <cell r="B102" t="str">
            <v>France_UNSM</v>
          </cell>
          <cell r="C102" t="str">
            <v>UNSM</v>
          </cell>
          <cell r="H102" t="str">
            <v>Confirmed</v>
          </cell>
          <cell r="I102" t="str">
            <v>jhu</v>
          </cell>
          <cell r="J102" t="str">
            <v>Fri May 15 09:41:43 EET 2020</v>
          </cell>
          <cell r="K102" t="str">
            <v>cCdD</v>
          </cell>
          <cell r="L102" t="str">
            <v>Cases</v>
          </cell>
          <cell r="M102">
            <v>173455</v>
          </cell>
          <cell r="N102">
            <v>36</v>
          </cell>
          <cell r="O102">
            <v>82</v>
          </cell>
          <cell r="P102">
            <v>65</v>
          </cell>
          <cell r="Q102">
            <v>23</v>
          </cell>
          <cell r="R102">
            <v>87</v>
          </cell>
          <cell r="S102" t="str">
            <v>Death</v>
          </cell>
          <cell r="T102">
            <v>26431</v>
          </cell>
          <cell r="U102">
            <v>30</v>
          </cell>
          <cell r="V102">
            <v>75</v>
          </cell>
          <cell r="W102">
            <v>67</v>
          </cell>
          <cell r="X102">
            <v>25</v>
          </cell>
          <cell r="Y102">
            <v>91</v>
          </cell>
          <cell r="Z102">
            <v>0.15240000000000001</v>
          </cell>
          <cell r="AB102">
            <v>2</v>
          </cell>
          <cell r="AC102">
            <v>3</v>
          </cell>
          <cell r="AD102">
            <v>3</v>
          </cell>
          <cell r="AE102">
            <v>3</v>
          </cell>
          <cell r="AF102">
            <v>4</v>
          </cell>
          <cell r="AG102">
            <v>5</v>
          </cell>
          <cell r="AH102">
            <v>5</v>
          </cell>
          <cell r="AI102">
            <v>5</v>
          </cell>
          <cell r="AJ102">
            <v>6</v>
          </cell>
          <cell r="AK102">
            <v>6</v>
          </cell>
          <cell r="AL102">
            <v>6</v>
          </cell>
          <cell r="AM102">
            <v>6</v>
          </cell>
          <cell r="AN102">
            <v>6</v>
          </cell>
          <cell r="AO102">
            <v>6</v>
          </cell>
          <cell r="AP102">
            <v>6</v>
          </cell>
          <cell r="AQ102">
            <v>11</v>
          </cell>
          <cell r="AR102">
            <v>11</v>
          </cell>
          <cell r="AS102">
            <v>11</v>
          </cell>
          <cell r="AT102">
            <v>11</v>
          </cell>
          <cell r="AU102">
            <v>11</v>
          </cell>
          <cell r="AV102">
            <v>11</v>
          </cell>
          <cell r="AW102">
            <v>11</v>
          </cell>
          <cell r="AX102">
            <v>12</v>
          </cell>
          <cell r="AY102">
            <v>12</v>
          </cell>
          <cell r="AZ102">
            <v>12</v>
          </cell>
          <cell r="BA102">
            <v>12</v>
          </cell>
          <cell r="BB102">
            <v>12</v>
          </cell>
          <cell r="BC102">
            <v>12</v>
          </cell>
          <cell r="BD102">
            <v>12</v>
          </cell>
          <cell r="BE102">
            <v>12</v>
          </cell>
          <cell r="BF102">
            <v>12</v>
          </cell>
          <cell r="BG102">
            <v>12</v>
          </cell>
          <cell r="BH102">
            <v>14</v>
          </cell>
          <cell r="BI102">
            <v>18</v>
          </cell>
          <cell r="BJ102">
            <v>38</v>
          </cell>
          <cell r="BK102">
            <v>57</v>
          </cell>
          <cell r="BL102">
            <v>100</v>
          </cell>
          <cell r="BM102">
            <v>130</v>
          </cell>
          <cell r="BN102">
            <v>191</v>
          </cell>
          <cell r="BO102">
            <v>204</v>
          </cell>
          <cell r="BP102">
            <v>285</v>
          </cell>
          <cell r="BQ102">
            <v>377</v>
          </cell>
          <cell r="BR102">
            <v>653</v>
          </cell>
          <cell r="BS102">
            <v>949</v>
          </cell>
          <cell r="BT102">
            <v>1126</v>
          </cell>
          <cell r="BU102">
            <v>1209</v>
          </cell>
          <cell r="BV102">
            <v>1784</v>
          </cell>
          <cell r="BW102">
            <v>2281</v>
          </cell>
          <cell r="BX102">
            <v>2281</v>
          </cell>
          <cell r="BY102">
            <v>3661</v>
          </cell>
          <cell r="BZ102">
            <v>4469</v>
          </cell>
          <cell r="CA102">
            <v>4499</v>
          </cell>
          <cell r="CB102">
            <v>6633</v>
          </cell>
          <cell r="CC102">
            <v>7652</v>
          </cell>
          <cell r="CD102">
            <v>9043</v>
          </cell>
          <cell r="CE102">
            <v>10871</v>
          </cell>
          <cell r="CF102">
            <v>12612</v>
          </cell>
          <cell r="CG102">
            <v>14282</v>
          </cell>
          <cell r="CH102">
            <v>16018</v>
          </cell>
          <cell r="CI102">
            <v>19856</v>
          </cell>
          <cell r="CJ102">
            <v>22304</v>
          </cell>
          <cell r="CK102">
            <v>25233</v>
          </cell>
          <cell r="CL102">
            <v>29155</v>
          </cell>
          <cell r="CM102">
            <v>32964</v>
          </cell>
          <cell r="CN102">
            <v>37575</v>
          </cell>
          <cell r="CO102">
            <v>40174</v>
          </cell>
          <cell r="CP102">
            <v>44550</v>
          </cell>
          <cell r="CQ102">
            <v>52128</v>
          </cell>
          <cell r="CR102">
            <v>56989</v>
          </cell>
          <cell r="CS102">
            <v>59105</v>
          </cell>
          <cell r="CT102">
            <v>64338</v>
          </cell>
          <cell r="CU102">
            <v>68605</v>
          </cell>
          <cell r="CV102">
            <v>70478</v>
          </cell>
          <cell r="CW102">
            <v>74390</v>
          </cell>
          <cell r="CX102">
            <v>78167</v>
          </cell>
          <cell r="CY102">
            <v>82048</v>
          </cell>
          <cell r="CZ102">
            <v>86334</v>
          </cell>
          <cell r="DA102">
            <v>90676</v>
          </cell>
          <cell r="DB102">
            <v>93790</v>
          </cell>
          <cell r="DC102">
            <v>120633</v>
          </cell>
          <cell r="DD102">
            <v>124298</v>
          </cell>
          <cell r="DE102">
            <v>129257</v>
          </cell>
          <cell r="DF102">
            <v>132473</v>
          </cell>
          <cell r="DG102">
            <v>144944</v>
          </cell>
          <cell r="DH102">
            <v>146923</v>
          </cell>
          <cell r="DI102">
            <v>146906</v>
          </cell>
          <cell r="DJ102">
            <v>151808</v>
          </cell>
          <cell r="DK102">
            <v>154188</v>
          </cell>
          <cell r="DL102">
            <v>156921</v>
          </cell>
          <cell r="DM102">
            <v>154715</v>
          </cell>
          <cell r="DN102">
            <v>157026</v>
          </cell>
          <cell r="DO102">
            <v>158636</v>
          </cell>
          <cell r="DP102">
            <v>160292</v>
          </cell>
          <cell r="DQ102">
            <v>160847</v>
          </cell>
          <cell r="DR102">
            <v>164589</v>
          </cell>
          <cell r="DS102">
            <v>167605</v>
          </cell>
          <cell r="DT102">
            <v>165093</v>
          </cell>
          <cell r="DU102">
            <v>165764</v>
          </cell>
          <cell r="DV102">
            <v>165764</v>
          </cell>
          <cell r="DW102">
            <v>166976</v>
          </cell>
          <cell r="DX102">
            <v>167272</v>
          </cell>
          <cell r="DY102">
            <v>167886</v>
          </cell>
          <cell r="DZ102">
            <v>168935</v>
          </cell>
          <cell r="EA102">
            <v>172465</v>
          </cell>
          <cell r="EB102">
            <v>173040</v>
          </cell>
          <cell r="EC102">
            <v>174318</v>
          </cell>
          <cell r="ED102">
            <v>174758</v>
          </cell>
          <cell r="EE102">
            <v>175027</v>
          </cell>
          <cell r="EF102">
            <v>175479</v>
          </cell>
          <cell r="EG102">
            <v>176207</v>
          </cell>
          <cell r="EH102">
            <v>175981</v>
          </cell>
        </row>
        <row r="103">
          <cell r="A103" t="str">
            <v>France_French_Guiana</v>
          </cell>
        </row>
        <row r="104">
          <cell r="A104" t="str">
            <v>France_Guadeloupe</v>
          </cell>
        </row>
        <row r="105">
          <cell r="A105" t="str">
            <v>France_Martinique</v>
          </cell>
        </row>
        <row r="106">
          <cell r="A106" t="str">
            <v>France_Mayotte</v>
          </cell>
        </row>
        <row r="107">
          <cell r="A107" t="str">
            <v>France_St_Martin</v>
          </cell>
        </row>
        <row r="108">
          <cell r="A108" t="str">
            <v>Gabon</v>
          </cell>
        </row>
        <row r="109">
          <cell r="A109" t="str">
            <v>Gambia</v>
          </cell>
        </row>
        <row r="110">
          <cell r="A110" t="str">
            <v>Georgia</v>
          </cell>
        </row>
        <row r="111">
          <cell r="A111" t="str">
            <v>Germany</v>
          </cell>
          <cell r="B111" t="str">
            <v>Germany_UNSM</v>
          </cell>
          <cell r="C111" t="str">
            <v>UNSM</v>
          </cell>
          <cell r="H111" t="str">
            <v>Confirmed</v>
          </cell>
          <cell r="I111" t="str">
            <v>jhu</v>
          </cell>
          <cell r="J111" t="str">
            <v>Fri May 15 09:41:43 EET 2020</v>
          </cell>
          <cell r="K111" t="str">
            <v>cCdD</v>
          </cell>
          <cell r="L111" t="str">
            <v>Cases</v>
          </cell>
          <cell r="M111">
            <v>171542</v>
          </cell>
          <cell r="N111">
            <v>36</v>
          </cell>
          <cell r="O111">
            <v>68</v>
          </cell>
          <cell r="P111">
            <v>58</v>
          </cell>
          <cell r="Q111">
            <v>25</v>
          </cell>
          <cell r="R111">
            <v>82</v>
          </cell>
          <cell r="S111" t="str">
            <v>Death</v>
          </cell>
          <cell r="T111">
            <v>7583</v>
          </cell>
          <cell r="U111">
            <v>46</v>
          </cell>
          <cell r="V111">
            <v>87</v>
          </cell>
          <cell r="W111">
            <v>68</v>
          </cell>
          <cell r="X111">
            <v>34</v>
          </cell>
          <cell r="Y111">
            <v>101</v>
          </cell>
          <cell r="Z111">
            <v>4.4200000000000003E-2</v>
          </cell>
          <cell r="AE111">
            <v>1</v>
          </cell>
          <cell r="AF111">
            <v>4</v>
          </cell>
          <cell r="AG111">
            <v>4</v>
          </cell>
          <cell r="AH111">
            <v>4</v>
          </cell>
          <cell r="AI111">
            <v>5</v>
          </cell>
          <cell r="AJ111">
            <v>8</v>
          </cell>
          <cell r="AK111">
            <v>10</v>
          </cell>
          <cell r="AL111">
            <v>12</v>
          </cell>
          <cell r="AM111">
            <v>12</v>
          </cell>
          <cell r="AN111">
            <v>12</v>
          </cell>
          <cell r="AO111">
            <v>12</v>
          </cell>
          <cell r="AP111">
            <v>13</v>
          </cell>
          <cell r="AQ111">
            <v>13</v>
          </cell>
          <cell r="AR111">
            <v>14</v>
          </cell>
          <cell r="AS111">
            <v>14</v>
          </cell>
          <cell r="AT111">
            <v>16</v>
          </cell>
          <cell r="AU111">
            <v>16</v>
          </cell>
          <cell r="AV111">
            <v>16</v>
          </cell>
          <cell r="AW111">
            <v>16</v>
          </cell>
          <cell r="AX111">
            <v>16</v>
          </cell>
          <cell r="AY111">
            <v>16</v>
          </cell>
          <cell r="AZ111">
            <v>16</v>
          </cell>
          <cell r="BA111">
            <v>16</v>
          </cell>
          <cell r="BB111">
            <v>16</v>
          </cell>
          <cell r="BC111">
            <v>16</v>
          </cell>
          <cell r="BD111">
            <v>16</v>
          </cell>
          <cell r="BE111">
            <v>16</v>
          </cell>
          <cell r="BF111">
            <v>16</v>
          </cell>
          <cell r="BG111">
            <v>16</v>
          </cell>
          <cell r="BH111">
            <v>17</v>
          </cell>
          <cell r="BI111">
            <v>27</v>
          </cell>
          <cell r="BJ111">
            <v>46</v>
          </cell>
          <cell r="BK111">
            <v>48</v>
          </cell>
          <cell r="BL111">
            <v>79</v>
          </cell>
          <cell r="BM111">
            <v>130</v>
          </cell>
          <cell r="BN111">
            <v>159</v>
          </cell>
          <cell r="BO111">
            <v>196</v>
          </cell>
          <cell r="BP111">
            <v>262</v>
          </cell>
          <cell r="BQ111">
            <v>482</v>
          </cell>
          <cell r="BR111">
            <v>670</v>
          </cell>
          <cell r="BS111">
            <v>799</v>
          </cell>
          <cell r="BT111">
            <v>1040</v>
          </cell>
          <cell r="BU111">
            <v>1176</v>
          </cell>
          <cell r="BV111">
            <v>1457</v>
          </cell>
          <cell r="BW111">
            <v>1908</v>
          </cell>
          <cell r="BX111">
            <v>2078</v>
          </cell>
          <cell r="BY111">
            <v>3675</v>
          </cell>
          <cell r="BZ111">
            <v>4585</v>
          </cell>
          <cell r="CA111">
            <v>5795</v>
          </cell>
          <cell r="CB111">
            <v>7272</v>
          </cell>
          <cell r="CC111">
            <v>9257</v>
          </cell>
          <cell r="CD111">
            <v>12327</v>
          </cell>
          <cell r="CE111">
            <v>15320</v>
          </cell>
          <cell r="CF111">
            <v>19848</v>
          </cell>
          <cell r="CG111">
            <v>22213</v>
          </cell>
          <cell r="CH111">
            <v>24873</v>
          </cell>
          <cell r="CI111">
            <v>29056</v>
          </cell>
          <cell r="CJ111">
            <v>32986</v>
          </cell>
          <cell r="CK111">
            <v>37323</v>
          </cell>
          <cell r="CL111">
            <v>43938</v>
          </cell>
          <cell r="CM111">
            <v>50871</v>
          </cell>
          <cell r="CN111">
            <v>57695</v>
          </cell>
          <cell r="CO111">
            <v>62095</v>
          </cell>
          <cell r="CP111">
            <v>66885</v>
          </cell>
          <cell r="CQ111">
            <v>71808</v>
          </cell>
          <cell r="CR111">
            <v>77872</v>
          </cell>
          <cell r="CS111">
            <v>84794</v>
          </cell>
          <cell r="CT111">
            <v>91159</v>
          </cell>
          <cell r="CU111">
            <v>96092</v>
          </cell>
          <cell r="CV111">
            <v>100123</v>
          </cell>
          <cell r="CW111">
            <v>103374</v>
          </cell>
          <cell r="CX111">
            <v>107663</v>
          </cell>
          <cell r="CY111">
            <v>113296</v>
          </cell>
          <cell r="CZ111">
            <v>118181</v>
          </cell>
          <cell r="DA111">
            <v>122171</v>
          </cell>
          <cell r="DB111">
            <v>124908</v>
          </cell>
          <cell r="DC111">
            <v>127854</v>
          </cell>
          <cell r="DD111">
            <v>130072</v>
          </cell>
          <cell r="DE111">
            <v>131359</v>
          </cell>
          <cell r="DF111">
            <v>134753</v>
          </cell>
          <cell r="DG111">
            <v>137698</v>
          </cell>
          <cell r="DH111">
            <v>141397</v>
          </cell>
          <cell r="DI111">
            <v>143342</v>
          </cell>
          <cell r="DJ111">
            <v>145184</v>
          </cell>
          <cell r="DK111">
            <v>147065</v>
          </cell>
          <cell r="DL111">
            <v>148291</v>
          </cell>
          <cell r="DM111">
            <v>150648</v>
          </cell>
          <cell r="DN111">
            <v>153129</v>
          </cell>
          <cell r="DO111">
            <v>154999</v>
          </cell>
          <cell r="DP111">
            <v>156513</v>
          </cell>
          <cell r="DQ111">
            <v>157770</v>
          </cell>
          <cell r="DR111">
            <v>158758</v>
          </cell>
          <cell r="DS111">
            <v>159912</v>
          </cell>
          <cell r="DT111">
            <v>161539</v>
          </cell>
          <cell r="DU111">
            <v>163009</v>
          </cell>
          <cell r="DV111">
            <v>164077</v>
          </cell>
          <cell r="DW111">
            <v>164967</v>
          </cell>
          <cell r="DX111">
            <v>165664</v>
          </cell>
          <cell r="DY111">
            <v>166152</v>
          </cell>
          <cell r="DZ111">
            <v>167007</v>
          </cell>
          <cell r="EA111">
            <v>168162</v>
          </cell>
          <cell r="EB111">
            <v>169430</v>
          </cell>
          <cell r="EC111">
            <v>170588</v>
          </cell>
          <cell r="ED111">
            <v>171324</v>
          </cell>
          <cell r="EE111">
            <v>171879</v>
          </cell>
          <cell r="EF111">
            <v>172576</v>
          </cell>
          <cell r="EG111">
            <v>173171</v>
          </cell>
          <cell r="EH111">
            <v>174098</v>
          </cell>
        </row>
        <row r="112">
          <cell r="A112" t="str">
            <v>Ghana</v>
          </cell>
        </row>
        <row r="113">
          <cell r="A113" t="str">
            <v>Greece</v>
          </cell>
          <cell r="B113" t="str">
            <v>Greece_UNSM</v>
          </cell>
          <cell r="C113" t="str">
            <v>UNSM</v>
          </cell>
          <cell r="H113" t="str">
            <v>Confirmed</v>
          </cell>
          <cell r="I113" t="str">
            <v>jhu</v>
          </cell>
          <cell r="J113" t="str">
            <v>Fri May 15 09:41:43 EET 2020</v>
          </cell>
          <cell r="K113" t="str">
            <v>cCdD</v>
          </cell>
          <cell r="L113" t="str">
            <v>Cases</v>
          </cell>
          <cell r="M113">
            <v>2719</v>
          </cell>
          <cell r="N113">
            <v>45</v>
          </cell>
          <cell r="O113">
            <v>68</v>
          </cell>
          <cell r="P113">
            <v>54</v>
          </cell>
          <cell r="Q113">
            <v>27</v>
          </cell>
          <cell r="R113">
            <v>80</v>
          </cell>
          <cell r="S113" t="str">
            <v>Death</v>
          </cell>
          <cell r="T113">
            <v>152</v>
          </cell>
          <cell r="U113">
            <v>49</v>
          </cell>
          <cell r="V113">
            <v>71</v>
          </cell>
          <cell r="W113">
            <v>61</v>
          </cell>
          <cell r="X113">
            <v>34</v>
          </cell>
          <cell r="Y113">
            <v>94</v>
          </cell>
          <cell r="Z113">
            <v>5.5899999999999998E-2</v>
          </cell>
          <cell r="BI113">
            <v>1</v>
          </cell>
          <cell r="BJ113">
            <v>3</v>
          </cell>
          <cell r="BK113">
            <v>4</v>
          </cell>
          <cell r="BL113">
            <v>4</v>
          </cell>
          <cell r="BM113">
            <v>7</v>
          </cell>
          <cell r="BN113">
            <v>7</v>
          </cell>
          <cell r="BO113">
            <v>7</v>
          </cell>
          <cell r="BP113">
            <v>9</v>
          </cell>
          <cell r="BQ113">
            <v>31</v>
          </cell>
          <cell r="BR113">
            <v>45</v>
          </cell>
          <cell r="BS113">
            <v>46</v>
          </cell>
          <cell r="BT113">
            <v>73</v>
          </cell>
          <cell r="BU113">
            <v>73</v>
          </cell>
          <cell r="BV113">
            <v>89</v>
          </cell>
          <cell r="BW113">
            <v>99</v>
          </cell>
          <cell r="BX113">
            <v>99</v>
          </cell>
          <cell r="BY113">
            <v>190</v>
          </cell>
          <cell r="BZ113">
            <v>228</v>
          </cell>
          <cell r="CA113">
            <v>331</v>
          </cell>
          <cell r="CB113">
            <v>331</v>
          </cell>
          <cell r="CC113">
            <v>387</v>
          </cell>
          <cell r="CD113">
            <v>418</v>
          </cell>
          <cell r="CE113">
            <v>418</v>
          </cell>
          <cell r="CF113">
            <v>495</v>
          </cell>
          <cell r="CG113">
            <v>530</v>
          </cell>
          <cell r="CH113">
            <v>624</v>
          </cell>
          <cell r="CI113">
            <v>695</v>
          </cell>
          <cell r="CJ113">
            <v>743</v>
          </cell>
          <cell r="CK113">
            <v>821</v>
          </cell>
          <cell r="CL113">
            <v>892</v>
          </cell>
          <cell r="CM113">
            <v>966</v>
          </cell>
          <cell r="CN113">
            <v>1061</v>
          </cell>
          <cell r="CO113">
            <v>1156</v>
          </cell>
          <cell r="CP113">
            <v>1212</v>
          </cell>
          <cell r="CQ113">
            <v>1314</v>
          </cell>
          <cell r="CR113">
            <v>1415</v>
          </cell>
          <cell r="CS113">
            <v>1544</v>
          </cell>
          <cell r="CT113">
            <v>1613</v>
          </cell>
          <cell r="CU113">
            <v>1673</v>
          </cell>
          <cell r="CV113">
            <v>1735</v>
          </cell>
          <cell r="CW113">
            <v>1755</v>
          </cell>
          <cell r="CX113">
            <v>1832</v>
          </cell>
          <cell r="CY113">
            <v>1884</v>
          </cell>
          <cell r="CZ113">
            <v>1955</v>
          </cell>
          <cell r="DA113">
            <v>2011</v>
          </cell>
          <cell r="DB113">
            <v>2081</v>
          </cell>
          <cell r="DC113">
            <v>2114</v>
          </cell>
          <cell r="DD113">
            <v>2145</v>
          </cell>
          <cell r="DE113">
            <v>2170</v>
          </cell>
          <cell r="DF113">
            <v>2192</v>
          </cell>
          <cell r="DG113">
            <v>2207</v>
          </cell>
          <cell r="DH113">
            <v>2224</v>
          </cell>
          <cell r="DI113">
            <v>2235</v>
          </cell>
          <cell r="DJ113">
            <v>2235</v>
          </cell>
          <cell r="DK113">
            <v>2245</v>
          </cell>
          <cell r="DL113">
            <v>2401</v>
          </cell>
          <cell r="DM113">
            <v>2408</v>
          </cell>
          <cell r="DN113">
            <v>2463</v>
          </cell>
          <cell r="DO113">
            <v>2490</v>
          </cell>
          <cell r="DP113">
            <v>2506</v>
          </cell>
          <cell r="DQ113">
            <v>2517</v>
          </cell>
          <cell r="DR113">
            <v>2534</v>
          </cell>
          <cell r="DS113">
            <v>2566</v>
          </cell>
          <cell r="DT113">
            <v>2576</v>
          </cell>
          <cell r="DU113">
            <v>2591</v>
          </cell>
          <cell r="DV113">
            <v>2612</v>
          </cell>
          <cell r="DW113">
            <v>2620</v>
          </cell>
          <cell r="DX113">
            <v>2626</v>
          </cell>
          <cell r="DY113">
            <v>2632</v>
          </cell>
          <cell r="DZ113">
            <v>2642</v>
          </cell>
          <cell r="EA113">
            <v>2663</v>
          </cell>
          <cell r="EB113">
            <v>2678</v>
          </cell>
          <cell r="EC113">
            <v>2691</v>
          </cell>
          <cell r="ED113">
            <v>2710</v>
          </cell>
          <cell r="EE113">
            <v>2716</v>
          </cell>
          <cell r="EF113">
            <v>2726</v>
          </cell>
          <cell r="EG113">
            <v>2744</v>
          </cell>
          <cell r="EH113">
            <v>2760</v>
          </cell>
        </row>
        <row r="114">
          <cell r="A114" t="str">
            <v>Guatemala</v>
          </cell>
        </row>
        <row r="115">
          <cell r="A115" t="str">
            <v>Guinea</v>
          </cell>
        </row>
        <row r="116">
          <cell r="A116" t="str">
            <v>Guinea_Bissau</v>
          </cell>
        </row>
        <row r="117">
          <cell r="A117" t="str">
            <v>Guyana</v>
          </cell>
        </row>
        <row r="118">
          <cell r="A118" t="str">
            <v>Haiti</v>
          </cell>
        </row>
        <row r="119">
          <cell r="A119" t="str">
            <v>Honduras</v>
          </cell>
        </row>
        <row r="120">
          <cell r="A120" t="str">
            <v>Hungary</v>
          </cell>
          <cell r="B120" t="str">
            <v>Hungary_UNSM</v>
          </cell>
          <cell r="C120" t="str">
            <v>UNSM</v>
          </cell>
          <cell r="H120" t="str">
            <v>Confirmed</v>
          </cell>
          <cell r="I120" t="str">
            <v>jhu</v>
          </cell>
          <cell r="J120" t="str">
            <v>Fri May 15 09:41:43 EET 2020</v>
          </cell>
          <cell r="K120" t="str">
            <v>cCd=</v>
          </cell>
          <cell r="L120" t="str">
            <v>Cases</v>
          </cell>
          <cell r="M120">
            <v>3235</v>
          </cell>
          <cell r="N120">
            <v>55</v>
          </cell>
          <cell r="O120">
            <v>80</v>
          </cell>
          <cell r="P120">
            <v>71</v>
          </cell>
          <cell r="Q120">
            <v>34</v>
          </cell>
          <cell r="R120">
            <v>104</v>
          </cell>
          <cell r="S120" t="str">
            <v>Death</v>
          </cell>
          <cell r="T120">
            <v>403</v>
          </cell>
          <cell r="U120">
            <v>55</v>
          </cell>
          <cell r="V120">
            <v>88</v>
          </cell>
          <cell r="W120">
            <v>76</v>
          </cell>
          <cell r="X120">
            <v>34</v>
          </cell>
          <cell r="Y120">
            <v>999</v>
          </cell>
          <cell r="Z120">
            <v>0.12470000000000001</v>
          </cell>
          <cell r="BP120">
            <v>2</v>
          </cell>
          <cell r="BQ120">
            <v>2</v>
          </cell>
          <cell r="BR120">
            <v>2</v>
          </cell>
          <cell r="BS120">
            <v>4</v>
          </cell>
          <cell r="BT120">
            <v>7</v>
          </cell>
          <cell r="BU120">
            <v>9</v>
          </cell>
          <cell r="BV120">
            <v>9</v>
          </cell>
          <cell r="BW120">
            <v>13</v>
          </cell>
          <cell r="BX120">
            <v>13</v>
          </cell>
          <cell r="BY120">
            <v>19</v>
          </cell>
          <cell r="BZ120">
            <v>30</v>
          </cell>
          <cell r="CA120">
            <v>32</v>
          </cell>
          <cell r="CB120">
            <v>39</v>
          </cell>
          <cell r="CC120">
            <v>50</v>
          </cell>
          <cell r="CD120">
            <v>58</v>
          </cell>
          <cell r="CE120">
            <v>73</v>
          </cell>
          <cell r="CF120">
            <v>85</v>
          </cell>
          <cell r="CG120">
            <v>103</v>
          </cell>
          <cell r="CH120">
            <v>131</v>
          </cell>
          <cell r="CI120">
            <v>167</v>
          </cell>
          <cell r="CJ120">
            <v>187</v>
          </cell>
          <cell r="CK120">
            <v>226</v>
          </cell>
          <cell r="CL120">
            <v>261</v>
          </cell>
          <cell r="CM120">
            <v>300</v>
          </cell>
          <cell r="CN120">
            <v>343</v>
          </cell>
          <cell r="CO120">
            <v>408</v>
          </cell>
          <cell r="CP120">
            <v>447</v>
          </cell>
          <cell r="CQ120">
            <v>492</v>
          </cell>
          <cell r="CR120">
            <v>525</v>
          </cell>
          <cell r="CS120">
            <v>585</v>
          </cell>
          <cell r="CT120">
            <v>623</v>
          </cell>
          <cell r="CU120">
            <v>678</v>
          </cell>
          <cell r="CV120">
            <v>733</v>
          </cell>
          <cell r="CW120">
            <v>744</v>
          </cell>
          <cell r="CX120">
            <v>817</v>
          </cell>
          <cell r="CY120">
            <v>895</v>
          </cell>
          <cell r="CZ120">
            <v>980</v>
          </cell>
          <cell r="DA120">
            <v>1190</v>
          </cell>
          <cell r="DB120">
            <v>1310</v>
          </cell>
          <cell r="DC120">
            <v>1410</v>
          </cell>
          <cell r="DD120">
            <v>1458</v>
          </cell>
          <cell r="DE120">
            <v>1512</v>
          </cell>
          <cell r="DF120">
            <v>1579</v>
          </cell>
          <cell r="DG120">
            <v>1652</v>
          </cell>
          <cell r="DH120">
            <v>1763</v>
          </cell>
          <cell r="DI120">
            <v>1834</v>
          </cell>
          <cell r="DJ120">
            <v>1916</v>
          </cell>
          <cell r="DK120">
            <v>1984</v>
          </cell>
          <cell r="DL120">
            <v>2098</v>
          </cell>
          <cell r="DM120">
            <v>2168</v>
          </cell>
          <cell r="DN120">
            <v>2284</v>
          </cell>
          <cell r="DO120">
            <v>2443</v>
          </cell>
          <cell r="DP120">
            <v>2443</v>
          </cell>
          <cell r="DQ120">
            <v>2500</v>
          </cell>
          <cell r="DR120">
            <v>2583</v>
          </cell>
          <cell r="DS120">
            <v>2649</v>
          </cell>
          <cell r="DT120">
            <v>2727</v>
          </cell>
          <cell r="DU120">
            <v>2775</v>
          </cell>
          <cell r="DV120">
            <v>2863</v>
          </cell>
          <cell r="DW120">
            <v>2942</v>
          </cell>
          <cell r="DX120">
            <v>2998</v>
          </cell>
          <cell r="DY120">
            <v>3035</v>
          </cell>
          <cell r="DZ120">
            <v>3065</v>
          </cell>
          <cell r="EA120">
            <v>3111</v>
          </cell>
          <cell r="EB120">
            <v>3150</v>
          </cell>
          <cell r="EC120">
            <v>3178</v>
          </cell>
          <cell r="ED120">
            <v>3213</v>
          </cell>
          <cell r="EE120">
            <v>3263</v>
          </cell>
          <cell r="EF120">
            <v>3284</v>
          </cell>
          <cell r="EG120">
            <v>3313</v>
          </cell>
          <cell r="EH120">
            <v>3341</v>
          </cell>
        </row>
        <row r="121">
          <cell r="A121" t="str">
            <v>Iceland</v>
          </cell>
        </row>
        <row r="122">
          <cell r="A122" t="str">
            <v>India</v>
          </cell>
        </row>
        <row r="123">
          <cell r="A123" t="str">
            <v>Indonesia</v>
          </cell>
        </row>
        <row r="124">
          <cell r="A124" t="str">
            <v>Iran</v>
          </cell>
        </row>
        <row r="125">
          <cell r="A125" t="str">
            <v>Iraq</v>
          </cell>
        </row>
        <row r="126">
          <cell r="A126" t="str">
            <v>Ireland</v>
          </cell>
          <cell r="B126" t="str">
            <v>Ireland_UNSM</v>
          </cell>
          <cell r="C126" t="str">
            <v>UNSM</v>
          </cell>
          <cell r="H126" t="str">
            <v>Confirmed</v>
          </cell>
          <cell r="I126" t="str">
            <v>jhu</v>
          </cell>
          <cell r="J126" t="str">
            <v>Fri May 15 09:41:43 EET 2020</v>
          </cell>
          <cell r="K126" t="str">
            <v>cCdD</v>
          </cell>
          <cell r="L126" t="str">
            <v>Cases</v>
          </cell>
          <cell r="M126">
            <v>22839</v>
          </cell>
          <cell r="N126">
            <v>49</v>
          </cell>
          <cell r="O126">
            <v>82</v>
          </cell>
          <cell r="P126">
            <v>75</v>
          </cell>
          <cell r="Q126">
            <v>22</v>
          </cell>
          <cell r="R126">
            <v>96</v>
          </cell>
          <cell r="S126" t="str">
            <v>Death</v>
          </cell>
          <cell r="T126">
            <v>1439</v>
          </cell>
          <cell r="U126">
            <v>51</v>
          </cell>
          <cell r="V126">
            <v>92</v>
          </cell>
          <cell r="W126">
            <v>81</v>
          </cell>
          <cell r="X126">
            <v>19</v>
          </cell>
          <cell r="Y126">
            <v>99</v>
          </cell>
          <cell r="Z126">
            <v>6.3E-2</v>
          </cell>
          <cell r="BL126">
            <v>1</v>
          </cell>
          <cell r="BM126">
            <v>1</v>
          </cell>
          <cell r="BN126">
            <v>1</v>
          </cell>
          <cell r="BO126">
            <v>2</v>
          </cell>
          <cell r="BP126">
            <v>6</v>
          </cell>
          <cell r="BQ126">
            <v>6</v>
          </cell>
          <cell r="BR126">
            <v>18</v>
          </cell>
          <cell r="BS126">
            <v>18</v>
          </cell>
          <cell r="BT126">
            <v>19</v>
          </cell>
          <cell r="BU126">
            <v>21</v>
          </cell>
          <cell r="BV126">
            <v>34</v>
          </cell>
          <cell r="BW126">
            <v>43</v>
          </cell>
          <cell r="BX126">
            <v>43</v>
          </cell>
          <cell r="BY126">
            <v>90</v>
          </cell>
          <cell r="BZ126">
            <v>129</v>
          </cell>
          <cell r="CA126">
            <v>129</v>
          </cell>
          <cell r="CB126">
            <v>169</v>
          </cell>
          <cell r="CC126">
            <v>223</v>
          </cell>
          <cell r="CD126">
            <v>292</v>
          </cell>
          <cell r="CE126">
            <v>557</v>
          </cell>
          <cell r="CF126">
            <v>683</v>
          </cell>
          <cell r="CG126">
            <v>785</v>
          </cell>
          <cell r="CH126">
            <v>906</v>
          </cell>
          <cell r="CI126">
            <v>1125</v>
          </cell>
          <cell r="CJ126">
            <v>1329</v>
          </cell>
          <cell r="CK126">
            <v>1564</v>
          </cell>
          <cell r="CL126">
            <v>1819</v>
          </cell>
          <cell r="CM126">
            <v>2121</v>
          </cell>
          <cell r="CN126">
            <v>2415</v>
          </cell>
          <cell r="CO126">
            <v>2615</v>
          </cell>
          <cell r="CP126">
            <v>2910</v>
          </cell>
          <cell r="CQ126">
            <v>3235</v>
          </cell>
          <cell r="CR126">
            <v>3447</v>
          </cell>
          <cell r="CS126">
            <v>3849</v>
          </cell>
          <cell r="CT126">
            <v>4273</v>
          </cell>
          <cell r="CU126">
            <v>4604</v>
          </cell>
          <cell r="CV126">
            <v>4994</v>
          </cell>
          <cell r="CW126">
            <v>5364</v>
          </cell>
          <cell r="CX126">
            <v>5709</v>
          </cell>
          <cell r="CY126">
            <v>6074</v>
          </cell>
          <cell r="CZ126">
            <v>6574</v>
          </cell>
          <cell r="DA126">
            <v>8089</v>
          </cell>
          <cell r="DB126">
            <v>8928</v>
          </cell>
          <cell r="DC126">
            <v>9655</v>
          </cell>
          <cell r="DD126">
            <v>10647</v>
          </cell>
          <cell r="DE126">
            <v>11479</v>
          </cell>
          <cell r="DF126">
            <v>12547</v>
          </cell>
          <cell r="DG126">
            <v>13271</v>
          </cell>
          <cell r="DH126">
            <v>13980</v>
          </cell>
          <cell r="DI126">
            <v>14758</v>
          </cell>
          <cell r="DJ126">
            <v>15251</v>
          </cell>
          <cell r="DK126">
            <v>15652</v>
          </cell>
          <cell r="DL126">
            <v>16040</v>
          </cell>
          <cell r="DM126">
            <v>16671</v>
          </cell>
          <cell r="DN126">
            <v>17607</v>
          </cell>
          <cell r="DO126">
            <v>18184</v>
          </cell>
          <cell r="DP126">
            <v>18561</v>
          </cell>
          <cell r="DQ126">
            <v>19262</v>
          </cell>
          <cell r="DR126">
            <v>19648</v>
          </cell>
          <cell r="DS126">
            <v>19877</v>
          </cell>
          <cell r="DT126">
            <v>20253</v>
          </cell>
          <cell r="DU126">
            <v>20612</v>
          </cell>
          <cell r="DV126">
            <v>20833</v>
          </cell>
          <cell r="DW126">
            <v>21176</v>
          </cell>
          <cell r="DX126">
            <v>21506</v>
          </cell>
          <cell r="DY126">
            <v>21772</v>
          </cell>
          <cell r="DZ126">
            <v>21983</v>
          </cell>
          <cell r="EA126">
            <v>22248</v>
          </cell>
          <cell r="EB126">
            <v>22385</v>
          </cell>
          <cell r="EC126">
            <v>22541</v>
          </cell>
          <cell r="ED126">
            <v>22760</v>
          </cell>
          <cell r="EE126">
            <v>22996</v>
          </cell>
          <cell r="EF126">
            <v>23135</v>
          </cell>
          <cell r="EG126">
            <v>23242</v>
          </cell>
          <cell r="EH126">
            <v>23401</v>
          </cell>
        </row>
        <row r="127">
          <cell r="A127" t="str">
            <v>Israel</v>
          </cell>
        </row>
        <row r="128">
          <cell r="A128" t="str">
            <v>Italy</v>
          </cell>
          <cell r="B128" t="str">
            <v>Italy_UNSM</v>
          </cell>
          <cell r="C128" t="str">
            <v>UNSM</v>
          </cell>
          <cell r="H128" t="str">
            <v>Confirmed</v>
          </cell>
          <cell r="I128" t="str">
            <v>jhu</v>
          </cell>
          <cell r="J128" t="str">
            <v>Fri May 15 09:41:43 EET 2020</v>
          </cell>
          <cell r="K128" t="str">
            <v>cCdD</v>
          </cell>
          <cell r="L128" t="str">
            <v>Cases</v>
          </cell>
          <cell r="M128">
            <v>218698</v>
          </cell>
          <cell r="N128">
            <v>30</v>
          </cell>
          <cell r="O128">
            <v>62</v>
          </cell>
          <cell r="P128">
            <v>52</v>
          </cell>
          <cell r="Q128">
            <v>40</v>
          </cell>
          <cell r="R128">
            <v>91</v>
          </cell>
          <cell r="S128" t="str">
            <v>Death</v>
          </cell>
          <cell r="T128">
            <v>30445</v>
          </cell>
          <cell r="U128">
            <v>29</v>
          </cell>
          <cell r="V128">
            <v>67</v>
          </cell>
          <cell r="W128">
            <v>55</v>
          </cell>
          <cell r="X128">
            <v>39</v>
          </cell>
          <cell r="Y128">
            <v>93</v>
          </cell>
          <cell r="Z128">
            <v>0.13919999999999999</v>
          </cell>
          <cell r="BG128">
            <v>229</v>
          </cell>
          <cell r="BH128">
            <v>322</v>
          </cell>
          <cell r="BI128">
            <v>400</v>
          </cell>
          <cell r="BJ128">
            <v>650</v>
          </cell>
          <cell r="BK128">
            <v>888</v>
          </cell>
          <cell r="BL128">
            <v>1128</v>
          </cell>
          <cell r="BM128">
            <v>1694</v>
          </cell>
          <cell r="BN128">
            <v>2036</v>
          </cell>
          <cell r="BO128">
            <v>2502</v>
          </cell>
          <cell r="BP128">
            <v>3089</v>
          </cell>
          <cell r="BQ128">
            <v>3858</v>
          </cell>
          <cell r="BR128">
            <v>4636</v>
          </cell>
          <cell r="BS128">
            <v>5883</v>
          </cell>
          <cell r="BT128">
            <v>7375</v>
          </cell>
          <cell r="BU128">
            <v>9172</v>
          </cell>
          <cell r="BV128">
            <v>10149</v>
          </cell>
          <cell r="BW128">
            <v>12462</v>
          </cell>
          <cell r="BX128">
            <v>15113</v>
          </cell>
          <cell r="BY128">
            <v>17660</v>
          </cell>
          <cell r="BZ128">
            <v>21157</v>
          </cell>
          <cell r="CA128">
            <v>24747</v>
          </cell>
          <cell r="CB128">
            <v>27980</v>
          </cell>
          <cell r="CC128">
            <v>31506</v>
          </cell>
          <cell r="CD128">
            <v>35713</v>
          </cell>
          <cell r="CE128">
            <v>41035</v>
          </cell>
          <cell r="CF128">
            <v>47021</v>
          </cell>
          <cell r="CG128">
            <v>53578</v>
          </cell>
          <cell r="CH128">
            <v>59138</v>
          </cell>
          <cell r="CI128">
            <v>63927</v>
          </cell>
          <cell r="CJ128">
            <v>69176</v>
          </cell>
          <cell r="CK128">
            <v>74386</v>
          </cell>
          <cell r="CL128">
            <v>80539</v>
          </cell>
          <cell r="CM128">
            <v>86498</v>
          </cell>
          <cell r="CN128">
            <v>92472</v>
          </cell>
          <cell r="CO128">
            <v>97689</v>
          </cell>
          <cell r="CP128">
            <v>101739</v>
          </cell>
          <cell r="CQ128">
            <v>105792</v>
          </cell>
          <cell r="CR128">
            <v>110574</v>
          </cell>
          <cell r="CS128">
            <v>115242</v>
          </cell>
          <cell r="CT128">
            <v>119827</v>
          </cell>
          <cell r="CU128">
            <v>124632</v>
          </cell>
          <cell r="CV128">
            <v>128948</v>
          </cell>
          <cell r="CW128">
            <v>132547</v>
          </cell>
          <cell r="CX128">
            <v>135586</v>
          </cell>
          <cell r="CY128">
            <v>139422</v>
          </cell>
          <cell r="CZ128">
            <v>143626</v>
          </cell>
          <cell r="DA128">
            <v>147577</v>
          </cell>
          <cell r="DB128">
            <v>152271</v>
          </cell>
          <cell r="DC128">
            <v>156363</v>
          </cell>
          <cell r="DD128">
            <v>159516</v>
          </cell>
          <cell r="DE128">
            <v>162488</v>
          </cell>
          <cell r="DF128">
            <v>165155</v>
          </cell>
          <cell r="DG128">
            <v>168941</v>
          </cell>
          <cell r="DH128">
            <v>172434</v>
          </cell>
          <cell r="DI128">
            <v>175925</v>
          </cell>
          <cell r="DJ128">
            <v>178972</v>
          </cell>
          <cell r="DK128">
            <v>181228</v>
          </cell>
          <cell r="DL128">
            <v>183957</v>
          </cell>
          <cell r="DM128">
            <v>187327</v>
          </cell>
          <cell r="DN128">
            <v>189973</v>
          </cell>
          <cell r="DO128">
            <v>192994</v>
          </cell>
          <cell r="DP128">
            <v>195351</v>
          </cell>
          <cell r="DQ128">
            <v>197675</v>
          </cell>
          <cell r="DR128">
            <v>199414</v>
          </cell>
          <cell r="DS128">
            <v>201505</v>
          </cell>
          <cell r="DT128">
            <v>203591</v>
          </cell>
          <cell r="DU128">
            <v>205463</v>
          </cell>
          <cell r="DV128">
            <v>207428</v>
          </cell>
          <cell r="DW128">
            <v>209328</v>
          </cell>
          <cell r="DX128">
            <v>210717</v>
          </cell>
          <cell r="DY128">
            <v>211938</v>
          </cell>
          <cell r="DZ128">
            <v>213013</v>
          </cell>
          <cell r="EA128">
            <v>214457</v>
          </cell>
          <cell r="EB128">
            <v>215858</v>
          </cell>
          <cell r="EC128">
            <v>217185</v>
          </cell>
          <cell r="ED128">
            <v>218268</v>
          </cell>
          <cell r="EE128">
            <v>219070</v>
          </cell>
          <cell r="EF128">
            <v>219814</v>
          </cell>
          <cell r="EG128">
            <v>221216</v>
          </cell>
          <cell r="EH128">
            <v>222104</v>
          </cell>
        </row>
        <row r="129">
          <cell r="A129" t="str">
            <v>Italy_Abruzzo</v>
          </cell>
        </row>
        <row r="130">
          <cell r="A130" t="str">
            <v>Italy_Basilicata</v>
          </cell>
        </row>
        <row r="131">
          <cell r="A131" t="str">
            <v>Italy_Calabria</v>
          </cell>
        </row>
        <row r="132">
          <cell r="A132" t="str">
            <v>Italy_Campania</v>
          </cell>
        </row>
        <row r="133">
          <cell r="A133" t="str">
            <v>Italy_Friuli_Venezia_Giulia</v>
          </cell>
        </row>
        <row r="134">
          <cell r="A134" t="str">
            <v>Italy_Lazio</v>
          </cell>
        </row>
        <row r="135">
          <cell r="A135" t="str">
            <v>Italy_Liguria</v>
          </cell>
        </row>
        <row r="136">
          <cell r="A136" t="str">
            <v>Italy_Lombardia</v>
          </cell>
        </row>
        <row r="137">
          <cell r="A137" t="str">
            <v>Italy_Marche</v>
          </cell>
        </row>
        <row r="138">
          <cell r="A138" t="str">
            <v>Italy_Molise</v>
          </cell>
        </row>
        <row r="139">
          <cell r="A139" t="str">
            <v>Italy_P.A._Bolzano_P_A_Bolzano</v>
          </cell>
        </row>
        <row r="140">
          <cell r="A140" t="str">
            <v>Italy_P.A._Trento_P_A_Trento</v>
          </cell>
        </row>
        <row r="141">
          <cell r="A141" t="str">
            <v>Italy_Piemonte</v>
          </cell>
        </row>
        <row r="142">
          <cell r="A142" t="str">
            <v>Italy_Puglia</v>
          </cell>
        </row>
        <row r="143">
          <cell r="A143" t="str">
            <v>Italy_Sardegna</v>
          </cell>
        </row>
        <row r="144">
          <cell r="A144" t="str">
            <v>Italy_Sicilia</v>
          </cell>
        </row>
        <row r="145">
          <cell r="A145" t="str">
            <v>Italy_Toscana</v>
          </cell>
        </row>
        <row r="146">
          <cell r="A146" t="str">
            <v>Italy_Umbria</v>
          </cell>
        </row>
        <row r="147">
          <cell r="A147" t="str">
            <v>Italy_Valle_d'Aosta_Valle_d_Aosta</v>
          </cell>
        </row>
        <row r="148">
          <cell r="A148" t="str">
            <v>Italy_Veneto</v>
          </cell>
        </row>
        <row r="149">
          <cell r="A149" t="str">
            <v>Jamaica</v>
          </cell>
        </row>
        <row r="150">
          <cell r="A150" t="str">
            <v>Japan</v>
          </cell>
        </row>
        <row r="151">
          <cell r="A151" t="str">
            <v>Jordan</v>
          </cell>
        </row>
        <row r="152">
          <cell r="A152" t="str">
            <v>Kazakhstan</v>
          </cell>
        </row>
        <row r="153">
          <cell r="A153" t="str">
            <v>Kenya</v>
          </cell>
        </row>
        <row r="154">
          <cell r="A154" t="str">
            <v>Korea_South</v>
          </cell>
        </row>
        <row r="155">
          <cell r="A155" t="str">
            <v>Kosovo</v>
          </cell>
        </row>
        <row r="156">
          <cell r="A156" t="str">
            <v>Kuwait</v>
          </cell>
        </row>
        <row r="157">
          <cell r="A157" t="str">
            <v>Kyrgyzstan</v>
          </cell>
        </row>
        <row r="158">
          <cell r="A158" t="str">
            <v>Latvia</v>
          </cell>
        </row>
        <row r="159">
          <cell r="A159" t="str">
            <v>Lebanon</v>
          </cell>
        </row>
        <row r="160">
          <cell r="A160" t="str">
            <v>Liberia</v>
          </cell>
        </row>
        <row r="161">
          <cell r="A161" t="str">
            <v>Libya</v>
          </cell>
        </row>
        <row r="162">
          <cell r="A162" t="str">
            <v>Liechtenstein</v>
          </cell>
        </row>
        <row r="163">
          <cell r="A163" t="str">
            <v>Lithuania</v>
          </cell>
        </row>
        <row r="164">
          <cell r="A164" t="str">
            <v>Luxembourg</v>
          </cell>
          <cell r="B164" t="str">
            <v>Luxembourg_UNSM</v>
          </cell>
          <cell r="C164" t="str">
            <v>UNSM</v>
          </cell>
          <cell r="H164" t="str">
            <v>Confirmed</v>
          </cell>
          <cell r="I164" t="str">
            <v>jhu</v>
          </cell>
          <cell r="J164" t="str">
            <v>Fri May 15 09:41:43 EET 2020</v>
          </cell>
          <cell r="K164" t="str">
            <v>cCdD</v>
          </cell>
          <cell r="L164" t="str">
            <v>Cases</v>
          </cell>
          <cell r="M164">
            <v>3880</v>
          </cell>
          <cell r="N164">
            <v>51</v>
          </cell>
          <cell r="O164">
            <v>63</v>
          </cell>
          <cell r="P164">
            <v>56</v>
          </cell>
          <cell r="Q164">
            <v>21</v>
          </cell>
          <cell r="R164">
            <v>76</v>
          </cell>
          <cell r="S164" t="str">
            <v>Death</v>
          </cell>
          <cell r="T164">
            <v>100</v>
          </cell>
          <cell r="U164">
            <v>53</v>
          </cell>
          <cell r="V164">
            <v>77</v>
          </cell>
          <cell r="W164">
            <v>65</v>
          </cell>
          <cell r="X164">
            <v>20</v>
          </cell>
          <cell r="Y164">
            <v>84</v>
          </cell>
          <cell r="Z164">
            <v>2.5999999999999999E-2</v>
          </cell>
          <cell r="BL164">
            <v>1</v>
          </cell>
          <cell r="BM164">
            <v>1</v>
          </cell>
          <cell r="BN164">
            <v>1</v>
          </cell>
          <cell r="BO164">
            <v>1</v>
          </cell>
          <cell r="BP164">
            <v>1</v>
          </cell>
          <cell r="BQ164">
            <v>1</v>
          </cell>
          <cell r="BR164">
            <v>2</v>
          </cell>
          <cell r="BS164">
            <v>2</v>
          </cell>
          <cell r="BT164">
            <v>3</v>
          </cell>
          <cell r="BU164">
            <v>3</v>
          </cell>
          <cell r="BV164">
            <v>5</v>
          </cell>
          <cell r="BW164">
            <v>7</v>
          </cell>
          <cell r="BX164">
            <v>19</v>
          </cell>
          <cell r="BY164">
            <v>34</v>
          </cell>
          <cell r="BZ164">
            <v>51</v>
          </cell>
          <cell r="CA164">
            <v>59</v>
          </cell>
          <cell r="CB164">
            <v>77</v>
          </cell>
          <cell r="CC164">
            <v>140</v>
          </cell>
          <cell r="CD164">
            <v>203</v>
          </cell>
          <cell r="CE164">
            <v>335</v>
          </cell>
          <cell r="CF164">
            <v>484</v>
          </cell>
          <cell r="CG164">
            <v>670</v>
          </cell>
          <cell r="CH164">
            <v>798</v>
          </cell>
          <cell r="CI164">
            <v>875</v>
          </cell>
          <cell r="CJ164">
            <v>1099</v>
          </cell>
          <cell r="CK164">
            <v>1333</v>
          </cell>
          <cell r="CL164">
            <v>1453</v>
          </cell>
          <cell r="CM164">
            <v>1605</v>
          </cell>
          <cell r="CN164">
            <v>1831</v>
          </cell>
          <cell r="CO164">
            <v>1950</v>
          </cell>
          <cell r="CP164">
            <v>1988</v>
          </cell>
          <cell r="CQ164">
            <v>2178</v>
          </cell>
          <cell r="CR164">
            <v>2319</v>
          </cell>
          <cell r="CS164">
            <v>2487</v>
          </cell>
          <cell r="CT164">
            <v>2612</v>
          </cell>
          <cell r="CU164">
            <v>2729</v>
          </cell>
          <cell r="CV164">
            <v>2804</v>
          </cell>
          <cell r="CW164">
            <v>2843</v>
          </cell>
          <cell r="CX164">
            <v>2970</v>
          </cell>
          <cell r="CY164">
            <v>3034</v>
          </cell>
          <cell r="CZ164">
            <v>3115</v>
          </cell>
          <cell r="DA164">
            <v>3223</v>
          </cell>
          <cell r="DB164">
            <v>3270</v>
          </cell>
          <cell r="DC164">
            <v>3281</v>
          </cell>
          <cell r="DD164">
            <v>3292</v>
          </cell>
          <cell r="DE164">
            <v>3307</v>
          </cell>
          <cell r="DF164">
            <v>3373</v>
          </cell>
          <cell r="DG164">
            <v>3444</v>
          </cell>
          <cell r="DH164">
            <v>3480</v>
          </cell>
          <cell r="DI164">
            <v>3537</v>
          </cell>
          <cell r="DJ164">
            <v>3550</v>
          </cell>
          <cell r="DK164">
            <v>3558</v>
          </cell>
          <cell r="DL164">
            <v>3618</v>
          </cell>
          <cell r="DM164">
            <v>3654</v>
          </cell>
          <cell r="DN164">
            <v>3665</v>
          </cell>
          <cell r="DO164">
            <v>3695</v>
          </cell>
          <cell r="DP164">
            <v>3711</v>
          </cell>
          <cell r="DQ164">
            <v>3723</v>
          </cell>
          <cell r="DR164">
            <v>3729</v>
          </cell>
          <cell r="DS164">
            <v>3741</v>
          </cell>
          <cell r="DT164">
            <v>3769</v>
          </cell>
          <cell r="DU164">
            <v>3784</v>
          </cell>
          <cell r="DV164">
            <v>3802</v>
          </cell>
          <cell r="DW164">
            <v>3812</v>
          </cell>
          <cell r="DX164">
            <v>3824</v>
          </cell>
          <cell r="DY164">
            <v>3828</v>
          </cell>
          <cell r="DZ164">
            <v>3840</v>
          </cell>
          <cell r="EA164">
            <v>3851</v>
          </cell>
          <cell r="EB164">
            <v>3859</v>
          </cell>
          <cell r="EC164">
            <v>3871</v>
          </cell>
          <cell r="ED164">
            <v>3877</v>
          </cell>
          <cell r="EE164">
            <v>3886</v>
          </cell>
          <cell r="EF164">
            <v>3888</v>
          </cell>
          <cell r="EG164">
            <v>3894</v>
          </cell>
          <cell r="EH164">
            <v>3904</v>
          </cell>
        </row>
        <row r="165">
          <cell r="A165" t="str">
            <v>MS_Zaandam</v>
          </cell>
        </row>
        <row r="166">
          <cell r="A166" t="str">
            <v>Malawi</v>
          </cell>
        </row>
        <row r="167">
          <cell r="A167" t="str">
            <v>Malaysia</v>
          </cell>
        </row>
        <row r="168">
          <cell r="A168" t="str">
            <v>Maldives</v>
          </cell>
        </row>
        <row r="169">
          <cell r="A169" t="str">
            <v>Mali</v>
          </cell>
        </row>
        <row r="170">
          <cell r="A170" t="str">
            <v>Malta</v>
          </cell>
          <cell r="B170" t="str">
            <v>Malta_UNSM</v>
          </cell>
          <cell r="C170" t="str">
            <v>UNSM</v>
          </cell>
          <cell r="H170" t="str">
            <v>Confirmed</v>
          </cell>
          <cell r="I170" t="str">
            <v>jhu</v>
          </cell>
          <cell r="J170" t="str">
            <v>Fri May 15 09:41:43 EET 2020</v>
          </cell>
          <cell r="K170" t="str">
            <v>cCdD</v>
          </cell>
          <cell r="L170" t="str">
            <v>Cases</v>
          </cell>
          <cell r="M170">
            <v>497</v>
          </cell>
          <cell r="N170">
            <v>57</v>
          </cell>
          <cell r="O170">
            <v>77</v>
          </cell>
          <cell r="P170">
            <v>58</v>
          </cell>
          <cell r="Q170">
            <v>6</v>
          </cell>
          <cell r="R170">
            <v>63</v>
          </cell>
          <cell r="S170" t="str">
            <v>Death</v>
          </cell>
          <cell r="T170">
            <v>5</v>
          </cell>
          <cell r="U170">
            <v>77</v>
          </cell>
          <cell r="V170">
            <v>79</v>
          </cell>
          <cell r="W170">
            <v>76</v>
          </cell>
          <cell r="X170">
            <v>7</v>
          </cell>
          <cell r="Y170">
            <v>82</v>
          </cell>
          <cell r="Z170">
            <v>1.12E-2</v>
          </cell>
          <cell r="BS170">
            <v>3</v>
          </cell>
          <cell r="BT170">
            <v>3</v>
          </cell>
          <cell r="BU170">
            <v>3</v>
          </cell>
          <cell r="BV170">
            <v>5</v>
          </cell>
          <cell r="BW170">
            <v>6</v>
          </cell>
          <cell r="BX170">
            <v>6</v>
          </cell>
          <cell r="BY170">
            <v>12</v>
          </cell>
          <cell r="BZ170">
            <v>18</v>
          </cell>
          <cell r="CA170">
            <v>21</v>
          </cell>
          <cell r="CB170">
            <v>30</v>
          </cell>
          <cell r="CC170">
            <v>38</v>
          </cell>
          <cell r="CD170">
            <v>38</v>
          </cell>
          <cell r="CE170">
            <v>53</v>
          </cell>
          <cell r="CF170">
            <v>64</v>
          </cell>
          <cell r="CG170">
            <v>73</v>
          </cell>
          <cell r="CH170">
            <v>90</v>
          </cell>
          <cell r="CI170">
            <v>107</v>
          </cell>
          <cell r="CJ170">
            <v>110</v>
          </cell>
          <cell r="CK170">
            <v>129</v>
          </cell>
          <cell r="CL170">
            <v>134</v>
          </cell>
          <cell r="CM170">
            <v>139</v>
          </cell>
          <cell r="CN170">
            <v>149</v>
          </cell>
          <cell r="CO170">
            <v>151</v>
          </cell>
          <cell r="CP170">
            <v>156</v>
          </cell>
          <cell r="CQ170">
            <v>169</v>
          </cell>
          <cell r="CR170">
            <v>188</v>
          </cell>
          <cell r="CS170">
            <v>196</v>
          </cell>
          <cell r="CT170">
            <v>202</v>
          </cell>
          <cell r="CU170">
            <v>213</v>
          </cell>
          <cell r="CV170">
            <v>227</v>
          </cell>
          <cell r="CW170">
            <v>241</v>
          </cell>
          <cell r="CX170">
            <v>293</v>
          </cell>
          <cell r="CY170">
            <v>299</v>
          </cell>
          <cell r="CZ170">
            <v>337</v>
          </cell>
          <cell r="DA170">
            <v>350</v>
          </cell>
          <cell r="DB170">
            <v>370</v>
          </cell>
          <cell r="DC170">
            <v>378</v>
          </cell>
          <cell r="DD170">
            <v>384</v>
          </cell>
          <cell r="DE170">
            <v>393</v>
          </cell>
          <cell r="DF170">
            <v>399</v>
          </cell>
          <cell r="DG170">
            <v>412</v>
          </cell>
          <cell r="DH170">
            <v>422</v>
          </cell>
          <cell r="DI170">
            <v>426</v>
          </cell>
          <cell r="DJ170">
            <v>427</v>
          </cell>
          <cell r="DK170">
            <v>431</v>
          </cell>
          <cell r="DL170">
            <v>443</v>
          </cell>
          <cell r="DM170">
            <v>444</v>
          </cell>
          <cell r="DN170">
            <v>445</v>
          </cell>
          <cell r="DO170">
            <v>447</v>
          </cell>
          <cell r="DP170">
            <v>448</v>
          </cell>
          <cell r="DQ170">
            <v>448</v>
          </cell>
          <cell r="DR170">
            <v>450</v>
          </cell>
          <cell r="DS170">
            <v>458</v>
          </cell>
          <cell r="DT170">
            <v>463</v>
          </cell>
          <cell r="DU170">
            <v>465</v>
          </cell>
          <cell r="DV170">
            <v>467</v>
          </cell>
          <cell r="DW170">
            <v>468</v>
          </cell>
          <cell r="DX170">
            <v>477</v>
          </cell>
          <cell r="DY170">
            <v>480</v>
          </cell>
          <cell r="DZ170">
            <v>482</v>
          </cell>
          <cell r="EA170">
            <v>484</v>
          </cell>
          <cell r="EB170">
            <v>486</v>
          </cell>
          <cell r="EC170">
            <v>489</v>
          </cell>
          <cell r="ED170">
            <v>490</v>
          </cell>
          <cell r="EE170">
            <v>496</v>
          </cell>
          <cell r="EF170">
            <v>503</v>
          </cell>
          <cell r="EG170">
            <v>506</v>
          </cell>
          <cell r="EH170">
            <v>508</v>
          </cell>
        </row>
        <row r="171">
          <cell r="A171" t="str">
            <v>Mauritania</v>
          </cell>
        </row>
        <row r="172">
          <cell r="A172" t="str">
            <v>Mauritius</v>
          </cell>
        </row>
        <row r="173">
          <cell r="A173" t="str">
            <v>Mexico</v>
          </cell>
        </row>
        <row r="174">
          <cell r="A174" t="str">
            <v>Moldova</v>
          </cell>
        </row>
        <row r="175">
          <cell r="A175" t="str">
            <v>Monaco</v>
          </cell>
        </row>
        <row r="176">
          <cell r="A176" t="str">
            <v>Montenegro</v>
          </cell>
        </row>
        <row r="177">
          <cell r="A177" t="str">
            <v>Morocco</v>
          </cell>
        </row>
        <row r="178">
          <cell r="A178" t="str">
            <v>Netherlands</v>
          </cell>
          <cell r="B178" t="str">
            <v>Netherlands_UNSM</v>
          </cell>
          <cell r="C178" t="str">
            <v>UNSM</v>
          </cell>
          <cell r="H178" t="str">
            <v>Confirmed</v>
          </cell>
          <cell r="I178" t="str">
            <v>jhu</v>
          </cell>
          <cell r="J178" t="str">
            <v>Fri May 15 09:41:43 EET 2020</v>
          </cell>
          <cell r="K178" t="str">
            <v>cCdD</v>
          </cell>
          <cell r="L178" t="str">
            <v>Cases</v>
          </cell>
          <cell r="M178">
            <v>42395</v>
          </cell>
          <cell r="N178">
            <v>41</v>
          </cell>
          <cell r="O178">
            <v>78</v>
          </cell>
          <cell r="P178">
            <v>59</v>
          </cell>
          <cell r="Q178">
            <v>37</v>
          </cell>
          <cell r="R178">
            <v>95</v>
          </cell>
          <cell r="S178" t="str">
            <v>Death</v>
          </cell>
          <cell r="T178">
            <v>5409</v>
          </cell>
          <cell r="U178">
            <v>44</v>
          </cell>
          <cell r="V178">
            <v>74</v>
          </cell>
          <cell r="W178">
            <v>64</v>
          </cell>
          <cell r="X178">
            <v>39</v>
          </cell>
          <cell r="Y178">
            <v>102</v>
          </cell>
          <cell r="Z178">
            <v>0.12759999999999999</v>
          </cell>
          <cell r="BJ178">
            <v>1</v>
          </cell>
          <cell r="BK178">
            <v>1</v>
          </cell>
          <cell r="BL178">
            <v>6</v>
          </cell>
          <cell r="BM178">
            <v>10</v>
          </cell>
          <cell r="BN178">
            <v>18</v>
          </cell>
          <cell r="BO178">
            <v>24</v>
          </cell>
          <cell r="BP178">
            <v>38</v>
          </cell>
          <cell r="BQ178">
            <v>82</v>
          </cell>
          <cell r="BR178">
            <v>128</v>
          </cell>
          <cell r="BS178">
            <v>188</v>
          </cell>
          <cell r="BT178">
            <v>265</v>
          </cell>
          <cell r="BU178">
            <v>321</v>
          </cell>
          <cell r="BV178">
            <v>382</v>
          </cell>
          <cell r="BW178">
            <v>503</v>
          </cell>
          <cell r="BX178">
            <v>503</v>
          </cell>
          <cell r="BY178">
            <v>804</v>
          </cell>
          <cell r="BZ178">
            <v>959</v>
          </cell>
          <cell r="CA178">
            <v>1135</v>
          </cell>
          <cell r="CB178">
            <v>1413</v>
          </cell>
          <cell r="CC178">
            <v>1705</v>
          </cell>
          <cell r="CD178">
            <v>2051</v>
          </cell>
          <cell r="CE178">
            <v>2460</v>
          </cell>
          <cell r="CF178">
            <v>2994</v>
          </cell>
          <cell r="CG178">
            <v>3631</v>
          </cell>
          <cell r="CH178">
            <v>4204</v>
          </cell>
          <cell r="CI178">
            <v>4749</v>
          </cell>
          <cell r="CJ178">
            <v>5560</v>
          </cell>
          <cell r="CK178">
            <v>6412</v>
          </cell>
          <cell r="CL178">
            <v>7431</v>
          </cell>
          <cell r="CM178">
            <v>8603</v>
          </cell>
          <cell r="CN178">
            <v>9762</v>
          </cell>
          <cell r="CO178">
            <v>10866</v>
          </cell>
          <cell r="CP178">
            <v>11750</v>
          </cell>
          <cell r="CQ178">
            <v>12595</v>
          </cell>
          <cell r="CR178">
            <v>13614</v>
          </cell>
          <cell r="CS178">
            <v>14697</v>
          </cell>
          <cell r="CT178">
            <v>15723</v>
          </cell>
          <cell r="CU178">
            <v>16627</v>
          </cell>
          <cell r="CV178">
            <v>17851</v>
          </cell>
          <cell r="CW178">
            <v>18803</v>
          </cell>
          <cell r="CX178">
            <v>19580</v>
          </cell>
          <cell r="CY178">
            <v>20549</v>
          </cell>
          <cell r="CZ178">
            <v>21762</v>
          </cell>
          <cell r="DA178">
            <v>23097</v>
          </cell>
          <cell r="DB178">
            <v>24413</v>
          </cell>
          <cell r="DC178">
            <v>25587</v>
          </cell>
          <cell r="DD178">
            <v>26551</v>
          </cell>
          <cell r="DE178">
            <v>27419</v>
          </cell>
          <cell r="DF178">
            <v>28153</v>
          </cell>
          <cell r="DG178">
            <v>29214</v>
          </cell>
          <cell r="DH178">
            <v>30449</v>
          </cell>
          <cell r="DI178">
            <v>31589</v>
          </cell>
          <cell r="DJ178">
            <v>32655</v>
          </cell>
          <cell r="DK178">
            <v>33405</v>
          </cell>
          <cell r="DL178">
            <v>34134</v>
          </cell>
          <cell r="DM178">
            <v>34842</v>
          </cell>
          <cell r="DN178">
            <v>35729</v>
          </cell>
          <cell r="DO178">
            <v>36535</v>
          </cell>
          <cell r="DP178">
            <v>37190</v>
          </cell>
          <cell r="DQ178">
            <v>37845</v>
          </cell>
          <cell r="DR178">
            <v>38245</v>
          </cell>
          <cell r="DS178">
            <v>38416</v>
          </cell>
          <cell r="DT178">
            <v>38802</v>
          </cell>
          <cell r="DU178">
            <v>39316</v>
          </cell>
          <cell r="DV178">
            <v>39791</v>
          </cell>
          <cell r="DW178">
            <v>40236</v>
          </cell>
          <cell r="DX178">
            <v>40571</v>
          </cell>
          <cell r="DY178">
            <v>40770</v>
          </cell>
          <cell r="DZ178">
            <v>41087</v>
          </cell>
          <cell r="EA178">
            <v>41319</v>
          </cell>
          <cell r="EB178">
            <v>41774</v>
          </cell>
          <cell r="EC178">
            <v>42093</v>
          </cell>
          <cell r="ED178">
            <v>42382</v>
          </cell>
          <cell r="EE178">
            <v>42627</v>
          </cell>
          <cell r="EF178">
            <v>42788</v>
          </cell>
          <cell r="EG178">
            <v>42984</v>
          </cell>
          <cell r="EH178">
            <v>43211</v>
          </cell>
        </row>
        <row r="179">
          <cell r="A179" t="str">
            <v>Netherlands_Aruba</v>
          </cell>
        </row>
        <row r="180">
          <cell r="A180" t="str">
            <v>Netherlands_Curacao</v>
          </cell>
        </row>
        <row r="181">
          <cell r="A181" t="str">
            <v>Netherlands_Sint_Maarten</v>
          </cell>
        </row>
        <row r="182">
          <cell r="A182" t="str">
            <v>New_Zealand</v>
          </cell>
        </row>
        <row r="183">
          <cell r="A183" t="str">
            <v>Nicaragua</v>
          </cell>
        </row>
        <row r="184">
          <cell r="A184" t="str">
            <v>Niger</v>
          </cell>
        </row>
        <row r="185">
          <cell r="A185" t="str">
            <v>Nigeria</v>
          </cell>
        </row>
        <row r="186">
          <cell r="A186" t="str">
            <v>North_Macedonia</v>
          </cell>
        </row>
        <row r="187">
          <cell r="A187" t="str">
            <v>Norway</v>
          </cell>
          <cell r="B187" t="str">
            <v>Norway_UNSM</v>
          </cell>
          <cell r="C187" t="str">
            <v>UNSM</v>
          </cell>
          <cell r="H187" t="str">
            <v>Confirmed</v>
          </cell>
          <cell r="I187" t="str">
            <v>jhu</v>
          </cell>
          <cell r="J187" t="str">
            <v>Fri May 15 09:41:43 EET 2020</v>
          </cell>
          <cell r="K187" t="str">
            <v>cCdD</v>
          </cell>
          <cell r="L187" t="str">
            <v>Cases</v>
          </cell>
          <cell r="M187">
            <v>8085</v>
          </cell>
          <cell r="N187">
            <v>41</v>
          </cell>
          <cell r="O187">
            <v>64</v>
          </cell>
          <cell r="P187">
            <v>50</v>
          </cell>
          <cell r="Q187">
            <v>28</v>
          </cell>
          <cell r="R187">
            <v>77</v>
          </cell>
          <cell r="S187" t="str">
            <v>Death</v>
          </cell>
          <cell r="T187">
            <v>223</v>
          </cell>
          <cell r="U187">
            <v>51</v>
          </cell>
          <cell r="V187">
            <v>77</v>
          </cell>
          <cell r="W187">
            <v>67</v>
          </cell>
          <cell r="X187">
            <v>27</v>
          </cell>
          <cell r="Y187">
            <v>93</v>
          </cell>
          <cell r="Z187">
            <v>2.7699999999999999E-2</v>
          </cell>
          <cell r="BI187">
            <v>1</v>
          </cell>
          <cell r="BJ187">
            <v>1</v>
          </cell>
          <cell r="BK187">
            <v>6</v>
          </cell>
          <cell r="BL187">
            <v>15</v>
          </cell>
          <cell r="BM187">
            <v>19</v>
          </cell>
          <cell r="BN187">
            <v>25</v>
          </cell>
          <cell r="BO187">
            <v>32</v>
          </cell>
          <cell r="BP187">
            <v>56</v>
          </cell>
          <cell r="BQ187">
            <v>87</v>
          </cell>
          <cell r="BR187">
            <v>108</v>
          </cell>
          <cell r="BS187">
            <v>147</v>
          </cell>
          <cell r="BT187">
            <v>176</v>
          </cell>
          <cell r="BU187">
            <v>205</v>
          </cell>
          <cell r="BV187">
            <v>400</v>
          </cell>
          <cell r="BW187">
            <v>598</v>
          </cell>
          <cell r="BX187">
            <v>702</v>
          </cell>
          <cell r="BY187">
            <v>996</v>
          </cell>
          <cell r="BZ187">
            <v>1090</v>
          </cell>
          <cell r="CA187">
            <v>1221</v>
          </cell>
          <cell r="CB187">
            <v>1333</v>
          </cell>
          <cell r="CC187">
            <v>1463</v>
          </cell>
          <cell r="CD187">
            <v>1550</v>
          </cell>
          <cell r="CE187">
            <v>1746</v>
          </cell>
          <cell r="CF187">
            <v>1914</v>
          </cell>
          <cell r="CG187">
            <v>2118</v>
          </cell>
          <cell r="CH187">
            <v>2385</v>
          </cell>
          <cell r="CI187">
            <v>2621</v>
          </cell>
          <cell r="CJ187">
            <v>2863</v>
          </cell>
          <cell r="CK187">
            <v>3084</v>
          </cell>
          <cell r="CL187">
            <v>3369</v>
          </cell>
          <cell r="CM187">
            <v>3755</v>
          </cell>
          <cell r="CN187">
            <v>4015</v>
          </cell>
          <cell r="CO187">
            <v>4284</v>
          </cell>
          <cell r="CP187">
            <v>4445</v>
          </cell>
          <cell r="CQ187">
            <v>4641</v>
          </cell>
          <cell r="CR187">
            <v>4863</v>
          </cell>
          <cell r="CS187">
            <v>5147</v>
          </cell>
          <cell r="CT187">
            <v>5370</v>
          </cell>
          <cell r="CU187">
            <v>5550</v>
          </cell>
          <cell r="CV187">
            <v>5687</v>
          </cell>
          <cell r="CW187">
            <v>5865</v>
          </cell>
          <cell r="CX187">
            <v>6086</v>
          </cell>
          <cell r="CY187">
            <v>6086</v>
          </cell>
          <cell r="CZ187">
            <v>6211</v>
          </cell>
          <cell r="DA187">
            <v>6314</v>
          </cell>
          <cell r="DB187">
            <v>6409</v>
          </cell>
          <cell r="DC187">
            <v>6525</v>
          </cell>
          <cell r="DD187">
            <v>6603</v>
          </cell>
          <cell r="DE187">
            <v>6623</v>
          </cell>
          <cell r="DF187">
            <v>6740</v>
          </cell>
          <cell r="DG187">
            <v>6896</v>
          </cell>
          <cell r="DH187">
            <v>6937</v>
          </cell>
          <cell r="DI187">
            <v>7036</v>
          </cell>
          <cell r="DJ187">
            <v>7078</v>
          </cell>
          <cell r="DK187">
            <v>7156</v>
          </cell>
          <cell r="DL187">
            <v>7191</v>
          </cell>
          <cell r="DM187">
            <v>7338</v>
          </cell>
          <cell r="DN187">
            <v>7401</v>
          </cell>
          <cell r="DO187">
            <v>7463</v>
          </cell>
          <cell r="DP187">
            <v>7499</v>
          </cell>
          <cell r="DQ187">
            <v>7527</v>
          </cell>
          <cell r="DR187">
            <v>7599</v>
          </cell>
          <cell r="DS187">
            <v>7660</v>
          </cell>
          <cell r="DT187">
            <v>7710</v>
          </cell>
          <cell r="DU187">
            <v>7738</v>
          </cell>
          <cell r="DV187">
            <v>7783</v>
          </cell>
          <cell r="DW187">
            <v>7809</v>
          </cell>
          <cell r="DX187">
            <v>7847</v>
          </cell>
          <cell r="DY187">
            <v>7904</v>
          </cell>
          <cell r="DZ187">
            <v>7955</v>
          </cell>
          <cell r="EA187">
            <v>7996</v>
          </cell>
          <cell r="EB187">
            <v>8034</v>
          </cell>
          <cell r="EC187">
            <v>8070</v>
          </cell>
          <cell r="ED187">
            <v>8099</v>
          </cell>
          <cell r="EE187">
            <v>8105</v>
          </cell>
          <cell r="EF187">
            <v>8132</v>
          </cell>
          <cell r="EG187">
            <v>8157</v>
          </cell>
          <cell r="EH187">
            <v>8175</v>
          </cell>
        </row>
        <row r="188">
          <cell r="A188" t="str">
            <v>Oman</v>
          </cell>
        </row>
        <row r="189">
          <cell r="A189" t="str">
            <v>Pakistan</v>
          </cell>
        </row>
        <row r="190">
          <cell r="A190" t="str">
            <v>Panama</v>
          </cell>
        </row>
        <row r="191">
          <cell r="A191" t="str">
            <v>Paraguay</v>
          </cell>
        </row>
        <row r="192">
          <cell r="A192" t="str">
            <v>Peru</v>
          </cell>
        </row>
        <row r="193">
          <cell r="A193" t="str">
            <v>Philippines</v>
          </cell>
        </row>
        <row r="194">
          <cell r="A194" t="str">
            <v>Poland</v>
          </cell>
        </row>
        <row r="195">
          <cell r="A195" t="str">
            <v>Portugal</v>
          </cell>
          <cell r="B195" t="str">
            <v>Portugal_UNSM</v>
          </cell>
          <cell r="C195" t="str">
            <v>UNSM</v>
          </cell>
          <cell r="H195" t="str">
            <v>Confirmed</v>
          </cell>
          <cell r="I195" t="str">
            <v>jhu</v>
          </cell>
          <cell r="J195" t="str">
            <v>Fri May 15 09:41:43 EET 2020</v>
          </cell>
          <cell r="K195" t="str">
            <v>cCdD</v>
          </cell>
          <cell r="L195" t="str">
            <v>Cases</v>
          </cell>
          <cell r="M195">
            <v>27286</v>
          </cell>
          <cell r="N195">
            <v>48</v>
          </cell>
          <cell r="O195">
            <v>69</v>
          </cell>
          <cell r="P195">
            <v>61</v>
          </cell>
          <cell r="Q195">
            <v>35</v>
          </cell>
          <cell r="R195">
            <v>95</v>
          </cell>
          <cell r="S195" t="str">
            <v>Death</v>
          </cell>
          <cell r="T195">
            <v>1137</v>
          </cell>
          <cell r="U195">
            <v>54</v>
          </cell>
          <cell r="V195">
            <v>81</v>
          </cell>
          <cell r="W195">
            <v>65</v>
          </cell>
          <cell r="X195">
            <v>39</v>
          </cell>
          <cell r="Y195">
            <v>103</v>
          </cell>
          <cell r="Z195">
            <v>4.1700000000000001E-2</v>
          </cell>
          <cell r="BN195">
            <v>2</v>
          </cell>
          <cell r="BO195">
            <v>2</v>
          </cell>
          <cell r="BP195">
            <v>5</v>
          </cell>
          <cell r="BQ195">
            <v>8</v>
          </cell>
          <cell r="BR195">
            <v>13</v>
          </cell>
          <cell r="BS195">
            <v>20</v>
          </cell>
          <cell r="BT195">
            <v>30</v>
          </cell>
          <cell r="BU195">
            <v>30</v>
          </cell>
          <cell r="BV195">
            <v>41</v>
          </cell>
          <cell r="BW195">
            <v>59</v>
          </cell>
          <cell r="BX195">
            <v>59</v>
          </cell>
          <cell r="BY195">
            <v>112</v>
          </cell>
          <cell r="BZ195">
            <v>169</v>
          </cell>
          <cell r="CA195">
            <v>245</v>
          </cell>
          <cell r="CB195">
            <v>331</v>
          </cell>
          <cell r="CC195">
            <v>448</v>
          </cell>
          <cell r="CD195">
            <v>448</v>
          </cell>
          <cell r="CE195">
            <v>785</v>
          </cell>
          <cell r="CF195">
            <v>1020</v>
          </cell>
          <cell r="CG195">
            <v>1280</v>
          </cell>
          <cell r="CH195">
            <v>1600</v>
          </cell>
          <cell r="CI195">
            <v>2060</v>
          </cell>
          <cell r="CJ195">
            <v>2362</v>
          </cell>
          <cell r="CK195">
            <v>2995</v>
          </cell>
          <cell r="CL195">
            <v>3544</v>
          </cell>
          <cell r="CM195">
            <v>4268</v>
          </cell>
          <cell r="CN195">
            <v>5170</v>
          </cell>
          <cell r="CO195">
            <v>5962</v>
          </cell>
          <cell r="CP195">
            <v>6408</v>
          </cell>
          <cell r="CQ195">
            <v>7443</v>
          </cell>
          <cell r="CR195">
            <v>8251</v>
          </cell>
          <cell r="CS195">
            <v>9034</v>
          </cell>
          <cell r="CT195">
            <v>9886</v>
          </cell>
          <cell r="CU195">
            <v>10524</v>
          </cell>
          <cell r="CV195">
            <v>11278</v>
          </cell>
          <cell r="CW195">
            <v>11730</v>
          </cell>
          <cell r="CX195">
            <v>12442</v>
          </cell>
          <cell r="CY195">
            <v>13141</v>
          </cell>
          <cell r="CZ195">
            <v>13956</v>
          </cell>
          <cell r="DA195">
            <v>15472</v>
          </cell>
          <cell r="DB195">
            <v>15987</v>
          </cell>
          <cell r="DC195">
            <v>16585</v>
          </cell>
          <cell r="DD195">
            <v>16934</v>
          </cell>
          <cell r="DE195">
            <v>17448</v>
          </cell>
          <cell r="DF195">
            <v>18091</v>
          </cell>
          <cell r="DG195">
            <v>18841</v>
          </cell>
          <cell r="DH195">
            <v>19022</v>
          </cell>
          <cell r="DI195">
            <v>19685</v>
          </cell>
          <cell r="DJ195">
            <v>20206</v>
          </cell>
          <cell r="DK195">
            <v>20863</v>
          </cell>
          <cell r="DL195">
            <v>21379</v>
          </cell>
          <cell r="DM195">
            <v>21982</v>
          </cell>
          <cell r="DN195">
            <v>22353</v>
          </cell>
          <cell r="DO195">
            <v>22797</v>
          </cell>
          <cell r="DP195">
            <v>23392</v>
          </cell>
          <cell r="DQ195">
            <v>23864</v>
          </cell>
          <cell r="DR195">
            <v>24027</v>
          </cell>
          <cell r="DS195">
            <v>24322</v>
          </cell>
          <cell r="DT195">
            <v>24505</v>
          </cell>
          <cell r="DU195">
            <v>25045</v>
          </cell>
          <cell r="DV195">
            <v>25351</v>
          </cell>
          <cell r="DW195">
            <v>25190</v>
          </cell>
          <cell r="DX195">
            <v>25282</v>
          </cell>
          <cell r="DY195">
            <v>25524</v>
          </cell>
          <cell r="DZ195">
            <v>25702</v>
          </cell>
          <cell r="EA195">
            <v>26182</v>
          </cell>
          <cell r="EB195">
            <v>26715</v>
          </cell>
          <cell r="EC195">
            <v>27268</v>
          </cell>
          <cell r="ED195">
            <v>27406</v>
          </cell>
          <cell r="EE195">
            <v>27581</v>
          </cell>
          <cell r="EF195">
            <v>27679</v>
          </cell>
          <cell r="EG195">
            <v>27913</v>
          </cell>
          <cell r="EH195">
            <v>28132</v>
          </cell>
        </row>
        <row r="196">
          <cell r="A196" t="str">
            <v>Qatar</v>
          </cell>
        </row>
        <row r="197">
          <cell r="A197" t="str">
            <v>Romania</v>
          </cell>
        </row>
        <row r="198">
          <cell r="A198" t="str">
            <v>Russia</v>
          </cell>
        </row>
        <row r="199">
          <cell r="A199" t="str">
            <v>San_Marino</v>
          </cell>
        </row>
        <row r="200">
          <cell r="A200" t="str">
            <v>Sao_Tome_and_Principe</v>
          </cell>
        </row>
        <row r="201">
          <cell r="A201" t="str">
            <v>Saudi_Arabia</v>
          </cell>
        </row>
        <row r="202">
          <cell r="A202" t="str">
            <v>Senegal</v>
          </cell>
        </row>
        <row r="203">
          <cell r="A203" t="str">
            <v>Serbia</v>
          </cell>
        </row>
        <row r="204">
          <cell r="A204" t="str">
            <v>Sierra_Leone</v>
          </cell>
        </row>
        <row r="205">
          <cell r="A205" t="str">
            <v>Singapore</v>
          </cell>
        </row>
        <row r="206">
          <cell r="A206" t="str">
            <v>Slovakia</v>
          </cell>
        </row>
        <row r="207">
          <cell r="A207" t="str">
            <v>Slovenia</v>
          </cell>
        </row>
        <row r="208">
          <cell r="A208" t="str">
            <v>Somalia</v>
          </cell>
        </row>
        <row r="209">
          <cell r="A209" t="str">
            <v>South_Africa</v>
          </cell>
        </row>
        <row r="210">
          <cell r="A210" t="str">
            <v>Spain</v>
          </cell>
          <cell r="B210" t="str">
            <v>Spain_UNSM</v>
          </cell>
          <cell r="C210" t="str">
            <v>UNSM</v>
          </cell>
          <cell r="H210" t="str">
            <v>Confirmed</v>
          </cell>
          <cell r="I210" t="str">
            <v>jhu</v>
          </cell>
          <cell r="J210" t="str">
            <v>Fri May 15 09:41:43 EET 2020</v>
          </cell>
          <cell r="K210" t="str">
            <v>cCdD</v>
          </cell>
          <cell r="L210" t="str">
            <v>Cases</v>
          </cell>
          <cell r="M210">
            <v>225099</v>
          </cell>
          <cell r="N210">
            <v>37</v>
          </cell>
          <cell r="O210">
            <v>67</v>
          </cell>
          <cell r="P210">
            <v>59</v>
          </cell>
          <cell r="Q210">
            <v>29</v>
          </cell>
          <cell r="R210">
            <v>87</v>
          </cell>
          <cell r="S210" t="str">
            <v>Death</v>
          </cell>
          <cell r="T210">
            <v>26550</v>
          </cell>
          <cell r="U210">
            <v>40</v>
          </cell>
          <cell r="V210">
            <v>69</v>
          </cell>
          <cell r="W210">
            <v>60</v>
          </cell>
          <cell r="X210">
            <v>29</v>
          </cell>
          <cell r="Y210">
            <v>88</v>
          </cell>
          <cell r="Z210">
            <v>0.11799999999999999</v>
          </cell>
          <cell r="AJ210">
            <v>1</v>
          </cell>
          <cell r="AK210">
            <v>1</v>
          </cell>
          <cell r="AL210">
            <v>1</v>
          </cell>
          <cell r="AM210">
            <v>1</v>
          </cell>
          <cell r="AN210">
            <v>1</v>
          </cell>
          <cell r="AO210">
            <v>1</v>
          </cell>
          <cell r="AP210">
            <v>1</v>
          </cell>
          <cell r="AQ210">
            <v>1</v>
          </cell>
          <cell r="AR210">
            <v>2</v>
          </cell>
          <cell r="AS210">
            <v>2</v>
          </cell>
          <cell r="AT210">
            <v>2</v>
          </cell>
          <cell r="AU210">
            <v>2</v>
          </cell>
          <cell r="AV210">
            <v>2</v>
          </cell>
          <cell r="AW210">
            <v>2</v>
          </cell>
          <cell r="AX210">
            <v>2</v>
          </cell>
          <cell r="AY210">
            <v>2</v>
          </cell>
          <cell r="AZ210">
            <v>2</v>
          </cell>
          <cell r="BA210">
            <v>2</v>
          </cell>
          <cell r="BB210">
            <v>2</v>
          </cell>
          <cell r="BC210">
            <v>2</v>
          </cell>
          <cell r="BD210">
            <v>2</v>
          </cell>
          <cell r="BE210">
            <v>2</v>
          </cell>
          <cell r="BF210">
            <v>2</v>
          </cell>
          <cell r="BG210">
            <v>2</v>
          </cell>
          <cell r="BH210">
            <v>6</v>
          </cell>
          <cell r="BI210">
            <v>13</v>
          </cell>
          <cell r="BJ210">
            <v>15</v>
          </cell>
          <cell r="BK210">
            <v>32</v>
          </cell>
          <cell r="BL210">
            <v>45</v>
          </cell>
          <cell r="BM210">
            <v>84</v>
          </cell>
          <cell r="BN210">
            <v>120</v>
          </cell>
          <cell r="BO210">
            <v>165</v>
          </cell>
          <cell r="BP210">
            <v>222</v>
          </cell>
          <cell r="BQ210">
            <v>259</v>
          </cell>
          <cell r="BR210">
            <v>400</v>
          </cell>
          <cell r="BS210">
            <v>500</v>
          </cell>
          <cell r="BT210">
            <v>673</v>
          </cell>
          <cell r="BU210">
            <v>1073</v>
          </cell>
          <cell r="BV210">
            <v>1695</v>
          </cell>
          <cell r="BW210">
            <v>2277</v>
          </cell>
          <cell r="BX210">
            <v>2277</v>
          </cell>
          <cell r="BY210">
            <v>5232</v>
          </cell>
          <cell r="BZ210">
            <v>6391</v>
          </cell>
          <cell r="CA210">
            <v>7798</v>
          </cell>
          <cell r="CB210">
            <v>9942</v>
          </cell>
          <cell r="CC210">
            <v>11748</v>
          </cell>
          <cell r="CD210">
            <v>13910</v>
          </cell>
          <cell r="CE210">
            <v>17963</v>
          </cell>
          <cell r="CF210">
            <v>20410</v>
          </cell>
          <cell r="CG210">
            <v>25374</v>
          </cell>
          <cell r="CH210">
            <v>28768</v>
          </cell>
          <cell r="CI210">
            <v>35136</v>
          </cell>
          <cell r="CJ210">
            <v>39885</v>
          </cell>
          <cell r="CK210">
            <v>49515</v>
          </cell>
          <cell r="CL210">
            <v>57786</v>
          </cell>
          <cell r="CM210">
            <v>65719</v>
          </cell>
          <cell r="CN210">
            <v>73235</v>
          </cell>
          <cell r="CO210">
            <v>80110</v>
          </cell>
          <cell r="CP210">
            <v>87956</v>
          </cell>
          <cell r="CQ210">
            <v>95923</v>
          </cell>
          <cell r="CR210">
            <v>104118</v>
          </cell>
          <cell r="CS210">
            <v>112065</v>
          </cell>
          <cell r="CT210">
            <v>119199</v>
          </cell>
          <cell r="CU210">
            <v>126168</v>
          </cell>
          <cell r="CV210">
            <v>131646</v>
          </cell>
          <cell r="CW210">
            <v>136675</v>
          </cell>
          <cell r="CX210">
            <v>141942</v>
          </cell>
          <cell r="CY210">
            <v>148220</v>
          </cell>
          <cell r="CZ210">
            <v>153222</v>
          </cell>
          <cell r="DA210">
            <v>158273</v>
          </cell>
          <cell r="DB210">
            <v>163027</v>
          </cell>
          <cell r="DC210">
            <v>166831</v>
          </cell>
          <cell r="DD210">
            <v>170099</v>
          </cell>
          <cell r="DE210">
            <v>172541</v>
          </cell>
          <cell r="DF210">
            <v>177644</v>
          </cell>
          <cell r="DG210">
            <v>184948</v>
          </cell>
          <cell r="DH210">
            <v>190839</v>
          </cell>
          <cell r="DI210">
            <v>191726</v>
          </cell>
          <cell r="DJ210">
            <v>198674</v>
          </cell>
          <cell r="DK210">
            <v>200210</v>
          </cell>
          <cell r="DL210">
            <v>204178</v>
          </cell>
          <cell r="DM210">
            <v>208389</v>
          </cell>
          <cell r="DN210">
            <v>213024</v>
          </cell>
          <cell r="DO210">
            <v>202990</v>
          </cell>
          <cell r="DP210">
            <v>205905</v>
          </cell>
          <cell r="DQ210">
            <v>207634</v>
          </cell>
          <cell r="DR210">
            <v>209465</v>
          </cell>
          <cell r="DS210">
            <v>210773</v>
          </cell>
          <cell r="DT210">
            <v>212917</v>
          </cell>
          <cell r="DU210">
            <v>213435</v>
          </cell>
          <cell r="DV210">
            <v>215216</v>
          </cell>
          <cell r="DW210">
            <v>216582</v>
          </cell>
          <cell r="DX210">
            <v>217466</v>
          </cell>
          <cell r="DY210">
            <v>218011</v>
          </cell>
          <cell r="DZ210">
            <v>219329</v>
          </cell>
          <cell r="EA210">
            <v>220325</v>
          </cell>
          <cell r="EB210">
            <v>221447</v>
          </cell>
          <cell r="EC210">
            <v>222857</v>
          </cell>
          <cell r="ED210">
            <v>223578</v>
          </cell>
          <cell r="EE210">
            <v>224350</v>
          </cell>
          <cell r="EF210">
            <v>227436</v>
          </cell>
          <cell r="EG210">
            <v>228030</v>
          </cell>
          <cell r="EH210">
            <v>228691</v>
          </cell>
        </row>
        <row r="211">
          <cell r="A211" t="str">
            <v>Sri_Lanka</v>
          </cell>
        </row>
        <row r="212">
          <cell r="A212" t="str">
            <v>Sudan</v>
          </cell>
        </row>
        <row r="213">
          <cell r="A213" t="str">
            <v>Suriname</v>
          </cell>
        </row>
        <row r="214">
          <cell r="A214" t="str">
            <v>Sweden</v>
          </cell>
          <cell r="B214" t="str">
            <v>Sweden_UNSM</v>
          </cell>
          <cell r="C214" t="str">
            <v>UNSM</v>
          </cell>
          <cell r="H214" t="str">
            <v>Confirmed</v>
          </cell>
          <cell r="I214" t="str">
            <v>jhu</v>
          </cell>
          <cell r="J214" t="str">
            <v>Fri May 15 09:41:43 EET 2020</v>
          </cell>
          <cell r="K214" t="str">
            <v>c=d=</v>
          </cell>
          <cell r="L214" t="str">
            <v>Cases</v>
          </cell>
          <cell r="M214">
            <v>26236</v>
          </cell>
          <cell r="N214">
            <v>41</v>
          </cell>
          <cell r="O214">
            <v>94</v>
          </cell>
          <cell r="P214">
            <v>66</v>
          </cell>
          <cell r="Q214">
            <v>44</v>
          </cell>
          <cell r="R214">
            <v>999</v>
          </cell>
          <cell r="S214" t="str">
            <v>Death</v>
          </cell>
          <cell r="T214">
            <v>3250</v>
          </cell>
          <cell r="U214">
            <v>49</v>
          </cell>
          <cell r="V214">
            <v>88</v>
          </cell>
          <cell r="W214">
            <v>73</v>
          </cell>
          <cell r="X214">
            <v>37</v>
          </cell>
          <cell r="Y214">
            <v>999</v>
          </cell>
          <cell r="Z214">
            <v>0.1239</v>
          </cell>
          <cell r="AI214">
            <v>1</v>
          </cell>
          <cell r="AJ214">
            <v>1</v>
          </cell>
          <cell r="AK214">
            <v>1</v>
          </cell>
          <cell r="AL214">
            <v>1</v>
          </cell>
          <cell r="AM214">
            <v>1</v>
          </cell>
          <cell r="AN214">
            <v>1</v>
          </cell>
          <cell r="AO214">
            <v>1</v>
          </cell>
          <cell r="AP214">
            <v>1</v>
          </cell>
          <cell r="AQ214">
            <v>1</v>
          </cell>
          <cell r="AR214">
            <v>1</v>
          </cell>
          <cell r="AS214">
            <v>1</v>
          </cell>
          <cell r="AT214">
            <v>1</v>
          </cell>
          <cell r="AU214">
            <v>1</v>
          </cell>
          <cell r="AV214">
            <v>1</v>
          </cell>
          <cell r="AW214">
            <v>1</v>
          </cell>
          <cell r="AX214">
            <v>1</v>
          </cell>
          <cell r="AY214">
            <v>1</v>
          </cell>
          <cell r="AZ214">
            <v>1</v>
          </cell>
          <cell r="BA214">
            <v>1</v>
          </cell>
          <cell r="BB214">
            <v>1</v>
          </cell>
          <cell r="BC214">
            <v>1</v>
          </cell>
          <cell r="BD214">
            <v>1</v>
          </cell>
          <cell r="BE214">
            <v>1</v>
          </cell>
          <cell r="BF214">
            <v>1</v>
          </cell>
          <cell r="BG214">
            <v>1</v>
          </cell>
          <cell r="BH214">
            <v>1</v>
          </cell>
          <cell r="BI214">
            <v>2</v>
          </cell>
          <cell r="BJ214">
            <v>7</v>
          </cell>
          <cell r="BK214">
            <v>7</v>
          </cell>
          <cell r="BL214">
            <v>12</v>
          </cell>
          <cell r="BM214">
            <v>14</v>
          </cell>
          <cell r="BN214">
            <v>15</v>
          </cell>
          <cell r="BO214">
            <v>21</v>
          </cell>
          <cell r="BP214">
            <v>35</v>
          </cell>
          <cell r="BQ214">
            <v>94</v>
          </cell>
          <cell r="BR214">
            <v>101</v>
          </cell>
          <cell r="BS214">
            <v>161</v>
          </cell>
          <cell r="BT214">
            <v>203</v>
          </cell>
          <cell r="BU214">
            <v>248</v>
          </cell>
          <cell r="BV214">
            <v>355</v>
          </cell>
          <cell r="BW214">
            <v>500</v>
          </cell>
          <cell r="BX214">
            <v>599</v>
          </cell>
          <cell r="BY214">
            <v>814</v>
          </cell>
          <cell r="BZ214">
            <v>961</v>
          </cell>
          <cell r="CA214">
            <v>1022</v>
          </cell>
          <cell r="CB214">
            <v>1103</v>
          </cell>
          <cell r="CC214">
            <v>1190</v>
          </cell>
          <cell r="CD214">
            <v>1279</v>
          </cell>
          <cell r="CE214">
            <v>1439</v>
          </cell>
          <cell r="CF214">
            <v>1639</v>
          </cell>
          <cell r="CG214">
            <v>1763</v>
          </cell>
          <cell r="CH214">
            <v>1934</v>
          </cell>
          <cell r="CI214">
            <v>2046</v>
          </cell>
          <cell r="CJ214">
            <v>2286</v>
          </cell>
          <cell r="CK214">
            <v>2526</v>
          </cell>
          <cell r="CL214">
            <v>2840</v>
          </cell>
          <cell r="CM214">
            <v>3069</v>
          </cell>
          <cell r="CN214">
            <v>3447</v>
          </cell>
          <cell r="CO214">
            <v>3700</v>
          </cell>
          <cell r="CP214">
            <v>4028</v>
          </cell>
          <cell r="CQ214">
            <v>4435</v>
          </cell>
          <cell r="CR214">
            <v>4947</v>
          </cell>
          <cell r="CS214">
            <v>5568</v>
          </cell>
          <cell r="CT214">
            <v>6131</v>
          </cell>
          <cell r="CU214">
            <v>6443</v>
          </cell>
          <cell r="CV214">
            <v>6830</v>
          </cell>
          <cell r="CW214">
            <v>7206</v>
          </cell>
          <cell r="CX214">
            <v>7693</v>
          </cell>
          <cell r="CY214">
            <v>8419</v>
          </cell>
          <cell r="CZ214">
            <v>9141</v>
          </cell>
          <cell r="DA214">
            <v>9685</v>
          </cell>
          <cell r="DB214">
            <v>10151</v>
          </cell>
          <cell r="DC214">
            <v>10483</v>
          </cell>
          <cell r="DD214">
            <v>10948</v>
          </cell>
          <cell r="DE214">
            <v>11445</v>
          </cell>
          <cell r="DF214">
            <v>11927</v>
          </cell>
          <cell r="DG214">
            <v>12540</v>
          </cell>
          <cell r="DH214">
            <v>13216</v>
          </cell>
          <cell r="DI214">
            <v>13822</v>
          </cell>
          <cell r="DJ214">
            <v>14385</v>
          </cell>
          <cell r="DK214">
            <v>14777</v>
          </cell>
          <cell r="DL214">
            <v>15322</v>
          </cell>
          <cell r="DM214">
            <v>16004</v>
          </cell>
          <cell r="DN214">
            <v>16755</v>
          </cell>
          <cell r="DO214">
            <v>17567</v>
          </cell>
          <cell r="DP214">
            <v>18177</v>
          </cell>
          <cell r="DQ214">
            <v>18640</v>
          </cell>
          <cell r="DR214">
            <v>18926</v>
          </cell>
          <cell r="DS214">
            <v>19621</v>
          </cell>
          <cell r="DT214">
            <v>20302</v>
          </cell>
          <cell r="DU214">
            <v>21092</v>
          </cell>
          <cell r="DV214">
            <v>21520</v>
          </cell>
          <cell r="DW214">
            <v>22082</v>
          </cell>
          <cell r="DX214">
            <v>22317</v>
          </cell>
          <cell r="DY214">
            <v>22721</v>
          </cell>
          <cell r="DZ214">
            <v>23216</v>
          </cell>
          <cell r="EA214">
            <v>23918</v>
          </cell>
          <cell r="EB214">
            <v>24623</v>
          </cell>
          <cell r="EC214">
            <v>25265</v>
          </cell>
          <cell r="ED214">
            <v>25921</v>
          </cell>
          <cell r="EE214">
            <v>26322</v>
          </cell>
          <cell r="EF214">
            <v>26670</v>
          </cell>
          <cell r="EG214">
            <v>27272</v>
          </cell>
          <cell r="EH214">
            <v>27909</v>
          </cell>
        </row>
        <row r="215">
          <cell r="A215" t="str">
            <v>Switzerland</v>
          </cell>
          <cell r="B215" t="str">
            <v>Switzerland_UNSM</v>
          </cell>
          <cell r="C215" t="str">
            <v>UNSM</v>
          </cell>
          <cell r="H215" t="str">
            <v>Confirmed</v>
          </cell>
          <cell r="I215" t="str">
            <v>jhu</v>
          </cell>
          <cell r="J215" t="str">
            <v>Fri May 15 09:41:43 EET 2020</v>
          </cell>
          <cell r="K215" t="str">
            <v>cCdD</v>
          </cell>
          <cell r="L215" t="str">
            <v>Cases</v>
          </cell>
          <cell r="M215">
            <v>30255</v>
          </cell>
          <cell r="N215">
            <v>40</v>
          </cell>
          <cell r="O215">
            <v>62</v>
          </cell>
          <cell r="P215">
            <v>55</v>
          </cell>
          <cell r="Q215">
            <v>25</v>
          </cell>
          <cell r="R215">
            <v>79</v>
          </cell>
          <cell r="S215" t="str">
            <v>Death</v>
          </cell>
          <cell r="T215">
            <v>1840</v>
          </cell>
          <cell r="U215">
            <v>44</v>
          </cell>
          <cell r="V215">
            <v>73</v>
          </cell>
          <cell r="W215">
            <v>64</v>
          </cell>
          <cell r="X215">
            <v>32</v>
          </cell>
          <cell r="Y215">
            <v>95</v>
          </cell>
          <cell r="Z215">
            <v>6.08E-2</v>
          </cell>
          <cell r="BH215">
            <v>1</v>
          </cell>
          <cell r="BI215">
            <v>1</v>
          </cell>
          <cell r="BJ215">
            <v>8</v>
          </cell>
          <cell r="BK215">
            <v>8</v>
          </cell>
          <cell r="BL215">
            <v>18</v>
          </cell>
          <cell r="BM215">
            <v>27</v>
          </cell>
          <cell r="BN215">
            <v>42</v>
          </cell>
          <cell r="BO215">
            <v>56</v>
          </cell>
          <cell r="BP215">
            <v>90</v>
          </cell>
          <cell r="BQ215">
            <v>114</v>
          </cell>
          <cell r="BR215">
            <v>214</v>
          </cell>
          <cell r="BS215">
            <v>268</v>
          </cell>
          <cell r="BT215">
            <v>337</v>
          </cell>
          <cell r="BU215">
            <v>374</v>
          </cell>
          <cell r="BV215">
            <v>491</v>
          </cell>
          <cell r="BW215">
            <v>652</v>
          </cell>
          <cell r="BX215">
            <v>652</v>
          </cell>
          <cell r="BY215">
            <v>1139</v>
          </cell>
          <cell r="BZ215">
            <v>1359</v>
          </cell>
          <cell r="CA215">
            <v>2200</v>
          </cell>
          <cell r="CB215">
            <v>2200</v>
          </cell>
          <cell r="CC215">
            <v>2700</v>
          </cell>
          <cell r="CD215">
            <v>3028</v>
          </cell>
          <cell r="CE215">
            <v>4075</v>
          </cell>
          <cell r="CF215">
            <v>5294</v>
          </cell>
          <cell r="CG215">
            <v>6575</v>
          </cell>
          <cell r="CH215">
            <v>7474</v>
          </cell>
          <cell r="CI215">
            <v>8795</v>
          </cell>
          <cell r="CJ215">
            <v>9877</v>
          </cell>
          <cell r="CK215">
            <v>10897</v>
          </cell>
          <cell r="CL215">
            <v>11811</v>
          </cell>
          <cell r="CM215">
            <v>12928</v>
          </cell>
          <cell r="CN215">
            <v>14076</v>
          </cell>
          <cell r="CO215">
            <v>14829</v>
          </cell>
          <cell r="CP215">
            <v>15922</v>
          </cell>
          <cell r="CQ215">
            <v>16605</v>
          </cell>
          <cell r="CR215">
            <v>17768</v>
          </cell>
          <cell r="CS215">
            <v>18827</v>
          </cell>
          <cell r="CT215">
            <v>19606</v>
          </cell>
          <cell r="CU215">
            <v>20505</v>
          </cell>
          <cell r="CV215">
            <v>21100</v>
          </cell>
          <cell r="CW215">
            <v>21657</v>
          </cell>
          <cell r="CX215">
            <v>22253</v>
          </cell>
          <cell r="CY215">
            <v>23280</v>
          </cell>
          <cell r="CZ215">
            <v>24051</v>
          </cell>
          <cell r="DA215">
            <v>24551</v>
          </cell>
          <cell r="DB215">
            <v>25107</v>
          </cell>
          <cell r="DC215">
            <v>25415</v>
          </cell>
          <cell r="DD215">
            <v>25688</v>
          </cell>
          <cell r="DE215">
            <v>25936</v>
          </cell>
          <cell r="DF215">
            <v>26336</v>
          </cell>
          <cell r="DG215">
            <v>26732</v>
          </cell>
          <cell r="DH215">
            <v>27078</v>
          </cell>
          <cell r="DI215">
            <v>27404</v>
          </cell>
          <cell r="DJ215">
            <v>27740</v>
          </cell>
          <cell r="DK215">
            <v>27944</v>
          </cell>
          <cell r="DL215">
            <v>28063</v>
          </cell>
          <cell r="DM215">
            <v>28268</v>
          </cell>
          <cell r="DN215">
            <v>28496</v>
          </cell>
          <cell r="DO215">
            <v>28677</v>
          </cell>
          <cell r="DP215">
            <v>28894</v>
          </cell>
          <cell r="DQ215">
            <v>29061</v>
          </cell>
          <cell r="DR215">
            <v>29164</v>
          </cell>
          <cell r="DS215">
            <v>29264</v>
          </cell>
          <cell r="DT215">
            <v>29407</v>
          </cell>
          <cell r="DU215">
            <v>29586</v>
          </cell>
          <cell r="DV215">
            <v>29705</v>
          </cell>
          <cell r="DW215">
            <v>29817</v>
          </cell>
          <cell r="DX215">
            <v>29905</v>
          </cell>
          <cell r="DY215">
            <v>29981</v>
          </cell>
          <cell r="DZ215">
            <v>30009</v>
          </cell>
          <cell r="EA215">
            <v>30060</v>
          </cell>
          <cell r="EB215">
            <v>30126</v>
          </cell>
          <cell r="EC215">
            <v>30207</v>
          </cell>
          <cell r="ED215">
            <v>30251</v>
          </cell>
          <cell r="EE215">
            <v>30305</v>
          </cell>
          <cell r="EF215">
            <v>30344</v>
          </cell>
          <cell r="EG215">
            <v>30380</v>
          </cell>
          <cell r="EH215">
            <v>30413</v>
          </cell>
        </row>
        <row r="216">
          <cell r="A216" t="str">
            <v>Syria</v>
          </cell>
        </row>
        <row r="217">
          <cell r="A217" t="str">
            <v>Taiwan</v>
          </cell>
        </row>
        <row r="218">
          <cell r="A218" t="str">
            <v>Tajikistan</v>
          </cell>
        </row>
        <row r="219">
          <cell r="A219" t="str">
            <v>Tanzania</v>
          </cell>
        </row>
        <row r="220">
          <cell r="A220" t="str">
            <v>Thailand</v>
          </cell>
        </row>
        <row r="221">
          <cell r="A221" t="str">
            <v>Togo</v>
          </cell>
        </row>
        <row r="222">
          <cell r="A222" t="str">
            <v>Trinidad_and_Tobago</v>
          </cell>
        </row>
        <row r="223">
          <cell r="A223" t="str">
            <v>Tunisia</v>
          </cell>
        </row>
        <row r="224">
          <cell r="A224" t="str">
            <v>Turkey</v>
          </cell>
        </row>
        <row r="225">
          <cell r="A225" t="str">
            <v>US</v>
          </cell>
        </row>
        <row r="226">
          <cell r="A226" t="str">
            <v>US_Alabama_Autauga</v>
          </cell>
        </row>
        <row r="227">
          <cell r="A227" t="str">
            <v>US_Alabama_Baldwin</v>
          </cell>
        </row>
        <row r="228">
          <cell r="A228" t="str">
            <v>US_Alabama_Barbour</v>
          </cell>
        </row>
        <row r="229">
          <cell r="A229" t="str">
            <v>US_Alabama_Bibb</v>
          </cell>
        </row>
        <row r="230">
          <cell r="A230" t="str">
            <v>US_Alabama_Bullock</v>
          </cell>
        </row>
        <row r="231">
          <cell r="A231" t="str">
            <v>US_Alabama_Butler</v>
          </cell>
        </row>
        <row r="232">
          <cell r="A232" t="str">
            <v>US_Alabama_Calhoun</v>
          </cell>
        </row>
        <row r="233">
          <cell r="A233" t="str">
            <v>US_Alabama_Chambers</v>
          </cell>
        </row>
        <row r="234">
          <cell r="A234" t="str">
            <v>US_Alabama_Chilton</v>
          </cell>
        </row>
        <row r="235">
          <cell r="A235" t="str">
            <v>US_Alabama_Choctaw</v>
          </cell>
        </row>
        <row r="236">
          <cell r="A236" t="str">
            <v>US_Alabama_Clarke</v>
          </cell>
        </row>
        <row r="237">
          <cell r="A237" t="str">
            <v>US_Alabama_Clay</v>
          </cell>
        </row>
        <row r="238">
          <cell r="A238" t="str">
            <v>US_Alabama_Cleburne</v>
          </cell>
        </row>
        <row r="239">
          <cell r="A239" t="str">
            <v>US_Alabama_Coffee</v>
          </cell>
        </row>
        <row r="240">
          <cell r="A240" t="str">
            <v>US_Alabama_Colbert</v>
          </cell>
        </row>
        <row r="241">
          <cell r="A241" t="str">
            <v>US_Alabama_Coosa</v>
          </cell>
        </row>
        <row r="242">
          <cell r="A242" t="str">
            <v>US_Alabama_Covington</v>
          </cell>
        </row>
        <row r="243">
          <cell r="A243" t="str">
            <v>US_Alabama_Crenshaw</v>
          </cell>
        </row>
        <row r="244">
          <cell r="A244" t="str">
            <v>US_Alabama_Dallas</v>
          </cell>
        </row>
        <row r="245">
          <cell r="A245" t="str">
            <v>US_Alabama_DeKalb</v>
          </cell>
        </row>
        <row r="246">
          <cell r="A246" t="str">
            <v>US_Alabama_Elmore</v>
          </cell>
        </row>
        <row r="247">
          <cell r="A247" t="str">
            <v>US_Alabama_Escambia</v>
          </cell>
        </row>
        <row r="248">
          <cell r="A248" t="str">
            <v>US_Alabama_Etowah</v>
          </cell>
        </row>
        <row r="249">
          <cell r="A249" t="str">
            <v>US_Alabama_Franklin</v>
          </cell>
        </row>
        <row r="250">
          <cell r="A250" t="str">
            <v>US_Alabama_Greene</v>
          </cell>
        </row>
        <row r="251">
          <cell r="A251" t="str">
            <v>US_Alabama_Hale</v>
          </cell>
        </row>
        <row r="252">
          <cell r="A252" t="str">
            <v>US_Alabama_Henry</v>
          </cell>
        </row>
        <row r="253">
          <cell r="A253" t="str">
            <v>US_Alabama_Houston</v>
          </cell>
        </row>
        <row r="254">
          <cell r="A254" t="str">
            <v>US_Alabama_Jackson</v>
          </cell>
        </row>
        <row r="255">
          <cell r="A255" t="str">
            <v>US_Alabama_Jefferson</v>
          </cell>
        </row>
        <row r="256">
          <cell r="A256" t="str">
            <v>US_Alabama_Lauderdale</v>
          </cell>
        </row>
        <row r="257">
          <cell r="A257" t="str">
            <v>US_Alabama_Lee</v>
          </cell>
        </row>
        <row r="258">
          <cell r="A258" t="str">
            <v>US_Alabama_Lowndes</v>
          </cell>
        </row>
        <row r="259">
          <cell r="A259" t="str">
            <v>US_Alabama_Macon</v>
          </cell>
        </row>
        <row r="260">
          <cell r="A260" t="str">
            <v>US_Alabama_Madison</v>
          </cell>
        </row>
        <row r="261">
          <cell r="A261" t="str">
            <v>US_Alabama_Marengo</v>
          </cell>
        </row>
        <row r="262">
          <cell r="A262" t="str">
            <v>US_Alabama_Marion</v>
          </cell>
        </row>
        <row r="263">
          <cell r="A263" t="str">
            <v>US_Alabama_Marshall</v>
          </cell>
        </row>
        <row r="264">
          <cell r="A264" t="str">
            <v>US_Alabama_Mobile</v>
          </cell>
        </row>
        <row r="265">
          <cell r="A265" t="str">
            <v>US_Alabama_Monroe</v>
          </cell>
        </row>
        <row r="266">
          <cell r="A266" t="str">
            <v>US_Alabama_Montgomery</v>
          </cell>
        </row>
        <row r="267">
          <cell r="A267" t="str">
            <v>US_Alabama_Morgan</v>
          </cell>
        </row>
        <row r="268">
          <cell r="A268" t="str">
            <v>US_Alabama_Pickens</v>
          </cell>
        </row>
        <row r="269">
          <cell r="A269" t="str">
            <v>US_Alabama_Randolph</v>
          </cell>
        </row>
        <row r="270">
          <cell r="A270" t="str">
            <v>US_Alabama_Shelby</v>
          </cell>
        </row>
        <row r="271">
          <cell r="A271" t="str">
            <v>US_Alabama_St._Clair_St_Clair</v>
          </cell>
        </row>
        <row r="272">
          <cell r="A272" t="str">
            <v>US_Alabama_Sumter</v>
          </cell>
        </row>
        <row r="273">
          <cell r="A273" t="str">
            <v>US_Alabama_Talladega</v>
          </cell>
        </row>
        <row r="274">
          <cell r="A274" t="str">
            <v>US_Alabama_Tallapoosa</v>
          </cell>
        </row>
        <row r="275">
          <cell r="A275" t="str">
            <v>US_Alabama_Tuscaloosa</v>
          </cell>
        </row>
        <row r="276">
          <cell r="A276" t="str">
            <v>US_Alabama_Washington</v>
          </cell>
        </row>
        <row r="277">
          <cell r="A277" t="str">
            <v>US_Alabama_Wilcox</v>
          </cell>
        </row>
        <row r="278">
          <cell r="A278" t="str">
            <v>US_Alaska_Anchorage</v>
          </cell>
        </row>
        <row r="279">
          <cell r="A279" t="str">
            <v>US_Alaska_Fairbanks_North_Star</v>
          </cell>
        </row>
        <row r="280">
          <cell r="A280" t="str">
            <v>US_Alaska_Kenai_Peninsula</v>
          </cell>
        </row>
        <row r="281">
          <cell r="A281" t="str">
            <v>US_Alaska_Petersburg</v>
          </cell>
        </row>
        <row r="282">
          <cell r="A282" t="str">
            <v>US_Arizona_Apache</v>
          </cell>
        </row>
        <row r="283">
          <cell r="A283" t="str">
            <v>US_Arizona_Cochise</v>
          </cell>
        </row>
        <row r="284">
          <cell r="A284" t="str">
            <v>US_Arizona_Coconino</v>
          </cell>
        </row>
        <row r="285">
          <cell r="A285" t="str">
            <v>US_Arizona_Gila</v>
          </cell>
        </row>
        <row r="286">
          <cell r="A286" t="str">
            <v>US_Arizona_La_Paz</v>
          </cell>
        </row>
        <row r="287">
          <cell r="A287" t="str">
            <v>US_Arizona_Maricopa</v>
          </cell>
        </row>
        <row r="288">
          <cell r="A288" t="str">
            <v>US_Arizona_Mohave</v>
          </cell>
        </row>
        <row r="289">
          <cell r="A289" t="str">
            <v>US_Arizona_Navajo</v>
          </cell>
        </row>
        <row r="290">
          <cell r="A290" t="str">
            <v>US_Arizona_Pima</v>
          </cell>
        </row>
        <row r="291">
          <cell r="A291" t="str">
            <v>US_Arizona_Pinal</v>
          </cell>
        </row>
        <row r="292">
          <cell r="A292" t="str">
            <v>US_Arizona_Yavapai</v>
          </cell>
        </row>
        <row r="293">
          <cell r="A293" t="str">
            <v>US_Arizona_Yuma</v>
          </cell>
        </row>
        <row r="294">
          <cell r="A294" t="str">
            <v>US_Arkansas_Bradley</v>
          </cell>
        </row>
        <row r="295">
          <cell r="A295" t="str">
            <v>US_Arkansas_Cleburne</v>
          </cell>
        </row>
        <row r="296">
          <cell r="A296" t="str">
            <v>US_Arkansas_Columbia</v>
          </cell>
        </row>
        <row r="297">
          <cell r="A297" t="str">
            <v>US_Arkansas_Conway</v>
          </cell>
        </row>
        <row r="298">
          <cell r="A298" t="str">
            <v>US_Arkansas_Crittenden</v>
          </cell>
        </row>
        <row r="299">
          <cell r="A299" t="str">
            <v>US_Arkansas_Drew</v>
          </cell>
        </row>
        <row r="300">
          <cell r="A300" t="str">
            <v>US_Arkansas_Faulkner</v>
          </cell>
        </row>
        <row r="301">
          <cell r="A301" t="str">
            <v>US_Arkansas_Garland</v>
          </cell>
        </row>
        <row r="302">
          <cell r="A302" t="str">
            <v>US_Arkansas_Hempstead</v>
          </cell>
        </row>
        <row r="303">
          <cell r="A303" t="str">
            <v>US_Arkansas_Jefferson</v>
          </cell>
        </row>
        <row r="304">
          <cell r="A304" t="str">
            <v>US_Arkansas_Lafayette</v>
          </cell>
        </row>
        <row r="305">
          <cell r="A305" t="str">
            <v>US_Arkansas_Lawrence</v>
          </cell>
        </row>
        <row r="306">
          <cell r="A306" t="str">
            <v>US_Arkansas_Lee</v>
          </cell>
        </row>
        <row r="307">
          <cell r="A307" t="str">
            <v>US_Arkansas_Lincoln</v>
          </cell>
        </row>
        <row r="308">
          <cell r="A308" t="str">
            <v>US_Arkansas_Miller</v>
          </cell>
        </row>
        <row r="309">
          <cell r="A309" t="str">
            <v>US_Arkansas_Phillips</v>
          </cell>
        </row>
        <row r="310">
          <cell r="A310" t="str">
            <v>US_Arkansas_Poinsett</v>
          </cell>
        </row>
        <row r="311">
          <cell r="A311" t="str">
            <v>US_Arkansas_Pulaski</v>
          </cell>
        </row>
        <row r="312">
          <cell r="A312" t="str">
            <v>US_Arkansas_Saline</v>
          </cell>
        </row>
        <row r="313">
          <cell r="A313" t="str">
            <v>US_Arkansas_Sevier</v>
          </cell>
        </row>
        <row r="314">
          <cell r="A314" t="str">
            <v>US_Arkansas_Sharp</v>
          </cell>
        </row>
        <row r="315">
          <cell r="A315" t="str">
            <v>US_Arkansas_Union</v>
          </cell>
        </row>
        <row r="316">
          <cell r="A316" t="str">
            <v>US_Arkansas_Van_Buren</v>
          </cell>
        </row>
        <row r="317">
          <cell r="A317" t="str">
            <v>US_Arkansas_Washington</v>
          </cell>
        </row>
        <row r="318">
          <cell r="A318" t="str">
            <v>US_Arkansas_White</v>
          </cell>
        </row>
        <row r="319">
          <cell r="A319" t="str">
            <v>US_Arkansas_Yell</v>
          </cell>
        </row>
        <row r="320">
          <cell r="A320" t="str">
            <v>US_California_Alameda</v>
          </cell>
        </row>
        <row r="321">
          <cell r="A321" t="str">
            <v>US_California_Contra_Costa</v>
          </cell>
        </row>
        <row r="322">
          <cell r="A322" t="str">
            <v>US_California_Fresno</v>
          </cell>
        </row>
        <row r="323">
          <cell r="A323" t="str">
            <v>US_California_Imperial</v>
          </cell>
        </row>
        <row r="324">
          <cell r="A324" t="str">
            <v>US_California_Inyo</v>
          </cell>
        </row>
        <row r="325">
          <cell r="A325" t="str">
            <v>US_California_Kern</v>
          </cell>
        </row>
        <row r="326">
          <cell r="A326" t="str">
            <v>US_California_Kings</v>
          </cell>
        </row>
        <row r="327">
          <cell r="A327" t="str">
            <v>US_California_Los_Angeles</v>
          </cell>
        </row>
        <row r="328">
          <cell r="A328" t="str">
            <v>US_California_Madera</v>
          </cell>
        </row>
        <row r="329">
          <cell r="A329" t="str">
            <v>US_California_Marin</v>
          </cell>
        </row>
        <row r="330">
          <cell r="A330" t="str">
            <v>US_California_Merced</v>
          </cell>
        </row>
        <row r="331">
          <cell r="A331" t="str">
            <v>US_California_Mono</v>
          </cell>
        </row>
        <row r="332">
          <cell r="A332" t="str">
            <v>US_California_Monterey</v>
          </cell>
        </row>
        <row r="333">
          <cell r="A333" t="str">
            <v>US_California_Napa</v>
          </cell>
        </row>
        <row r="334">
          <cell r="A334" t="str">
            <v>US_California_Nevada</v>
          </cell>
        </row>
        <row r="335">
          <cell r="A335" t="str">
            <v>US_California_Orange</v>
          </cell>
        </row>
        <row r="336">
          <cell r="A336" t="str">
            <v>US_California_Placer</v>
          </cell>
        </row>
        <row r="337">
          <cell r="A337" t="str">
            <v>US_California_Riverside</v>
          </cell>
        </row>
        <row r="338">
          <cell r="A338" t="str">
            <v>US_California_Sacramento</v>
          </cell>
        </row>
        <row r="339">
          <cell r="A339" t="str">
            <v>US_California_San_Benito</v>
          </cell>
        </row>
        <row r="340">
          <cell r="A340" t="str">
            <v>US_California_San_Bernardino</v>
          </cell>
        </row>
        <row r="341">
          <cell r="A341" t="str">
            <v>US_California_San_Diego</v>
          </cell>
        </row>
        <row r="342">
          <cell r="A342" t="str">
            <v>US_California_San_Francisco</v>
          </cell>
        </row>
        <row r="343">
          <cell r="A343" t="str">
            <v>US_California_San_Joaquin</v>
          </cell>
        </row>
        <row r="344">
          <cell r="A344" t="str">
            <v>US_California_San_Luis_Obispo</v>
          </cell>
        </row>
        <row r="345">
          <cell r="A345" t="str">
            <v>US_California_San_Mateo</v>
          </cell>
        </row>
        <row r="346">
          <cell r="A346" t="str">
            <v>US_California_Santa_Barbara</v>
          </cell>
        </row>
        <row r="347">
          <cell r="A347" t="str">
            <v>US_California_Santa_Clara</v>
          </cell>
        </row>
        <row r="348">
          <cell r="A348" t="str">
            <v>US_California_Santa_Cruz</v>
          </cell>
        </row>
        <row r="349">
          <cell r="A349" t="str">
            <v>US_California_Shasta</v>
          </cell>
        </row>
        <row r="350">
          <cell r="A350" t="str">
            <v>US_California_Solano</v>
          </cell>
        </row>
        <row r="351">
          <cell r="A351" t="str">
            <v>US_California_Sonoma</v>
          </cell>
        </row>
        <row r="352">
          <cell r="A352" t="str">
            <v>US_California_Stanislaus</v>
          </cell>
        </row>
        <row r="353">
          <cell r="A353" t="str">
            <v>US_California_Sutter</v>
          </cell>
        </row>
        <row r="354">
          <cell r="A354" t="str">
            <v>US_California_Tehama</v>
          </cell>
        </row>
        <row r="355">
          <cell r="A355" t="str">
            <v>US_California_Tulare</v>
          </cell>
        </row>
        <row r="356">
          <cell r="A356" t="str">
            <v>US_California_Ventura</v>
          </cell>
        </row>
        <row r="357">
          <cell r="A357" t="str">
            <v>US_California_Yolo</v>
          </cell>
        </row>
        <row r="358">
          <cell r="A358" t="str">
            <v>US_California_Yuba</v>
          </cell>
        </row>
        <row r="359">
          <cell r="A359" t="str">
            <v>US_Colorado_Adams</v>
          </cell>
        </row>
        <row r="360">
          <cell r="A360" t="str">
            <v>US_Colorado_Alamosa</v>
          </cell>
        </row>
        <row r="361">
          <cell r="A361" t="str">
            <v>US_Colorado_Arapahoe</v>
          </cell>
        </row>
        <row r="362">
          <cell r="A362" t="str">
            <v>US_Colorado_Boulder</v>
          </cell>
        </row>
        <row r="363">
          <cell r="A363" t="str">
            <v>US_Colorado_Broomfield</v>
          </cell>
        </row>
        <row r="364">
          <cell r="A364" t="str">
            <v>US_Colorado_Chaffee</v>
          </cell>
        </row>
        <row r="365">
          <cell r="A365" t="str">
            <v>US_Colorado_Clear_Creek</v>
          </cell>
        </row>
        <row r="366">
          <cell r="A366" t="str">
            <v>US_Colorado_Crowley</v>
          </cell>
        </row>
        <row r="367">
          <cell r="A367" t="str">
            <v>US_Colorado_Delta</v>
          </cell>
        </row>
        <row r="368">
          <cell r="A368" t="str">
            <v>US_Colorado_Denver</v>
          </cell>
        </row>
        <row r="369">
          <cell r="A369" t="str">
            <v>US_Colorado_Douglas</v>
          </cell>
        </row>
        <row r="370">
          <cell r="A370" t="str">
            <v>US_Colorado_Eagle</v>
          </cell>
        </row>
        <row r="371">
          <cell r="A371" t="str">
            <v>US_Colorado_El_Paso</v>
          </cell>
        </row>
        <row r="372">
          <cell r="A372" t="str">
            <v>US_Colorado_Elbert</v>
          </cell>
        </row>
        <row r="373">
          <cell r="A373" t="str">
            <v>US_Colorado_Garfield</v>
          </cell>
        </row>
        <row r="374">
          <cell r="A374" t="str">
            <v>US_Colorado_Gunnison</v>
          </cell>
        </row>
        <row r="375">
          <cell r="A375" t="str">
            <v>US_Colorado_Jefferson</v>
          </cell>
        </row>
        <row r="376">
          <cell r="A376" t="str">
            <v>US_Colorado_Kit_Carson</v>
          </cell>
        </row>
        <row r="377">
          <cell r="A377" t="str">
            <v>US_Colorado_La_Plata</v>
          </cell>
        </row>
        <row r="378">
          <cell r="A378" t="str">
            <v>US_Colorado_Larimer</v>
          </cell>
        </row>
        <row r="379">
          <cell r="A379" t="str">
            <v>US_Colorado_Logan</v>
          </cell>
        </row>
        <row r="380">
          <cell r="A380" t="str">
            <v>US_Colorado_Montezuma</v>
          </cell>
        </row>
        <row r="381">
          <cell r="A381" t="str">
            <v>US_Colorado_Montrose</v>
          </cell>
        </row>
        <row r="382">
          <cell r="A382" t="str">
            <v>US_Colorado_Morgan</v>
          </cell>
        </row>
        <row r="383">
          <cell r="A383" t="str">
            <v>US_Colorado_Otero</v>
          </cell>
        </row>
        <row r="384">
          <cell r="A384" t="str">
            <v>US_Colorado_Ouray</v>
          </cell>
        </row>
        <row r="385">
          <cell r="A385" t="str">
            <v>US_Colorado_Pitkin</v>
          </cell>
        </row>
        <row r="386">
          <cell r="A386" t="str">
            <v>US_Colorado_Pueblo</v>
          </cell>
        </row>
        <row r="387">
          <cell r="A387" t="str">
            <v>US_Colorado_Routt</v>
          </cell>
        </row>
        <row r="388">
          <cell r="A388" t="str">
            <v>US_Colorado_Summit</v>
          </cell>
        </row>
        <row r="389">
          <cell r="A389" t="str">
            <v>US_Colorado_Teller</v>
          </cell>
        </row>
        <row r="390">
          <cell r="A390" t="str">
            <v>US_Colorado_Unassigned</v>
          </cell>
        </row>
        <row r="391">
          <cell r="A391" t="str">
            <v>US_Colorado_Weld</v>
          </cell>
        </row>
        <row r="392">
          <cell r="A392" t="str">
            <v>US_Connecticut_Fairfield</v>
          </cell>
        </row>
        <row r="393">
          <cell r="A393" t="str">
            <v>US_Connecticut_Hartford</v>
          </cell>
        </row>
        <row r="394">
          <cell r="A394" t="str">
            <v>US_Connecticut_Litchfield</v>
          </cell>
        </row>
        <row r="395">
          <cell r="A395" t="str">
            <v>US_Connecticut_Middlesex</v>
          </cell>
        </row>
        <row r="396">
          <cell r="A396" t="str">
            <v>US_Connecticut_New_Haven</v>
          </cell>
        </row>
        <row r="397">
          <cell r="A397" t="str">
            <v>US_Connecticut_New_London</v>
          </cell>
        </row>
        <row r="398">
          <cell r="A398" t="str">
            <v>US_Connecticut_Tolland</v>
          </cell>
        </row>
        <row r="399">
          <cell r="A399" t="str">
            <v>US_Connecticut_Unassigned</v>
          </cell>
        </row>
        <row r="400">
          <cell r="A400" t="str">
            <v>US_Connecticut_Windham</v>
          </cell>
        </row>
        <row r="401">
          <cell r="A401" t="str">
            <v>US_Delaware_Kent</v>
          </cell>
        </row>
        <row r="402">
          <cell r="A402" t="str">
            <v>US_Delaware_New_Castle</v>
          </cell>
        </row>
        <row r="403">
          <cell r="A403" t="str">
            <v>US_Delaware_Sussex</v>
          </cell>
        </row>
        <row r="404">
          <cell r="A404" t="str">
            <v>US_Delaware_Unassigned</v>
          </cell>
        </row>
        <row r="405">
          <cell r="A405" t="str">
            <v>US_District_of_Columbia</v>
          </cell>
        </row>
        <row r="406">
          <cell r="A406" t="str">
            <v>US_Florida_Alachua</v>
          </cell>
        </row>
        <row r="407">
          <cell r="A407" t="str">
            <v>US_Florida_Baker</v>
          </cell>
        </row>
        <row r="408">
          <cell r="A408" t="str">
            <v>US_Florida_Bay</v>
          </cell>
        </row>
        <row r="409">
          <cell r="A409" t="str">
            <v>US_Florida_Bradford</v>
          </cell>
        </row>
        <row r="410">
          <cell r="A410" t="str">
            <v>US_Florida_Brevard</v>
          </cell>
        </row>
        <row r="411">
          <cell r="A411" t="str">
            <v>US_Florida_Broward</v>
          </cell>
        </row>
        <row r="412">
          <cell r="A412" t="str">
            <v>US_Florida_Charlotte</v>
          </cell>
        </row>
        <row r="413">
          <cell r="A413" t="str">
            <v>US_Florida_Citrus</v>
          </cell>
        </row>
        <row r="414">
          <cell r="A414" t="str">
            <v>US_Florida_Clay</v>
          </cell>
        </row>
        <row r="415">
          <cell r="A415" t="str">
            <v>US_Florida_Collier</v>
          </cell>
        </row>
        <row r="416">
          <cell r="A416" t="str">
            <v>US_Florida_Columbia</v>
          </cell>
        </row>
        <row r="417">
          <cell r="A417" t="str">
            <v>US_Florida_DeSoto</v>
          </cell>
        </row>
        <row r="418">
          <cell r="A418" t="str">
            <v>US_Florida_Duval</v>
          </cell>
        </row>
        <row r="419">
          <cell r="A419" t="str">
            <v>US_Florida_Escambia</v>
          </cell>
        </row>
        <row r="420">
          <cell r="A420" t="str">
            <v>US_Florida_Flagler</v>
          </cell>
        </row>
        <row r="421">
          <cell r="A421" t="str">
            <v>US_Florida_Gadsden</v>
          </cell>
        </row>
        <row r="422">
          <cell r="A422" t="str">
            <v>US_Florida_Glades</v>
          </cell>
        </row>
        <row r="423">
          <cell r="A423" t="str">
            <v>US_Florida_Hendry</v>
          </cell>
        </row>
        <row r="424">
          <cell r="A424" t="str">
            <v>US_Florida_Hernando</v>
          </cell>
        </row>
        <row r="425">
          <cell r="A425" t="str">
            <v>US_Florida_Highlands</v>
          </cell>
        </row>
        <row r="426">
          <cell r="A426" t="str">
            <v>US_Florida_Hillsborough</v>
          </cell>
        </row>
        <row r="427">
          <cell r="A427" t="str">
            <v>US_Florida_Indian_River</v>
          </cell>
        </row>
        <row r="428">
          <cell r="A428" t="str">
            <v>US_Florida_Jefferson</v>
          </cell>
        </row>
        <row r="429">
          <cell r="A429" t="str">
            <v>US_Florida_Lake</v>
          </cell>
        </row>
        <row r="430">
          <cell r="A430" t="str">
            <v>US_Florida_Lee</v>
          </cell>
        </row>
        <row r="431">
          <cell r="A431" t="str">
            <v>US_Florida_Leon</v>
          </cell>
        </row>
        <row r="432">
          <cell r="A432" t="str">
            <v>US_Florida_Madison</v>
          </cell>
        </row>
        <row r="433">
          <cell r="A433" t="str">
            <v>US_Florida_Manatee</v>
          </cell>
        </row>
        <row r="434">
          <cell r="A434" t="str">
            <v>US_Florida_Marion</v>
          </cell>
        </row>
        <row r="435">
          <cell r="A435" t="str">
            <v>US_Florida_Martin</v>
          </cell>
        </row>
        <row r="436">
          <cell r="A436" t="str">
            <v>US_Florida_Monroe</v>
          </cell>
        </row>
        <row r="437">
          <cell r="A437" t="str">
            <v>US_Florida_Nassau</v>
          </cell>
        </row>
        <row r="438">
          <cell r="A438" t="str">
            <v>US_Florida_Okaloosa</v>
          </cell>
        </row>
        <row r="439">
          <cell r="A439" t="str">
            <v>US_Florida_Orange</v>
          </cell>
        </row>
        <row r="440">
          <cell r="A440" t="str">
            <v>US_Florida_Osceola</v>
          </cell>
        </row>
        <row r="441">
          <cell r="A441" t="str">
            <v>US_Florida_Palm_Beach</v>
          </cell>
        </row>
        <row r="442">
          <cell r="A442" t="str">
            <v>US_Florida_Pasco</v>
          </cell>
        </row>
        <row r="443">
          <cell r="A443" t="str">
            <v>US_Florida_Pinellas</v>
          </cell>
        </row>
        <row r="444">
          <cell r="A444" t="str">
            <v>US_Florida_Polk</v>
          </cell>
        </row>
        <row r="445">
          <cell r="A445" t="str">
            <v>US_Florida_Putnam</v>
          </cell>
        </row>
        <row r="446">
          <cell r="A446" t="str">
            <v>US_Florida_Santa_Rosa</v>
          </cell>
        </row>
        <row r="447">
          <cell r="A447" t="str">
            <v>US_Florida_Sarasota</v>
          </cell>
        </row>
        <row r="448">
          <cell r="A448" t="str">
            <v>US_Florida_Seminole</v>
          </cell>
        </row>
        <row r="449">
          <cell r="A449" t="str">
            <v>US_Florida_St._Johns_St_Johns</v>
          </cell>
        </row>
        <row r="450">
          <cell r="A450" t="str">
            <v>US_Florida_St._Lucie_St_Lucie</v>
          </cell>
        </row>
        <row r="451">
          <cell r="A451" t="str">
            <v>US_Florida_Sumter</v>
          </cell>
        </row>
        <row r="452">
          <cell r="A452" t="str">
            <v>US_Florida_Suwannee</v>
          </cell>
        </row>
        <row r="453">
          <cell r="A453" t="str">
            <v>US_Florida_Volusia</v>
          </cell>
        </row>
        <row r="454">
          <cell r="A454" t="str">
            <v>US_Florida_Wakulla</v>
          </cell>
        </row>
        <row r="455">
          <cell r="A455" t="str">
            <v>US_Florida_Walton</v>
          </cell>
        </row>
        <row r="456">
          <cell r="A456" t="str">
            <v>US_Georgia_Appling</v>
          </cell>
        </row>
        <row r="457">
          <cell r="A457" t="str">
            <v>US_Georgia_Atkinson</v>
          </cell>
        </row>
        <row r="458">
          <cell r="A458" t="str">
            <v>US_Georgia_Bacon</v>
          </cell>
        </row>
        <row r="459">
          <cell r="A459" t="str">
            <v>US_Georgia_Baker</v>
          </cell>
        </row>
        <row r="460">
          <cell r="A460" t="str">
            <v>US_Georgia_Baldwin</v>
          </cell>
        </row>
        <row r="461">
          <cell r="A461" t="str">
            <v>US_Georgia_Barrow</v>
          </cell>
        </row>
        <row r="462">
          <cell r="A462" t="str">
            <v>US_Georgia_Bartow</v>
          </cell>
        </row>
        <row r="463">
          <cell r="A463" t="str">
            <v>US_Georgia_Bibb</v>
          </cell>
        </row>
        <row r="464">
          <cell r="A464" t="str">
            <v>US_Georgia_Brantley</v>
          </cell>
        </row>
        <row r="465">
          <cell r="A465" t="str">
            <v>US_Georgia_Brooks</v>
          </cell>
        </row>
        <row r="466">
          <cell r="A466" t="str">
            <v>US_Georgia_Bryan</v>
          </cell>
        </row>
        <row r="467">
          <cell r="A467" t="str">
            <v>US_Georgia_Bulloch</v>
          </cell>
        </row>
        <row r="468">
          <cell r="A468" t="str">
            <v>US_Georgia_Burke</v>
          </cell>
        </row>
        <row r="469">
          <cell r="A469" t="str">
            <v>US_Georgia_Butts</v>
          </cell>
        </row>
        <row r="470">
          <cell r="A470" t="str">
            <v>US_Georgia_Calhoun</v>
          </cell>
        </row>
        <row r="471">
          <cell r="A471" t="str">
            <v>US_Georgia_Camden</v>
          </cell>
        </row>
        <row r="472">
          <cell r="A472" t="str">
            <v>US_Georgia_Carroll</v>
          </cell>
        </row>
        <row r="473">
          <cell r="A473" t="str">
            <v>US_Georgia_Charlton</v>
          </cell>
        </row>
        <row r="474">
          <cell r="A474" t="str">
            <v>US_Georgia_Chatham</v>
          </cell>
        </row>
        <row r="475">
          <cell r="A475" t="str">
            <v>US_Georgia_Chattooga</v>
          </cell>
        </row>
        <row r="476">
          <cell r="A476" t="str">
            <v>US_Georgia_Cherokee</v>
          </cell>
        </row>
        <row r="477">
          <cell r="A477" t="str">
            <v>US_Georgia_Clarke</v>
          </cell>
        </row>
        <row r="478">
          <cell r="A478" t="str">
            <v>US_Georgia_Clay</v>
          </cell>
        </row>
        <row r="479">
          <cell r="A479" t="str">
            <v>US_Georgia_Clayton</v>
          </cell>
        </row>
        <row r="480">
          <cell r="A480" t="str">
            <v>US_Georgia_Cobb</v>
          </cell>
        </row>
        <row r="481">
          <cell r="A481" t="str">
            <v>US_Georgia_Coffee</v>
          </cell>
        </row>
        <row r="482">
          <cell r="A482" t="str">
            <v>US_Georgia_Colquitt</v>
          </cell>
        </row>
        <row r="483">
          <cell r="A483" t="str">
            <v>US_Georgia_Columbia</v>
          </cell>
        </row>
        <row r="484">
          <cell r="A484" t="str">
            <v>US_Georgia_Cook</v>
          </cell>
        </row>
        <row r="485">
          <cell r="A485" t="str">
            <v>US_Georgia_Coweta</v>
          </cell>
        </row>
        <row r="486">
          <cell r="A486" t="str">
            <v>US_Georgia_Crisp</v>
          </cell>
        </row>
        <row r="487">
          <cell r="A487" t="str">
            <v>US_Georgia_Dade</v>
          </cell>
        </row>
        <row r="488">
          <cell r="A488" t="str">
            <v>US_Georgia_Dawson</v>
          </cell>
        </row>
        <row r="489">
          <cell r="A489" t="str">
            <v>US_Georgia_DeKalb</v>
          </cell>
        </row>
        <row r="490">
          <cell r="A490" t="str">
            <v>US_Georgia_Decatur</v>
          </cell>
        </row>
        <row r="491">
          <cell r="A491" t="str">
            <v>US_Georgia_Dodge</v>
          </cell>
        </row>
        <row r="492">
          <cell r="A492" t="str">
            <v>US_Georgia_Dooly</v>
          </cell>
        </row>
        <row r="493">
          <cell r="A493" t="str">
            <v>US_Georgia_Dougherty</v>
          </cell>
        </row>
        <row r="494">
          <cell r="A494" t="str">
            <v>US_Georgia_Douglas</v>
          </cell>
        </row>
        <row r="495">
          <cell r="A495" t="str">
            <v>US_Georgia_Early</v>
          </cell>
        </row>
        <row r="496">
          <cell r="A496" t="str">
            <v>US_Georgia_Effingham</v>
          </cell>
        </row>
        <row r="497">
          <cell r="A497" t="str">
            <v>US_Georgia_Emanuel</v>
          </cell>
        </row>
        <row r="498">
          <cell r="A498" t="str">
            <v>US_Georgia_Fannin</v>
          </cell>
        </row>
        <row r="499">
          <cell r="A499" t="str">
            <v>US_Georgia_Fayette</v>
          </cell>
        </row>
        <row r="500">
          <cell r="A500" t="str">
            <v>US_Georgia_Floyd</v>
          </cell>
        </row>
        <row r="501">
          <cell r="A501" t="str">
            <v>US_Georgia_Forsyth</v>
          </cell>
        </row>
        <row r="502">
          <cell r="A502" t="str">
            <v>US_Georgia_Franklin</v>
          </cell>
        </row>
        <row r="503">
          <cell r="A503" t="str">
            <v>US_Georgia_Fulton</v>
          </cell>
        </row>
        <row r="504">
          <cell r="A504" t="str">
            <v>US_Georgia_Gilmer</v>
          </cell>
        </row>
        <row r="505">
          <cell r="A505" t="str">
            <v>US_Georgia_Glynn</v>
          </cell>
        </row>
        <row r="506">
          <cell r="A506" t="str">
            <v>US_Georgia_Gordon</v>
          </cell>
        </row>
        <row r="507">
          <cell r="A507" t="str">
            <v>US_Georgia_Grady</v>
          </cell>
        </row>
        <row r="508">
          <cell r="A508" t="str">
            <v>US_Georgia_Greene</v>
          </cell>
        </row>
        <row r="509">
          <cell r="A509" t="str">
            <v>US_Georgia_Gwinnett</v>
          </cell>
        </row>
        <row r="510">
          <cell r="A510" t="str">
            <v>US_Georgia_Habersham</v>
          </cell>
        </row>
        <row r="511">
          <cell r="A511" t="str">
            <v>US_Georgia_Hall</v>
          </cell>
        </row>
        <row r="512">
          <cell r="A512" t="str">
            <v>US_Georgia_Hancock</v>
          </cell>
        </row>
        <row r="513">
          <cell r="A513" t="str">
            <v>US_Georgia_Haralson</v>
          </cell>
        </row>
        <row r="514">
          <cell r="A514" t="str">
            <v>US_Georgia_Harris</v>
          </cell>
        </row>
        <row r="515">
          <cell r="A515" t="str">
            <v>US_Georgia_Heard</v>
          </cell>
        </row>
        <row r="516">
          <cell r="A516" t="str">
            <v>US_Georgia_Henry</v>
          </cell>
        </row>
        <row r="517">
          <cell r="A517" t="str">
            <v>US_Georgia_Houston</v>
          </cell>
        </row>
        <row r="518">
          <cell r="A518" t="str">
            <v>US_Georgia_Irwin</v>
          </cell>
        </row>
        <row r="519">
          <cell r="A519" t="str">
            <v>US_Georgia_Jackson</v>
          </cell>
        </row>
        <row r="520">
          <cell r="A520" t="str">
            <v>US_Georgia_Jeff_Davis</v>
          </cell>
        </row>
        <row r="521">
          <cell r="A521" t="str">
            <v>US_Georgia_Jefferson</v>
          </cell>
        </row>
        <row r="522">
          <cell r="A522" t="str">
            <v>US_Georgia_Jenkins</v>
          </cell>
        </row>
        <row r="523">
          <cell r="A523" t="str">
            <v>US_Georgia_Johnson</v>
          </cell>
        </row>
        <row r="524">
          <cell r="A524" t="str">
            <v>US_Georgia_Lamar</v>
          </cell>
        </row>
        <row r="525">
          <cell r="A525" t="str">
            <v>US_Georgia_Lanier</v>
          </cell>
        </row>
        <row r="526">
          <cell r="A526" t="str">
            <v>US_Georgia_Laurens</v>
          </cell>
        </row>
        <row r="527">
          <cell r="A527" t="str">
            <v>US_Georgia_Lee</v>
          </cell>
        </row>
        <row r="528">
          <cell r="A528" t="str">
            <v>US_Georgia_Lowndes</v>
          </cell>
        </row>
        <row r="529">
          <cell r="A529" t="str">
            <v>US_Georgia_Lumpkin</v>
          </cell>
        </row>
        <row r="530">
          <cell r="A530" t="str">
            <v>US_Georgia_Macon</v>
          </cell>
        </row>
        <row r="531">
          <cell r="A531" t="str">
            <v>US_Georgia_Madison</v>
          </cell>
        </row>
        <row r="532">
          <cell r="A532" t="str">
            <v>US_Georgia_Marion</v>
          </cell>
        </row>
        <row r="533">
          <cell r="A533" t="str">
            <v>US_Georgia_McDuffie</v>
          </cell>
        </row>
        <row r="534">
          <cell r="A534" t="str">
            <v>US_Georgia_Meriwether</v>
          </cell>
        </row>
        <row r="535">
          <cell r="A535" t="str">
            <v>US_Georgia_Mitchell</v>
          </cell>
        </row>
        <row r="536">
          <cell r="A536" t="str">
            <v>US_Georgia_Monroe</v>
          </cell>
        </row>
        <row r="537">
          <cell r="A537" t="str">
            <v>US_Georgia_Murray</v>
          </cell>
        </row>
        <row r="538">
          <cell r="A538" t="str">
            <v>US_Georgia_Muscogee</v>
          </cell>
        </row>
        <row r="539">
          <cell r="A539" t="str">
            <v>US_Georgia_Newton</v>
          </cell>
        </row>
        <row r="540">
          <cell r="A540" t="str">
            <v>US_Georgia_Oglethorpe</v>
          </cell>
        </row>
        <row r="541">
          <cell r="A541" t="str">
            <v>US_Georgia_Out_of_GA</v>
          </cell>
        </row>
        <row r="542">
          <cell r="A542" t="str">
            <v>US_Georgia_Paulding</v>
          </cell>
        </row>
        <row r="543">
          <cell r="A543" t="str">
            <v>US_Georgia_Peach</v>
          </cell>
        </row>
        <row r="544">
          <cell r="A544" t="str">
            <v>US_Georgia_Pickens</v>
          </cell>
        </row>
        <row r="545">
          <cell r="A545" t="str">
            <v>US_Georgia_Pierce</v>
          </cell>
        </row>
        <row r="546">
          <cell r="A546" t="str">
            <v>US_Georgia_Pike</v>
          </cell>
        </row>
        <row r="547">
          <cell r="A547" t="str">
            <v>US_Georgia_Pulaski</v>
          </cell>
        </row>
        <row r="548">
          <cell r="A548" t="str">
            <v>US_Georgia_Putnam</v>
          </cell>
        </row>
        <row r="549">
          <cell r="A549" t="str">
            <v>US_Georgia_Quitman</v>
          </cell>
        </row>
        <row r="550">
          <cell r="A550" t="str">
            <v>US_Georgia_Rabun</v>
          </cell>
        </row>
        <row r="551">
          <cell r="A551" t="str">
            <v>US_Georgia_Randolph</v>
          </cell>
        </row>
        <row r="552">
          <cell r="A552" t="str">
            <v>US_Georgia_Richmond</v>
          </cell>
        </row>
        <row r="553">
          <cell r="A553" t="str">
            <v>US_Georgia_Rockdale</v>
          </cell>
        </row>
        <row r="554">
          <cell r="A554" t="str">
            <v>US_Georgia_Schley</v>
          </cell>
        </row>
        <row r="555">
          <cell r="A555" t="str">
            <v>US_Georgia_Screven</v>
          </cell>
        </row>
        <row r="556">
          <cell r="A556" t="str">
            <v>US_Georgia_Seminole</v>
          </cell>
        </row>
        <row r="557">
          <cell r="A557" t="str">
            <v>US_Georgia_Spalding</v>
          </cell>
        </row>
        <row r="558">
          <cell r="A558" t="str">
            <v>US_Georgia_Stephens</v>
          </cell>
        </row>
        <row r="559">
          <cell r="A559" t="str">
            <v>US_Georgia_Sumter</v>
          </cell>
        </row>
        <row r="560">
          <cell r="A560" t="str">
            <v>US_Georgia_Talbot</v>
          </cell>
        </row>
        <row r="561">
          <cell r="A561" t="str">
            <v>US_Georgia_Taylor</v>
          </cell>
        </row>
        <row r="562">
          <cell r="A562" t="str">
            <v>US_Georgia_Telfair</v>
          </cell>
        </row>
        <row r="563">
          <cell r="A563" t="str">
            <v>US_Georgia_Terrell</v>
          </cell>
        </row>
        <row r="564">
          <cell r="A564" t="str">
            <v>US_Georgia_Thomas</v>
          </cell>
        </row>
        <row r="565">
          <cell r="A565" t="str">
            <v>US_Georgia_Tift</v>
          </cell>
        </row>
        <row r="566">
          <cell r="A566" t="str">
            <v>US_Georgia_Toombs</v>
          </cell>
        </row>
        <row r="567">
          <cell r="A567" t="str">
            <v>US_Georgia_Towns</v>
          </cell>
        </row>
        <row r="568">
          <cell r="A568" t="str">
            <v>US_Georgia_Troup</v>
          </cell>
        </row>
        <row r="569">
          <cell r="A569" t="str">
            <v>US_Georgia_Turner</v>
          </cell>
        </row>
        <row r="570">
          <cell r="A570" t="str">
            <v>US_Georgia_Union</v>
          </cell>
        </row>
        <row r="571">
          <cell r="A571" t="str">
            <v>US_Georgia_Upson</v>
          </cell>
        </row>
        <row r="572">
          <cell r="A572" t="str">
            <v>US_Georgia_Walton</v>
          </cell>
        </row>
        <row r="573">
          <cell r="A573" t="str">
            <v>US_Georgia_Ware</v>
          </cell>
        </row>
        <row r="574">
          <cell r="A574" t="str">
            <v>US_Georgia_Washington</v>
          </cell>
        </row>
        <row r="575">
          <cell r="A575" t="str">
            <v>US_Georgia_Webster</v>
          </cell>
        </row>
        <row r="576">
          <cell r="A576" t="str">
            <v>US_Georgia_White</v>
          </cell>
        </row>
        <row r="577">
          <cell r="A577" t="str">
            <v>US_Georgia_Whitfield</v>
          </cell>
        </row>
        <row r="578">
          <cell r="A578" t="str">
            <v>US_Georgia_Wilcox</v>
          </cell>
        </row>
        <row r="579">
          <cell r="A579" t="str">
            <v>US_Georgia_Wilkes</v>
          </cell>
        </row>
        <row r="580">
          <cell r="A580" t="str">
            <v>US_Georgia_Wilkinson</v>
          </cell>
        </row>
        <row r="581">
          <cell r="A581" t="str">
            <v>US_Georgia_Worth</v>
          </cell>
        </row>
        <row r="582">
          <cell r="A582" t="str">
            <v>US_Grand_Princess</v>
          </cell>
        </row>
        <row r="583">
          <cell r="A583" t="str">
            <v>US_Guam</v>
          </cell>
        </row>
        <row r="584">
          <cell r="A584" t="str">
            <v>US_Hawaii_Honolulu</v>
          </cell>
        </row>
        <row r="585">
          <cell r="A585" t="str">
            <v>US_Hawaii_Maui</v>
          </cell>
        </row>
        <row r="586">
          <cell r="A586" t="str">
            <v>US_Idaho_Ada</v>
          </cell>
        </row>
        <row r="587">
          <cell r="A587" t="str">
            <v>US_Idaho_Blaine</v>
          </cell>
        </row>
        <row r="588">
          <cell r="A588" t="str">
            <v>US_Idaho_Canyon</v>
          </cell>
        </row>
        <row r="589">
          <cell r="A589" t="str">
            <v>US_Idaho_Cassia</v>
          </cell>
        </row>
        <row r="590">
          <cell r="A590" t="str">
            <v>US_Idaho_Elmore</v>
          </cell>
        </row>
        <row r="591">
          <cell r="A591" t="str">
            <v>US_Idaho_Jerome</v>
          </cell>
        </row>
        <row r="592">
          <cell r="A592" t="str">
            <v>US_Idaho_Nez_Perce</v>
          </cell>
        </row>
        <row r="593">
          <cell r="A593" t="str">
            <v>US_Idaho_Payette</v>
          </cell>
        </row>
        <row r="594">
          <cell r="A594" t="str">
            <v>US_Idaho_Twin_Falls</v>
          </cell>
        </row>
        <row r="595">
          <cell r="A595" t="str">
            <v>US_Illinois_Adams</v>
          </cell>
        </row>
        <row r="596">
          <cell r="A596" t="str">
            <v>US_Illinois_Bond</v>
          </cell>
        </row>
        <row r="597">
          <cell r="A597" t="str">
            <v>US_Illinois_Boone</v>
          </cell>
        </row>
        <row r="598">
          <cell r="A598" t="str">
            <v>US_Illinois_Bureau</v>
          </cell>
        </row>
        <row r="599">
          <cell r="A599" t="str">
            <v>US_Illinois_Carroll</v>
          </cell>
        </row>
        <row r="600">
          <cell r="A600" t="str">
            <v>US_Illinois_Champaign</v>
          </cell>
        </row>
        <row r="601">
          <cell r="A601" t="str">
            <v>US_Illinois_Christian</v>
          </cell>
        </row>
        <row r="602">
          <cell r="A602" t="str">
            <v>US_Illinois_Clinton</v>
          </cell>
        </row>
        <row r="603">
          <cell r="A603" t="str">
            <v>US_Illinois_Coles</v>
          </cell>
        </row>
        <row r="604">
          <cell r="A604" t="str">
            <v>US_Illinois_Cook</v>
          </cell>
        </row>
        <row r="605">
          <cell r="A605" t="str">
            <v>US_Illinois_DeKalb</v>
          </cell>
        </row>
        <row r="606">
          <cell r="A606" t="str">
            <v>US_Illinois_DuPage</v>
          </cell>
        </row>
        <row r="607">
          <cell r="A607" t="str">
            <v>US_Illinois_Effingham</v>
          </cell>
        </row>
        <row r="608">
          <cell r="A608" t="str">
            <v>US_Illinois_Fayette</v>
          </cell>
        </row>
        <row r="609">
          <cell r="A609" t="str">
            <v>US_Illinois_Ford</v>
          </cell>
        </row>
        <row r="610">
          <cell r="A610" t="str">
            <v>US_Illinois_Grundy</v>
          </cell>
        </row>
        <row r="611">
          <cell r="A611" t="str">
            <v>US_Illinois_Iroquois</v>
          </cell>
        </row>
        <row r="612">
          <cell r="A612" t="str">
            <v>US_Illinois_Jackson</v>
          </cell>
        </row>
        <row r="613">
          <cell r="A613" t="str">
            <v>US_Illinois_Jasper</v>
          </cell>
        </row>
        <row r="614">
          <cell r="A614" t="str">
            <v>US_Illinois_Jefferson</v>
          </cell>
        </row>
        <row r="615">
          <cell r="A615" t="str">
            <v>US_Illinois_Jersey</v>
          </cell>
        </row>
        <row r="616">
          <cell r="A616" t="str">
            <v>US_Illinois_Jo_Daviess</v>
          </cell>
        </row>
        <row r="617">
          <cell r="A617" t="str">
            <v>US_Illinois_Kane</v>
          </cell>
        </row>
        <row r="618">
          <cell r="A618" t="str">
            <v>US_Illinois_Kankakee</v>
          </cell>
        </row>
        <row r="619">
          <cell r="A619" t="str">
            <v>US_Illinois_Kendall</v>
          </cell>
        </row>
        <row r="620">
          <cell r="A620" t="str">
            <v>US_Illinois_LaSalle</v>
          </cell>
        </row>
        <row r="621">
          <cell r="A621" t="str">
            <v>US_Illinois_Lake</v>
          </cell>
        </row>
        <row r="622">
          <cell r="A622" t="str">
            <v>US_Illinois_Livingston</v>
          </cell>
        </row>
        <row r="623">
          <cell r="A623" t="str">
            <v>US_Illinois_Macon</v>
          </cell>
        </row>
        <row r="624">
          <cell r="A624" t="str">
            <v>US_Illinois_Macoupin</v>
          </cell>
        </row>
        <row r="625">
          <cell r="A625" t="str">
            <v>US_Illinois_Madison</v>
          </cell>
        </row>
        <row r="626">
          <cell r="A626" t="str">
            <v>US_Illinois_McDonough</v>
          </cell>
        </row>
        <row r="627">
          <cell r="A627" t="str">
            <v>US_Illinois_McHenry</v>
          </cell>
        </row>
        <row r="628">
          <cell r="A628" t="str">
            <v>US_Illinois_McLean</v>
          </cell>
        </row>
        <row r="629">
          <cell r="A629" t="str">
            <v>US_Illinois_Monroe</v>
          </cell>
        </row>
        <row r="630">
          <cell r="A630" t="str">
            <v>US_Illinois_Montgomery</v>
          </cell>
        </row>
        <row r="631">
          <cell r="A631" t="str">
            <v>US_Illinois_Morgan</v>
          </cell>
        </row>
        <row r="632">
          <cell r="A632" t="str">
            <v>US_Illinois_Ogle</v>
          </cell>
        </row>
        <row r="633">
          <cell r="A633" t="str">
            <v>US_Illinois_Out_of_IL</v>
          </cell>
        </row>
        <row r="634">
          <cell r="A634" t="str">
            <v>US_Illinois_Peoria</v>
          </cell>
        </row>
        <row r="635">
          <cell r="A635" t="str">
            <v>US_Illinois_Randolph</v>
          </cell>
        </row>
        <row r="636">
          <cell r="A636" t="str">
            <v>US_Illinois_Rock_Island</v>
          </cell>
        </row>
        <row r="637">
          <cell r="A637" t="str">
            <v>US_Illinois_Sangamon</v>
          </cell>
        </row>
        <row r="638">
          <cell r="A638" t="str">
            <v>US_Illinois_Shelby</v>
          </cell>
        </row>
        <row r="639">
          <cell r="A639" t="str">
            <v>US_Illinois_St._Clair_St_Clair</v>
          </cell>
        </row>
        <row r="640">
          <cell r="A640" t="str">
            <v>US_Illinois_Tazewell</v>
          </cell>
        </row>
        <row r="641">
          <cell r="A641" t="str">
            <v>US_Illinois_Unassigned</v>
          </cell>
        </row>
        <row r="642">
          <cell r="A642" t="str">
            <v>US_Illinois_Union</v>
          </cell>
        </row>
        <row r="643">
          <cell r="A643" t="str">
            <v>US_Illinois_Vermilion</v>
          </cell>
        </row>
        <row r="644">
          <cell r="A644" t="str">
            <v>US_Illinois_Whiteside</v>
          </cell>
        </row>
        <row r="645">
          <cell r="A645" t="str">
            <v>US_Illinois_Will</v>
          </cell>
        </row>
        <row r="646">
          <cell r="A646" t="str">
            <v>US_Illinois_Williamson</v>
          </cell>
        </row>
        <row r="647">
          <cell r="A647" t="str">
            <v>US_Illinois_Winnebago</v>
          </cell>
        </row>
        <row r="648">
          <cell r="A648" t="str">
            <v>US_Illinois_Woodford</v>
          </cell>
        </row>
        <row r="649">
          <cell r="A649" t="str">
            <v>US_Indiana_Adams</v>
          </cell>
        </row>
        <row r="650">
          <cell r="A650" t="str">
            <v>US_Indiana_Allen</v>
          </cell>
        </row>
        <row r="651">
          <cell r="A651" t="str">
            <v>US_Indiana_Bartholomew</v>
          </cell>
        </row>
        <row r="652">
          <cell r="A652" t="str">
            <v>US_Indiana_Blackford</v>
          </cell>
        </row>
        <row r="653">
          <cell r="A653" t="str">
            <v>US_Indiana_Boone</v>
          </cell>
        </row>
        <row r="654">
          <cell r="A654" t="str">
            <v>US_Indiana_Brown</v>
          </cell>
        </row>
        <row r="655">
          <cell r="A655" t="str">
            <v>US_Indiana_Carroll</v>
          </cell>
        </row>
        <row r="656">
          <cell r="A656" t="str">
            <v>US_Indiana_Cass</v>
          </cell>
        </row>
        <row r="657">
          <cell r="A657" t="str">
            <v>US_Indiana_Clark</v>
          </cell>
        </row>
        <row r="658">
          <cell r="A658" t="str">
            <v>US_Indiana_Clay</v>
          </cell>
        </row>
        <row r="659">
          <cell r="A659" t="str">
            <v>US_Indiana_Clinton</v>
          </cell>
        </row>
        <row r="660">
          <cell r="A660" t="str">
            <v>US_Indiana_Daviess</v>
          </cell>
        </row>
        <row r="661">
          <cell r="A661" t="str">
            <v>US_Indiana_DeKalb</v>
          </cell>
        </row>
        <row r="662">
          <cell r="A662" t="str">
            <v>US_Indiana_Dearborn</v>
          </cell>
        </row>
        <row r="663">
          <cell r="A663" t="str">
            <v>US_Indiana_Decatur</v>
          </cell>
        </row>
        <row r="664">
          <cell r="A664" t="str">
            <v>US_Indiana_Delaware</v>
          </cell>
        </row>
        <row r="665">
          <cell r="A665" t="str">
            <v>US_Indiana_Dubois</v>
          </cell>
        </row>
        <row r="666">
          <cell r="A666" t="str">
            <v>US_Indiana_Elkhart</v>
          </cell>
        </row>
        <row r="667">
          <cell r="A667" t="str">
            <v>US_Indiana_Fayette</v>
          </cell>
        </row>
        <row r="668">
          <cell r="A668" t="str">
            <v>US_Indiana_Floyd</v>
          </cell>
        </row>
        <row r="669">
          <cell r="A669" t="str">
            <v>US_Indiana_Fountain</v>
          </cell>
        </row>
        <row r="670">
          <cell r="A670" t="str">
            <v>US_Indiana_Franklin</v>
          </cell>
        </row>
        <row r="671">
          <cell r="A671" t="str">
            <v>US_Indiana_Fulton</v>
          </cell>
        </row>
        <row r="672">
          <cell r="A672" t="str">
            <v>US_Indiana_Grant</v>
          </cell>
        </row>
        <row r="673">
          <cell r="A673" t="str">
            <v>US_Indiana_Greene</v>
          </cell>
        </row>
        <row r="674">
          <cell r="A674" t="str">
            <v>US_Indiana_Hamilton</v>
          </cell>
        </row>
        <row r="675">
          <cell r="A675" t="str">
            <v>US_Indiana_Hancock</v>
          </cell>
        </row>
        <row r="676">
          <cell r="A676" t="str">
            <v>US_Indiana_Harrison</v>
          </cell>
        </row>
        <row r="677">
          <cell r="A677" t="str">
            <v>US_Indiana_Hendricks</v>
          </cell>
        </row>
        <row r="678">
          <cell r="A678" t="str">
            <v>US_Indiana_Henry</v>
          </cell>
        </row>
        <row r="679">
          <cell r="A679" t="str">
            <v>US_Indiana_Howard</v>
          </cell>
        </row>
        <row r="680">
          <cell r="A680" t="str">
            <v>US_Indiana_Huntington</v>
          </cell>
        </row>
        <row r="681">
          <cell r="A681" t="str">
            <v>US_Indiana_Jackson</v>
          </cell>
        </row>
        <row r="682">
          <cell r="A682" t="str">
            <v>US_Indiana_Jasper</v>
          </cell>
        </row>
        <row r="683">
          <cell r="A683" t="str">
            <v>US_Indiana_Jennings</v>
          </cell>
        </row>
        <row r="684">
          <cell r="A684" t="str">
            <v>US_Indiana_Johnson</v>
          </cell>
        </row>
        <row r="685">
          <cell r="A685" t="str">
            <v>US_Indiana_Kosciusko</v>
          </cell>
        </row>
        <row r="686">
          <cell r="A686" t="str">
            <v>US_Indiana_LaGrange</v>
          </cell>
        </row>
        <row r="687">
          <cell r="A687" t="str">
            <v>US_Indiana_LaPorte</v>
          </cell>
        </row>
        <row r="688">
          <cell r="A688" t="str">
            <v>US_Indiana_Lake</v>
          </cell>
        </row>
        <row r="689">
          <cell r="A689" t="str">
            <v>US_Indiana_Lawrence</v>
          </cell>
        </row>
        <row r="690">
          <cell r="A690" t="str">
            <v>US_Indiana_Madison</v>
          </cell>
        </row>
        <row r="691">
          <cell r="A691" t="str">
            <v>US_Indiana_Marion</v>
          </cell>
        </row>
        <row r="692">
          <cell r="A692" t="str">
            <v>US_Indiana_Marshall</v>
          </cell>
        </row>
        <row r="693">
          <cell r="A693" t="str">
            <v>US_Indiana_Miami</v>
          </cell>
        </row>
        <row r="694">
          <cell r="A694" t="str">
            <v>US_Indiana_Monroe</v>
          </cell>
        </row>
        <row r="695">
          <cell r="A695" t="str">
            <v>US_Indiana_Montgomery</v>
          </cell>
        </row>
        <row r="696">
          <cell r="A696" t="str">
            <v>US_Indiana_Morgan</v>
          </cell>
        </row>
        <row r="697">
          <cell r="A697" t="str">
            <v>US_Indiana_Newton</v>
          </cell>
        </row>
        <row r="698">
          <cell r="A698" t="str">
            <v>US_Indiana_Noble</v>
          </cell>
        </row>
        <row r="699">
          <cell r="A699" t="str">
            <v>US_Indiana_Orange</v>
          </cell>
        </row>
        <row r="700">
          <cell r="A700" t="str">
            <v>US_Indiana_Owen</v>
          </cell>
        </row>
        <row r="701">
          <cell r="A701" t="str">
            <v>US_Indiana_Porter</v>
          </cell>
        </row>
        <row r="702">
          <cell r="A702" t="str">
            <v>US_Indiana_Putnam</v>
          </cell>
        </row>
        <row r="703">
          <cell r="A703" t="str">
            <v>US_Indiana_Randolph</v>
          </cell>
        </row>
        <row r="704">
          <cell r="A704" t="str">
            <v>US_Indiana_Ripley</v>
          </cell>
        </row>
        <row r="705">
          <cell r="A705" t="str">
            <v>US_Indiana_Rush</v>
          </cell>
        </row>
        <row r="706">
          <cell r="A706" t="str">
            <v>US_Indiana_Scott</v>
          </cell>
        </row>
        <row r="707">
          <cell r="A707" t="str">
            <v>US_Indiana_Shelby</v>
          </cell>
        </row>
        <row r="708">
          <cell r="A708" t="str">
            <v>US_Indiana_Spencer</v>
          </cell>
        </row>
        <row r="709">
          <cell r="A709" t="str">
            <v>US_Indiana_St._Joseph_St_Joseph</v>
          </cell>
        </row>
        <row r="710">
          <cell r="A710" t="str">
            <v>US_Indiana_Starke</v>
          </cell>
        </row>
        <row r="711">
          <cell r="A711" t="str">
            <v>US_Indiana_Steuben</v>
          </cell>
        </row>
        <row r="712">
          <cell r="A712" t="str">
            <v>US_Indiana_Tippecanoe</v>
          </cell>
        </row>
        <row r="713">
          <cell r="A713" t="str">
            <v>US_Indiana_Tipton</v>
          </cell>
        </row>
        <row r="714">
          <cell r="A714" t="str">
            <v>US_Indiana_Vanderburgh</v>
          </cell>
        </row>
        <row r="715">
          <cell r="A715" t="str">
            <v>US_Indiana_Vigo</v>
          </cell>
        </row>
        <row r="716">
          <cell r="A716" t="str">
            <v>US_Indiana_Wabash</v>
          </cell>
        </row>
        <row r="717">
          <cell r="A717" t="str">
            <v>US_Indiana_Warren</v>
          </cell>
        </row>
        <row r="718">
          <cell r="A718" t="str">
            <v>US_Indiana_Warrick</v>
          </cell>
        </row>
        <row r="719">
          <cell r="A719" t="str">
            <v>US_Indiana_Washington</v>
          </cell>
        </row>
        <row r="720">
          <cell r="A720" t="str">
            <v>US_Indiana_Wayne</v>
          </cell>
        </row>
        <row r="721">
          <cell r="A721" t="str">
            <v>US_Indiana_White</v>
          </cell>
        </row>
        <row r="722">
          <cell r="A722" t="str">
            <v>US_Indiana_Whitley</v>
          </cell>
        </row>
        <row r="723">
          <cell r="A723" t="str">
            <v>US_Iowa_Allamakee</v>
          </cell>
        </row>
        <row r="724">
          <cell r="A724" t="str">
            <v>US_Iowa_Appanoose</v>
          </cell>
        </row>
        <row r="725">
          <cell r="A725" t="str">
            <v>US_Iowa_Audubon</v>
          </cell>
        </row>
        <row r="726">
          <cell r="A726" t="str">
            <v>US_Iowa_Benton</v>
          </cell>
        </row>
        <row r="727">
          <cell r="A727" t="str">
            <v>US_Iowa_Black_Hawk</v>
          </cell>
        </row>
        <row r="728">
          <cell r="A728" t="str">
            <v>US_Iowa_Bremer</v>
          </cell>
        </row>
        <row r="729">
          <cell r="A729" t="str">
            <v>US_Iowa_Cedar</v>
          </cell>
        </row>
        <row r="730">
          <cell r="A730" t="str">
            <v>US_Iowa_Clayton</v>
          </cell>
        </row>
        <row r="731">
          <cell r="A731" t="str">
            <v>US_Iowa_Clinton</v>
          </cell>
        </row>
        <row r="732">
          <cell r="A732" t="str">
            <v>US_Iowa_Crawford</v>
          </cell>
        </row>
        <row r="733">
          <cell r="A733" t="str">
            <v>US_Iowa_Dallas</v>
          </cell>
        </row>
        <row r="734">
          <cell r="A734" t="str">
            <v>US_Iowa_Des_Moines</v>
          </cell>
        </row>
        <row r="735">
          <cell r="A735" t="str">
            <v>US_Iowa_Dubuque</v>
          </cell>
        </row>
        <row r="736">
          <cell r="A736" t="str">
            <v>US_Iowa_Floyd</v>
          </cell>
        </row>
        <row r="737">
          <cell r="A737" t="str">
            <v>US_Iowa_Guthrie</v>
          </cell>
        </row>
        <row r="738">
          <cell r="A738" t="str">
            <v>US_Iowa_Henry</v>
          </cell>
        </row>
        <row r="739">
          <cell r="A739" t="str">
            <v>US_Iowa_Jasper</v>
          </cell>
        </row>
        <row r="740">
          <cell r="A740" t="str">
            <v>US_Iowa_Johnson</v>
          </cell>
        </row>
        <row r="741">
          <cell r="A741" t="str">
            <v>US_Iowa_Linn</v>
          </cell>
        </row>
        <row r="742">
          <cell r="A742" t="str">
            <v>US_Iowa_Louisa</v>
          </cell>
        </row>
        <row r="743">
          <cell r="A743" t="str">
            <v>US_Iowa_Madison</v>
          </cell>
        </row>
        <row r="744">
          <cell r="A744" t="str">
            <v>US_Iowa_Mahaska</v>
          </cell>
        </row>
        <row r="745">
          <cell r="A745" t="str">
            <v>US_Iowa_Marshall</v>
          </cell>
        </row>
        <row r="746">
          <cell r="A746" t="str">
            <v>US_Iowa_Muscatine</v>
          </cell>
        </row>
        <row r="747">
          <cell r="A747" t="str">
            <v>US_Iowa_Polk</v>
          </cell>
        </row>
        <row r="748">
          <cell r="A748" t="str">
            <v>US_Iowa_Pottawattamie</v>
          </cell>
        </row>
        <row r="749">
          <cell r="A749" t="str">
            <v>US_Iowa_Poweshiek</v>
          </cell>
        </row>
        <row r="750">
          <cell r="A750" t="str">
            <v>US_Iowa_Scott</v>
          </cell>
        </row>
        <row r="751">
          <cell r="A751" t="str">
            <v>US_Iowa_Story</v>
          </cell>
        </row>
        <row r="752">
          <cell r="A752" t="str">
            <v>US_Iowa_Tama</v>
          </cell>
        </row>
        <row r="753">
          <cell r="A753" t="str">
            <v>US_Iowa_Wapello</v>
          </cell>
        </row>
        <row r="754">
          <cell r="A754" t="str">
            <v>US_Iowa_Washington</v>
          </cell>
        </row>
        <row r="755">
          <cell r="A755" t="str">
            <v>US_Iowa_Woodbury</v>
          </cell>
        </row>
        <row r="756">
          <cell r="A756" t="str">
            <v>US_Kansas_Barton</v>
          </cell>
        </row>
        <row r="757">
          <cell r="A757" t="str">
            <v>US_Kansas_Bourbon</v>
          </cell>
        </row>
        <row r="758">
          <cell r="A758" t="str">
            <v>US_Kansas_Clark</v>
          </cell>
        </row>
        <row r="759">
          <cell r="A759" t="str">
            <v>US_Kansas_Clay</v>
          </cell>
        </row>
        <row r="760">
          <cell r="A760" t="str">
            <v>US_Kansas_Coffey</v>
          </cell>
        </row>
        <row r="761">
          <cell r="A761" t="str">
            <v>US_Kansas_Cowley</v>
          </cell>
        </row>
        <row r="762">
          <cell r="A762" t="str">
            <v>US_Kansas_Crawford</v>
          </cell>
        </row>
        <row r="763">
          <cell r="A763" t="str">
            <v>US_Kansas_Finney</v>
          </cell>
        </row>
        <row r="764">
          <cell r="A764" t="str">
            <v>US_Kansas_Ford</v>
          </cell>
        </row>
        <row r="765">
          <cell r="A765" t="str">
            <v>US_Kansas_Johnson</v>
          </cell>
        </row>
        <row r="766">
          <cell r="A766" t="str">
            <v>US_Kansas_Leavenworth</v>
          </cell>
        </row>
        <row r="767">
          <cell r="A767" t="str">
            <v>US_Kansas_Lyon</v>
          </cell>
        </row>
        <row r="768">
          <cell r="A768" t="str">
            <v>US_Kansas_Marion</v>
          </cell>
        </row>
        <row r="769">
          <cell r="A769" t="str">
            <v>US_Kansas_Montgomery</v>
          </cell>
        </row>
        <row r="770">
          <cell r="A770" t="str">
            <v>US_Kansas_Riley</v>
          </cell>
        </row>
        <row r="771">
          <cell r="A771" t="str">
            <v>US_Kansas_Saline</v>
          </cell>
        </row>
        <row r="772">
          <cell r="A772" t="str">
            <v>US_Kansas_Sedgwick</v>
          </cell>
        </row>
        <row r="773">
          <cell r="A773" t="str">
            <v>US_Kansas_Seward</v>
          </cell>
        </row>
        <row r="774">
          <cell r="A774" t="str">
            <v>US_Kansas_Shawnee</v>
          </cell>
        </row>
        <row r="775">
          <cell r="A775" t="str">
            <v>US_Kansas_Sumner</v>
          </cell>
        </row>
        <row r="776">
          <cell r="A776" t="str">
            <v>US_Kansas_Wyandotte</v>
          </cell>
        </row>
        <row r="777">
          <cell r="A777" t="str">
            <v>US_Kentucky_Adair</v>
          </cell>
        </row>
        <row r="778">
          <cell r="A778" t="str">
            <v>US_Kentucky_Allen</v>
          </cell>
        </row>
        <row r="779">
          <cell r="A779" t="str">
            <v>US_Kentucky_Anderson</v>
          </cell>
        </row>
        <row r="780">
          <cell r="A780" t="str">
            <v>US_Kentucky_Bath</v>
          </cell>
        </row>
        <row r="781">
          <cell r="A781" t="str">
            <v>US_Kentucky_Boone</v>
          </cell>
        </row>
        <row r="782">
          <cell r="A782" t="str">
            <v>US_Kentucky_Bourbon</v>
          </cell>
        </row>
        <row r="783">
          <cell r="A783" t="str">
            <v>US_Kentucky_Boyd</v>
          </cell>
        </row>
        <row r="784">
          <cell r="A784" t="str">
            <v>US_Kentucky_Bullitt</v>
          </cell>
        </row>
        <row r="785">
          <cell r="A785" t="str">
            <v>US_Kentucky_Butler</v>
          </cell>
        </row>
        <row r="786">
          <cell r="A786" t="str">
            <v>US_Kentucky_Calloway</v>
          </cell>
        </row>
        <row r="787">
          <cell r="A787" t="str">
            <v>US_Kentucky_Campbell</v>
          </cell>
        </row>
        <row r="788">
          <cell r="A788" t="str">
            <v>US_Kentucky_Carlisle</v>
          </cell>
        </row>
        <row r="789">
          <cell r="A789" t="str">
            <v>US_Kentucky_Christian</v>
          </cell>
        </row>
        <row r="790">
          <cell r="A790" t="str">
            <v>US_Kentucky_Crittenden</v>
          </cell>
        </row>
        <row r="791">
          <cell r="A791" t="str">
            <v>US_Kentucky_Daviess</v>
          </cell>
        </row>
        <row r="792">
          <cell r="A792" t="str">
            <v>US_Kentucky_Edmonson</v>
          </cell>
        </row>
        <row r="793">
          <cell r="A793" t="str">
            <v>US_Kentucky_Fayette</v>
          </cell>
        </row>
        <row r="794">
          <cell r="A794" t="str">
            <v>US_Kentucky_Grant</v>
          </cell>
        </row>
        <row r="795">
          <cell r="A795" t="str">
            <v>US_Kentucky_Graves</v>
          </cell>
        </row>
        <row r="796">
          <cell r="A796" t="str">
            <v>US_Kentucky_Grayson</v>
          </cell>
        </row>
        <row r="797">
          <cell r="A797" t="str">
            <v>US_Kentucky_Hardin</v>
          </cell>
        </row>
        <row r="798">
          <cell r="A798" t="str">
            <v>US_Kentucky_Henderson</v>
          </cell>
        </row>
        <row r="799">
          <cell r="A799" t="str">
            <v>US_Kentucky_Hopkins</v>
          </cell>
        </row>
        <row r="800">
          <cell r="A800" t="str">
            <v>US_Kentucky_Jackson</v>
          </cell>
        </row>
        <row r="801">
          <cell r="A801" t="str">
            <v>US_Kentucky_Jefferson</v>
          </cell>
        </row>
        <row r="802">
          <cell r="A802" t="str">
            <v>US_Kentucky_Kenton</v>
          </cell>
        </row>
        <row r="803">
          <cell r="A803" t="str">
            <v>US_Kentucky_Laurel</v>
          </cell>
        </row>
        <row r="804">
          <cell r="A804" t="str">
            <v>US_Kentucky_Lincoln</v>
          </cell>
        </row>
        <row r="805">
          <cell r="A805" t="str">
            <v>US_Kentucky_Logan</v>
          </cell>
        </row>
        <row r="806">
          <cell r="A806" t="str">
            <v>US_Kentucky_Lyon</v>
          </cell>
        </row>
        <row r="807">
          <cell r="A807" t="str">
            <v>US_Kentucky_Madison</v>
          </cell>
        </row>
        <row r="808">
          <cell r="A808" t="str">
            <v>US_Kentucky_Marshall</v>
          </cell>
        </row>
        <row r="809">
          <cell r="A809" t="str">
            <v>US_Kentucky_McCracken</v>
          </cell>
        </row>
        <row r="810">
          <cell r="A810" t="str">
            <v>US_Kentucky_McLean</v>
          </cell>
        </row>
        <row r="811">
          <cell r="A811" t="str">
            <v>US_Kentucky_Meade</v>
          </cell>
        </row>
        <row r="812">
          <cell r="A812" t="str">
            <v>US_Kentucky_Muhlenberg</v>
          </cell>
        </row>
        <row r="813">
          <cell r="A813" t="str">
            <v>US_Kentucky_Pike</v>
          </cell>
        </row>
        <row r="814">
          <cell r="A814" t="str">
            <v>US_Kentucky_Pulaski</v>
          </cell>
        </row>
        <row r="815">
          <cell r="A815" t="str">
            <v>US_Kentucky_Russell</v>
          </cell>
        </row>
        <row r="816">
          <cell r="A816" t="str">
            <v>US_Kentucky_Shelby</v>
          </cell>
        </row>
        <row r="817">
          <cell r="A817" t="str">
            <v>US_Kentucky_Simpson</v>
          </cell>
        </row>
        <row r="818">
          <cell r="A818" t="str">
            <v>US_Kentucky_Warren</v>
          </cell>
        </row>
        <row r="819">
          <cell r="A819" t="str">
            <v>US_Louisiana_Acadia</v>
          </cell>
        </row>
        <row r="820">
          <cell r="A820" t="str">
            <v>US_Louisiana_Allen</v>
          </cell>
        </row>
        <row r="821">
          <cell r="A821" t="str">
            <v>US_Louisiana_Ascension</v>
          </cell>
        </row>
        <row r="822">
          <cell r="A822" t="str">
            <v>US_Louisiana_Assumption</v>
          </cell>
        </row>
        <row r="823">
          <cell r="A823" t="str">
            <v>US_Louisiana_Avoyelles</v>
          </cell>
        </row>
        <row r="824">
          <cell r="A824" t="str">
            <v>US_Louisiana_Beauregard</v>
          </cell>
        </row>
        <row r="825">
          <cell r="A825" t="str">
            <v>US_Louisiana_Bienville</v>
          </cell>
        </row>
        <row r="826">
          <cell r="A826" t="str">
            <v>US_Louisiana_Bossier</v>
          </cell>
        </row>
        <row r="827">
          <cell r="A827" t="str">
            <v>US_Louisiana_Caddo</v>
          </cell>
        </row>
        <row r="828">
          <cell r="A828" t="str">
            <v>US_Louisiana_Calcasieu</v>
          </cell>
        </row>
        <row r="829">
          <cell r="A829" t="str">
            <v>US_Louisiana_Catahoula</v>
          </cell>
        </row>
        <row r="830">
          <cell r="A830" t="str">
            <v>US_Louisiana_Claiborne</v>
          </cell>
        </row>
        <row r="831">
          <cell r="A831" t="str">
            <v>US_Louisiana_Concordia</v>
          </cell>
        </row>
        <row r="832">
          <cell r="A832" t="str">
            <v>US_Louisiana_De_Soto</v>
          </cell>
        </row>
        <row r="833">
          <cell r="A833" t="str">
            <v>US_Louisiana_East_Baton_Rouge</v>
          </cell>
        </row>
        <row r="834">
          <cell r="A834" t="str">
            <v>US_Louisiana_East_Feliciana</v>
          </cell>
        </row>
        <row r="835">
          <cell r="A835" t="str">
            <v>US_Louisiana_Evangeline</v>
          </cell>
        </row>
        <row r="836">
          <cell r="A836" t="str">
            <v>US_Louisiana_Franklin</v>
          </cell>
        </row>
        <row r="837">
          <cell r="A837" t="str">
            <v>US_Louisiana_Grant</v>
          </cell>
        </row>
        <row r="838">
          <cell r="A838" t="str">
            <v>US_Louisiana_Iberia</v>
          </cell>
        </row>
        <row r="839">
          <cell r="A839" t="str">
            <v>US_Louisiana_Iberville</v>
          </cell>
        </row>
        <row r="840">
          <cell r="A840" t="str">
            <v>US_Louisiana_Jackson</v>
          </cell>
        </row>
        <row r="841">
          <cell r="A841" t="str">
            <v>US_Louisiana_Jefferson</v>
          </cell>
        </row>
        <row r="842">
          <cell r="A842" t="str">
            <v>US_Louisiana_Jefferson_Davis</v>
          </cell>
        </row>
        <row r="843">
          <cell r="A843" t="str">
            <v>US_Louisiana_Lafayette</v>
          </cell>
        </row>
        <row r="844">
          <cell r="A844" t="str">
            <v>US_Louisiana_Lafourche</v>
          </cell>
        </row>
        <row r="845">
          <cell r="A845" t="str">
            <v>US_Louisiana_Lincoln</v>
          </cell>
        </row>
        <row r="846">
          <cell r="A846" t="str">
            <v>US_Louisiana_Livingston</v>
          </cell>
        </row>
        <row r="847">
          <cell r="A847" t="str">
            <v>US_Louisiana_Morehouse</v>
          </cell>
        </row>
        <row r="848">
          <cell r="A848" t="str">
            <v>US_Louisiana_Natchitoches</v>
          </cell>
        </row>
        <row r="849">
          <cell r="A849" t="str">
            <v>US_Louisiana_Orleans</v>
          </cell>
        </row>
        <row r="850">
          <cell r="A850" t="str">
            <v>US_Louisiana_Ouachita</v>
          </cell>
        </row>
        <row r="851">
          <cell r="A851" t="str">
            <v>US_Louisiana_Plaquemines</v>
          </cell>
        </row>
        <row r="852">
          <cell r="A852" t="str">
            <v>US_Louisiana_Pointe_Coupee</v>
          </cell>
        </row>
        <row r="853">
          <cell r="A853" t="str">
            <v>US_Louisiana_Rapides</v>
          </cell>
        </row>
        <row r="854">
          <cell r="A854" t="str">
            <v>US_Louisiana_Red_River</v>
          </cell>
        </row>
        <row r="855">
          <cell r="A855" t="str">
            <v>US_Louisiana_Richland</v>
          </cell>
        </row>
        <row r="856">
          <cell r="A856" t="str">
            <v>US_Louisiana_St._Bernard_St_Bernard</v>
          </cell>
        </row>
        <row r="857">
          <cell r="A857" t="str">
            <v>US_Louisiana_St._Charles_St_Charles</v>
          </cell>
        </row>
        <row r="858">
          <cell r="A858" t="str">
            <v>US_Louisiana_St._Helena_St_Helena</v>
          </cell>
        </row>
        <row r="859">
          <cell r="A859" t="str">
            <v>US_Louisiana_St._James_St_James</v>
          </cell>
        </row>
        <row r="860">
          <cell r="A860" t="str">
            <v>US_Louisiana_St._John_the_Baptist_St_John_the_Baptist</v>
          </cell>
        </row>
        <row r="861">
          <cell r="A861" t="str">
            <v>US_Louisiana_St._Landry_St_Landry</v>
          </cell>
        </row>
        <row r="862">
          <cell r="A862" t="str">
            <v>US_Louisiana_St._Martin_St_Martin</v>
          </cell>
        </row>
        <row r="863">
          <cell r="A863" t="str">
            <v>US_Louisiana_St._Mary_St_Mary</v>
          </cell>
        </row>
        <row r="864">
          <cell r="A864" t="str">
            <v>US_Louisiana_St._Tammany_St_Tammany</v>
          </cell>
        </row>
        <row r="865">
          <cell r="A865" t="str">
            <v>US_Louisiana_Tangipahoa</v>
          </cell>
        </row>
        <row r="866">
          <cell r="A866" t="str">
            <v>US_Louisiana_Terrebonne</v>
          </cell>
        </row>
        <row r="867">
          <cell r="A867" t="str">
            <v>US_Louisiana_Unassigned</v>
          </cell>
        </row>
        <row r="868">
          <cell r="A868" t="str">
            <v>US_Louisiana_Union</v>
          </cell>
        </row>
        <row r="869">
          <cell r="A869" t="str">
            <v>US_Louisiana_Vermilion</v>
          </cell>
        </row>
        <row r="870">
          <cell r="A870" t="str">
            <v>US_Louisiana_Vernon</v>
          </cell>
        </row>
        <row r="871">
          <cell r="A871" t="str">
            <v>US_Louisiana_Washington</v>
          </cell>
        </row>
        <row r="872">
          <cell r="A872" t="str">
            <v>US_Louisiana_Webster</v>
          </cell>
        </row>
        <row r="873">
          <cell r="A873" t="str">
            <v>US_Louisiana_West_Baton_Rouge</v>
          </cell>
        </row>
        <row r="874">
          <cell r="A874" t="str">
            <v>US_Louisiana_West_Feliciana</v>
          </cell>
        </row>
        <row r="875">
          <cell r="A875" t="str">
            <v>US_Louisiana_Winn</v>
          </cell>
        </row>
        <row r="876">
          <cell r="A876" t="str">
            <v>US_Maine_Androscoggin</v>
          </cell>
        </row>
        <row r="877">
          <cell r="A877" t="str">
            <v>US_Maine_Cumberland</v>
          </cell>
        </row>
        <row r="878">
          <cell r="A878" t="str">
            <v>US_Maine_Franklin</v>
          </cell>
        </row>
        <row r="879">
          <cell r="A879" t="str">
            <v>US_Maine_Hancock</v>
          </cell>
        </row>
        <row r="880">
          <cell r="A880" t="str">
            <v>US_Maine_Kennebec</v>
          </cell>
        </row>
        <row r="881">
          <cell r="A881" t="str">
            <v>US_Maine_Waldo</v>
          </cell>
        </row>
        <row r="882">
          <cell r="A882" t="str">
            <v>US_Maine_York</v>
          </cell>
        </row>
        <row r="883">
          <cell r="A883" t="str">
            <v>US_Maryland_Allegany</v>
          </cell>
        </row>
        <row r="884">
          <cell r="A884" t="str">
            <v>US_Maryland_Anne_Arundel</v>
          </cell>
        </row>
        <row r="885">
          <cell r="A885" t="str">
            <v>US_Maryland_Baltimore</v>
          </cell>
        </row>
        <row r="886">
          <cell r="A886" t="str">
            <v>US_Maryland_Baltimore_City</v>
          </cell>
        </row>
        <row r="887">
          <cell r="A887" t="str">
            <v>US_Maryland_Calvert</v>
          </cell>
        </row>
        <row r="888">
          <cell r="A888" t="str">
            <v>US_Maryland_Carroll</v>
          </cell>
        </row>
        <row r="889">
          <cell r="A889" t="str">
            <v>US_Maryland_Cecil</v>
          </cell>
        </row>
        <row r="890">
          <cell r="A890" t="str">
            <v>US_Maryland_Charles</v>
          </cell>
        </row>
        <row r="891">
          <cell r="A891" t="str">
            <v>US_Maryland_Dorchester</v>
          </cell>
        </row>
        <row r="892">
          <cell r="A892" t="str">
            <v>US_Maryland_Frederick</v>
          </cell>
        </row>
        <row r="893">
          <cell r="A893" t="str">
            <v>US_Maryland_Harford</v>
          </cell>
        </row>
        <row r="894">
          <cell r="A894" t="str">
            <v>US_Maryland_Howard</v>
          </cell>
        </row>
        <row r="895">
          <cell r="A895" t="str">
            <v>US_Maryland_Kent</v>
          </cell>
        </row>
        <row r="896">
          <cell r="A896" t="str">
            <v>US_Maryland_Montgomery</v>
          </cell>
        </row>
        <row r="897">
          <cell r="A897" t="str">
            <v>US_Maryland_Prince_George's_Prince_George_s</v>
          </cell>
        </row>
        <row r="898">
          <cell r="A898" t="str">
            <v>US_Maryland_Queen_Anne's_Queen_Anne_s</v>
          </cell>
        </row>
        <row r="899">
          <cell r="A899" t="str">
            <v>US_Maryland_St._Mary's_St_Mary_s</v>
          </cell>
        </row>
        <row r="900">
          <cell r="A900" t="str">
            <v>US_Maryland_Talbot</v>
          </cell>
        </row>
        <row r="901">
          <cell r="A901" t="str">
            <v>US_Maryland_Washington</v>
          </cell>
        </row>
        <row r="902">
          <cell r="A902" t="str">
            <v>US_Maryland_Wicomico</v>
          </cell>
        </row>
        <row r="903">
          <cell r="A903" t="str">
            <v>US_Maryland_Worcester</v>
          </cell>
        </row>
        <row r="904">
          <cell r="A904" t="str">
            <v>US_Massachusetts_Barnstable</v>
          </cell>
        </row>
        <row r="905">
          <cell r="A905" t="str">
            <v>US_Massachusetts_Berkshire</v>
          </cell>
        </row>
        <row r="906">
          <cell r="A906" t="str">
            <v>US_Massachusetts_Bristol</v>
          </cell>
        </row>
        <row r="907">
          <cell r="A907" t="str">
            <v>US_Massachusetts_Dukes_and_Nantucket</v>
          </cell>
        </row>
        <row r="908">
          <cell r="A908" t="str">
            <v>US_Massachusetts_Essex</v>
          </cell>
        </row>
        <row r="909">
          <cell r="A909" t="str">
            <v>US_Massachusetts_Franklin</v>
          </cell>
        </row>
        <row r="910">
          <cell r="A910" t="str">
            <v>US_Massachusetts_Hampden</v>
          </cell>
        </row>
        <row r="911">
          <cell r="A911" t="str">
            <v>US_Massachusetts_Hampshire</v>
          </cell>
        </row>
        <row r="912">
          <cell r="A912" t="str">
            <v>US_Massachusetts_Middlesex</v>
          </cell>
        </row>
        <row r="913">
          <cell r="A913" t="str">
            <v>US_Massachusetts_Norfolk</v>
          </cell>
        </row>
        <row r="914">
          <cell r="A914" t="str">
            <v>US_Massachusetts_Plymouth</v>
          </cell>
        </row>
        <row r="915">
          <cell r="A915" t="str">
            <v>US_Massachusetts_Suffolk</v>
          </cell>
        </row>
        <row r="916">
          <cell r="A916" t="str">
            <v>US_Massachusetts_Unassigned</v>
          </cell>
        </row>
        <row r="917">
          <cell r="A917" t="str">
            <v>US_Massachusetts_Worcester</v>
          </cell>
        </row>
        <row r="918">
          <cell r="A918" t="str">
            <v>US_Michigan_Alcona</v>
          </cell>
        </row>
        <row r="919">
          <cell r="A919" t="str">
            <v>US_Michigan_Allegan</v>
          </cell>
        </row>
        <row r="920">
          <cell r="A920" t="str">
            <v>US_Michigan_Alpena</v>
          </cell>
        </row>
        <row r="921">
          <cell r="A921" t="str">
            <v>US_Michigan_Arenac</v>
          </cell>
        </row>
        <row r="922">
          <cell r="A922" t="str">
            <v>US_Michigan_Barry</v>
          </cell>
        </row>
        <row r="923">
          <cell r="A923" t="str">
            <v>US_Michigan_Bay</v>
          </cell>
        </row>
        <row r="924">
          <cell r="A924" t="str">
            <v>US_Michigan_Berrien</v>
          </cell>
        </row>
        <row r="925">
          <cell r="A925" t="str">
            <v>US_Michigan_Branch</v>
          </cell>
        </row>
        <row r="926">
          <cell r="A926" t="str">
            <v>US_Michigan_Calhoun</v>
          </cell>
        </row>
        <row r="927">
          <cell r="A927" t="str">
            <v>US_Michigan_Cass</v>
          </cell>
        </row>
        <row r="928">
          <cell r="A928" t="str">
            <v>US_Michigan_Charlevoix</v>
          </cell>
        </row>
        <row r="929">
          <cell r="A929" t="str">
            <v>US_Michigan_Cheboygan</v>
          </cell>
        </row>
        <row r="930">
          <cell r="A930" t="str">
            <v>US_Michigan_Clare</v>
          </cell>
        </row>
        <row r="931">
          <cell r="A931" t="str">
            <v>US_Michigan_Clinton</v>
          </cell>
        </row>
        <row r="932">
          <cell r="A932" t="str">
            <v>US_Michigan_Crawford</v>
          </cell>
        </row>
        <row r="933">
          <cell r="A933" t="str">
            <v>US_Michigan_Delta</v>
          </cell>
        </row>
        <row r="934">
          <cell r="A934" t="str">
            <v>US_Michigan_Dickinson</v>
          </cell>
        </row>
        <row r="935">
          <cell r="A935" t="str">
            <v>US_Michigan_Eaton</v>
          </cell>
        </row>
        <row r="936">
          <cell r="A936" t="str">
            <v>US_Michigan_Emmet</v>
          </cell>
        </row>
        <row r="937">
          <cell r="A937" t="str">
            <v>US_Michigan_Federal_Correctional_Institution__FCI__Federal_Correctional_Institution_FCI</v>
          </cell>
        </row>
        <row r="938">
          <cell r="A938" t="str">
            <v>US_Michigan_Genesee</v>
          </cell>
        </row>
        <row r="939">
          <cell r="A939" t="str">
            <v>US_Michigan_Gladwin</v>
          </cell>
        </row>
        <row r="940">
          <cell r="A940" t="str">
            <v>US_Michigan_Gogebic</v>
          </cell>
        </row>
        <row r="941">
          <cell r="A941" t="str">
            <v>US_Michigan_Grand_Traverse</v>
          </cell>
        </row>
        <row r="942">
          <cell r="A942" t="str">
            <v>US_Michigan_Gratiot</v>
          </cell>
        </row>
        <row r="943">
          <cell r="A943" t="str">
            <v>US_Michigan_Hillsdale</v>
          </cell>
        </row>
        <row r="944">
          <cell r="A944" t="str">
            <v>US_Michigan_Huron</v>
          </cell>
        </row>
        <row r="945">
          <cell r="A945" t="str">
            <v>US_Michigan_Ingham</v>
          </cell>
        </row>
        <row r="946">
          <cell r="A946" t="str">
            <v>US_Michigan_Ionia</v>
          </cell>
        </row>
        <row r="947">
          <cell r="A947" t="str">
            <v>US_Michigan_Iosco</v>
          </cell>
        </row>
        <row r="948">
          <cell r="A948" t="str">
            <v>US_Michigan_Isabella</v>
          </cell>
        </row>
        <row r="949">
          <cell r="A949" t="str">
            <v>US_Michigan_Jackson</v>
          </cell>
        </row>
        <row r="950">
          <cell r="A950" t="str">
            <v>US_Michigan_Kalamazoo</v>
          </cell>
        </row>
        <row r="951">
          <cell r="A951" t="str">
            <v>US_Michigan_Kalkaska</v>
          </cell>
        </row>
        <row r="952">
          <cell r="A952" t="str">
            <v>US_Michigan_Kent</v>
          </cell>
        </row>
        <row r="953">
          <cell r="A953" t="str">
            <v>US_Michigan_Lapeer</v>
          </cell>
        </row>
        <row r="954">
          <cell r="A954" t="str">
            <v>US_Michigan_Lenawee</v>
          </cell>
        </row>
        <row r="955">
          <cell r="A955" t="str">
            <v>US_Michigan_Livingston</v>
          </cell>
        </row>
        <row r="956">
          <cell r="A956" t="str">
            <v>US_Michigan_Macomb</v>
          </cell>
        </row>
        <row r="957">
          <cell r="A957" t="str">
            <v>US_Michigan_Marquette</v>
          </cell>
        </row>
        <row r="958">
          <cell r="A958" t="str">
            <v>US_Michigan_Mecosta</v>
          </cell>
        </row>
        <row r="959">
          <cell r="A959" t="str">
            <v>US_Michigan_Michigan_Department_of_Corrections__MDOC__Michigan_Department_of_Corrections_MDOC</v>
          </cell>
        </row>
        <row r="960">
          <cell r="A960" t="str">
            <v>US_Michigan_Midland</v>
          </cell>
        </row>
        <row r="961">
          <cell r="A961" t="str">
            <v>US_Michigan_Missaukee</v>
          </cell>
        </row>
        <row r="962">
          <cell r="A962" t="str">
            <v>US_Michigan_Monroe</v>
          </cell>
        </row>
        <row r="963">
          <cell r="A963" t="str">
            <v>US_Michigan_Montcalm</v>
          </cell>
        </row>
        <row r="964">
          <cell r="A964" t="str">
            <v>US_Michigan_Muskegon</v>
          </cell>
        </row>
        <row r="965">
          <cell r="A965" t="str">
            <v>US_Michigan_Oakland</v>
          </cell>
        </row>
        <row r="966">
          <cell r="A966" t="str">
            <v>US_Michigan_Oceana</v>
          </cell>
        </row>
        <row r="967">
          <cell r="A967" t="str">
            <v>US_Michigan_Oscoda</v>
          </cell>
        </row>
        <row r="968">
          <cell r="A968" t="str">
            <v>US_Michigan_Otsego</v>
          </cell>
        </row>
        <row r="969">
          <cell r="A969" t="str">
            <v>US_Michigan_Ottawa</v>
          </cell>
        </row>
        <row r="970">
          <cell r="A970" t="str">
            <v>US_Michigan_Saginaw</v>
          </cell>
        </row>
        <row r="971">
          <cell r="A971" t="str">
            <v>US_Michigan_Sanilac</v>
          </cell>
        </row>
        <row r="972">
          <cell r="A972" t="str">
            <v>US_Michigan_Shiawassee</v>
          </cell>
        </row>
        <row r="973">
          <cell r="A973" t="str">
            <v>US_Michigan_St._Clair_St_Clair</v>
          </cell>
        </row>
        <row r="974">
          <cell r="A974" t="str">
            <v>US_Michigan_St._Joseph_St_Joseph</v>
          </cell>
        </row>
        <row r="975">
          <cell r="A975" t="str">
            <v>US_Michigan_Tuscola</v>
          </cell>
        </row>
        <row r="976">
          <cell r="A976" t="str">
            <v>US_Michigan_Unassigned</v>
          </cell>
        </row>
        <row r="977">
          <cell r="A977" t="str">
            <v>US_Michigan_Van_Buren</v>
          </cell>
        </row>
        <row r="978">
          <cell r="A978" t="str">
            <v>US_Michigan_Washtenaw</v>
          </cell>
        </row>
        <row r="979">
          <cell r="A979" t="str">
            <v>US_Michigan_Wayne</v>
          </cell>
        </row>
        <row r="980">
          <cell r="A980" t="str">
            <v>US_Michigan_Wexford</v>
          </cell>
        </row>
        <row r="981">
          <cell r="A981" t="str">
            <v>US_Minnesota_Anoka</v>
          </cell>
        </row>
        <row r="982">
          <cell r="A982" t="str">
            <v>US_Minnesota_Benton</v>
          </cell>
        </row>
        <row r="983">
          <cell r="A983" t="str">
            <v>US_Minnesota_Brown</v>
          </cell>
        </row>
        <row r="984">
          <cell r="A984" t="str">
            <v>US_Minnesota_Carver</v>
          </cell>
        </row>
        <row r="985">
          <cell r="A985" t="str">
            <v>US_Minnesota_Cass</v>
          </cell>
        </row>
        <row r="986">
          <cell r="A986" t="str">
            <v>US_Minnesota_Chisago</v>
          </cell>
        </row>
        <row r="987">
          <cell r="A987" t="str">
            <v>US_Minnesota_Clay</v>
          </cell>
        </row>
        <row r="988">
          <cell r="A988" t="str">
            <v>US_Minnesota_Crow_Wing</v>
          </cell>
        </row>
        <row r="989">
          <cell r="A989" t="str">
            <v>US_Minnesota_Dakota</v>
          </cell>
        </row>
        <row r="990">
          <cell r="A990" t="str">
            <v>US_Minnesota_Fillmore</v>
          </cell>
        </row>
        <row r="991">
          <cell r="A991" t="str">
            <v>US_Minnesota_Hennepin</v>
          </cell>
        </row>
        <row r="992">
          <cell r="A992" t="str">
            <v>US_Minnesota_Itasca</v>
          </cell>
        </row>
        <row r="993">
          <cell r="A993" t="str">
            <v>US_Minnesota_Kandiyohi</v>
          </cell>
        </row>
        <row r="994">
          <cell r="A994" t="str">
            <v>US_Minnesota_Le_Sueur</v>
          </cell>
        </row>
        <row r="995">
          <cell r="A995" t="str">
            <v>US_Minnesota_Mahnomen</v>
          </cell>
        </row>
        <row r="996">
          <cell r="A996" t="str">
            <v>US_Minnesota_Martin</v>
          </cell>
        </row>
        <row r="997">
          <cell r="A997" t="str">
            <v>US_Minnesota_Mille_Lacs</v>
          </cell>
        </row>
        <row r="998">
          <cell r="A998" t="str">
            <v>US_Minnesota_Nicollet</v>
          </cell>
        </row>
        <row r="999">
          <cell r="A999" t="str">
            <v>US_Minnesota_Nobles</v>
          </cell>
        </row>
        <row r="1000">
          <cell r="A1000" t="str">
            <v>US_Minnesota_Olmsted</v>
          </cell>
        </row>
        <row r="1001">
          <cell r="A1001" t="str">
            <v>US_Minnesota_Polk</v>
          </cell>
        </row>
        <row r="1002">
          <cell r="A1002" t="str">
            <v>US_Minnesota_Ramsey</v>
          </cell>
        </row>
        <row r="1003">
          <cell r="A1003" t="str">
            <v>US_Minnesota_Rice</v>
          </cell>
        </row>
        <row r="1004">
          <cell r="A1004" t="str">
            <v>US_Minnesota_Scott</v>
          </cell>
        </row>
        <row r="1005">
          <cell r="A1005" t="str">
            <v>US_Minnesota_Sherburne</v>
          </cell>
        </row>
        <row r="1006">
          <cell r="A1006" t="str">
            <v>US_Minnesota_St._Louis_St_Louis</v>
          </cell>
        </row>
        <row r="1007">
          <cell r="A1007" t="str">
            <v>US_Minnesota_Stearns</v>
          </cell>
        </row>
        <row r="1008">
          <cell r="A1008" t="str">
            <v>US_Minnesota_Washington</v>
          </cell>
        </row>
        <row r="1009">
          <cell r="A1009" t="str">
            <v>US_Minnesota_Wilkin</v>
          </cell>
        </row>
        <row r="1010">
          <cell r="A1010" t="str">
            <v>US_Minnesota_Winona</v>
          </cell>
        </row>
        <row r="1011">
          <cell r="A1011" t="str">
            <v>US_Minnesota_Wright</v>
          </cell>
        </row>
        <row r="1012">
          <cell r="A1012" t="str">
            <v>US_Mississippi_Adams</v>
          </cell>
        </row>
        <row r="1013">
          <cell r="A1013" t="str">
            <v>US_Mississippi_Alcorn</v>
          </cell>
        </row>
        <row r="1014">
          <cell r="A1014" t="str">
            <v>US_Mississippi_Attala</v>
          </cell>
        </row>
        <row r="1015">
          <cell r="A1015" t="str">
            <v>US_Mississippi_Bolivar</v>
          </cell>
        </row>
        <row r="1016">
          <cell r="A1016" t="str">
            <v>US_Mississippi_Calhoun</v>
          </cell>
        </row>
        <row r="1017">
          <cell r="A1017" t="str">
            <v>US_Mississippi_Carroll</v>
          </cell>
        </row>
        <row r="1018">
          <cell r="A1018" t="str">
            <v>US_Mississippi_Chickasaw</v>
          </cell>
        </row>
        <row r="1019">
          <cell r="A1019" t="str">
            <v>US_Mississippi_Choctaw</v>
          </cell>
        </row>
        <row r="1020">
          <cell r="A1020" t="str">
            <v>US_Mississippi_Clarke</v>
          </cell>
        </row>
        <row r="1021">
          <cell r="A1021" t="str">
            <v>US_Mississippi_Clay</v>
          </cell>
        </row>
        <row r="1022">
          <cell r="A1022" t="str">
            <v>US_Mississippi_Coahoma</v>
          </cell>
        </row>
        <row r="1023">
          <cell r="A1023" t="str">
            <v>US_Mississippi_Copiah</v>
          </cell>
        </row>
        <row r="1024">
          <cell r="A1024" t="str">
            <v>US_Mississippi_Covington</v>
          </cell>
        </row>
        <row r="1025">
          <cell r="A1025" t="str">
            <v>US_Mississippi_DeSoto</v>
          </cell>
        </row>
        <row r="1026">
          <cell r="A1026" t="str">
            <v>US_Mississippi_Forrest</v>
          </cell>
        </row>
        <row r="1027">
          <cell r="A1027" t="str">
            <v>US_Mississippi_Franklin</v>
          </cell>
        </row>
        <row r="1028">
          <cell r="A1028" t="str">
            <v>US_Mississippi_George</v>
          </cell>
        </row>
        <row r="1029">
          <cell r="A1029" t="str">
            <v>US_Mississippi_Greene</v>
          </cell>
        </row>
        <row r="1030">
          <cell r="A1030" t="str">
            <v>US_Mississippi_Grenada</v>
          </cell>
        </row>
        <row r="1031">
          <cell r="A1031" t="str">
            <v>US_Mississippi_Hancock</v>
          </cell>
        </row>
        <row r="1032">
          <cell r="A1032" t="str">
            <v>US_Mississippi_Harrison</v>
          </cell>
        </row>
        <row r="1033">
          <cell r="A1033" t="str">
            <v>US_Mississippi_Hinds</v>
          </cell>
        </row>
        <row r="1034">
          <cell r="A1034" t="str">
            <v>US_Mississippi_Holmes</v>
          </cell>
        </row>
        <row r="1035">
          <cell r="A1035" t="str">
            <v>US_Mississippi_Humphreys</v>
          </cell>
        </row>
        <row r="1036">
          <cell r="A1036" t="str">
            <v>US_Mississippi_Itawamba</v>
          </cell>
        </row>
        <row r="1037">
          <cell r="A1037" t="str">
            <v>US_Mississippi_Jackson</v>
          </cell>
        </row>
        <row r="1038">
          <cell r="A1038" t="str">
            <v>US_Mississippi_Jasper</v>
          </cell>
        </row>
        <row r="1039">
          <cell r="A1039" t="str">
            <v>US_Mississippi_Jefferson_Davis</v>
          </cell>
        </row>
        <row r="1040">
          <cell r="A1040" t="str">
            <v>US_Mississippi_Jones</v>
          </cell>
        </row>
        <row r="1041">
          <cell r="A1041" t="str">
            <v>US_Mississippi_Kemper</v>
          </cell>
        </row>
        <row r="1042">
          <cell r="A1042" t="str">
            <v>US_Mississippi_Lafayette</v>
          </cell>
        </row>
        <row r="1043">
          <cell r="A1043" t="str">
            <v>US_Mississippi_Lamar</v>
          </cell>
        </row>
        <row r="1044">
          <cell r="A1044" t="str">
            <v>US_Mississippi_Lauderdale</v>
          </cell>
        </row>
        <row r="1045">
          <cell r="A1045" t="str">
            <v>US_Mississippi_Leake</v>
          </cell>
        </row>
        <row r="1046">
          <cell r="A1046" t="str">
            <v>US_Mississippi_Lee</v>
          </cell>
        </row>
        <row r="1047">
          <cell r="A1047" t="str">
            <v>US_Mississippi_Leflore</v>
          </cell>
        </row>
        <row r="1048">
          <cell r="A1048" t="str">
            <v>US_Mississippi_Lincoln</v>
          </cell>
        </row>
        <row r="1049">
          <cell r="A1049" t="str">
            <v>US_Mississippi_Lowndes</v>
          </cell>
        </row>
        <row r="1050">
          <cell r="A1050" t="str">
            <v>US_Mississippi_Madison</v>
          </cell>
        </row>
        <row r="1051">
          <cell r="A1051" t="str">
            <v>US_Mississippi_Marion</v>
          </cell>
        </row>
        <row r="1052">
          <cell r="A1052" t="str">
            <v>US_Mississippi_Marshall</v>
          </cell>
        </row>
        <row r="1053">
          <cell r="A1053" t="str">
            <v>US_Mississippi_Monroe</v>
          </cell>
        </row>
        <row r="1054">
          <cell r="A1054" t="str">
            <v>US_Mississippi_Montgomery</v>
          </cell>
        </row>
        <row r="1055">
          <cell r="A1055" t="str">
            <v>US_Mississippi_Neshoba</v>
          </cell>
        </row>
        <row r="1056">
          <cell r="A1056" t="str">
            <v>US_Mississippi_Newton</v>
          </cell>
        </row>
        <row r="1057">
          <cell r="A1057" t="str">
            <v>US_Mississippi_Noxubee</v>
          </cell>
        </row>
        <row r="1058">
          <cell r="A1058" t="str">
            <v>US_Mississippi_Oktibbeha</v>
          </cell>
        </row>
        <row r="1059">
          <cell r="A1059" t="str">
            <v>US_Mississippi_Panola</v>
          </cell>
        </row>
        <row r="1060">
          <cell r="A1060" t="str">
            <v>US_Mississippi_Pearl_River</v>
          </cell>
        </row>
        <row r="1061">
          <cell r="A1061" t="str">
            <v>US_Mississippi_Perry</v>
          </cell>
        </row>
        <row r="1062">
          <cell r="A1062" t="str">
            <v>US_Mississippi_Pike</v>
          </cell>
        </row>
        <row r="1063">
          <cell r="A1063" t="str">
            <v>US_Mississippi_Pontotoc</v>
          </cell>
        </row>
        <row r="1064">
          <cell r="A1064" t="str">
            <v>US_Mississippi_Prentiss</v>
          </cell>
        </row>
        <row r="1065">
          <cell r="A1065" t="str">
            <v>US_Mississippi_Rankin</v>
          </cell>
        </row>
        <row r="1066">
          <cell r="A1066" t="str">
            <v>US_Mississippi_Scott</v>
          </cell>
        </row>
        <row r="1067">
          <cell r="A1067" t="str">
            <v>US_Mississippi_Smith</v>
          </cell>
        </row>
        <row r="1068">
          <cell r="A1068" t="str">
            <v>US_Mississippi_Sunflower</v>
          </cell>
        </row>
        <row r="1069">
          <cell r="A1069" t="str">
            <v>US_Mississippi_Tallahatchie</v>
          </cell>
        </row>
        <row r="1070">
          <cell r="A1070" t="str">
            <v>US_Mississippi_Tippah</v>
          </cell>
        </row>
        <row r="1071">
          <cell r="A1071" t="str">
            <v>US_Mississippi_Tunica</v>
          </cell>
        </row>
        <row r="1072">
          <cell r="A1072" t="str">
            <v>US_Mississippi_Union</v>
          </cell>
        </row>
        <row r="1073">
          <cell r="A1073" t="str">
            <v>US_Mississippi_Warren</v>
          </cell>
        </row>
        <row r="1074">
          <cell r="A1074" t="str">
            <v>US_Mississippi_Washington</v>
          </cell>
        </row>
        <row r="1075">
          <cell r="A1075" t="str">
            <v>US_Mississippi_Webster</v>
          </cell>
        </row>
        <row r="1076">
          <cell r="A1076" t="str">
            <v>US_Mississippi_Wilkinson</v>
          </cell>
        </row>
        <row r="1077">
          <cell r="A1077" t="str">
            <v>US_Mississippi_Yazoo</v>
          </cell>
        </row>
        <row r="1078">
          <cell r="A1078" t="str">
            <v>US_Missouri_Bates</v>
          </cell>
        </row>
        <row r="1079">
          <cell r="A1079" t="str">
            <v>US_Missouri_Boone</v>
          </cell>
        </row>
        <row r="1080">
          <cell r="A1080" t="str">
            <v>US_Missouri_Buchanan</v>
          </cell>
        </row>
        <row r="1081">
          <cell r="A1081" t="str">
            <v>US_Missouri_Callaway</v>
          </cell>
        </row>
        <row r="1082">
          <cell r="A1082" t="str">
            <v>US_Missouri_Camden</v>
          </cell>
        </row>
        <row r="1083">
          <cell r="A1083" t="str">
            <v>US_Missouri_Cape_Girardeau</v>
          </cell>
        </row>
        <row r="1084">
          <cell r="A1084" t="str">
            <v>US_Missouri_Carter</v>
          </cell>
        </row>
        <row r="1085">
          <cell r="A1085" t="str">
            <v>US_Missouri_Cass</v>
          </cell>
        </row>
        <row r="1086">
          <cell r="A1086" t="str">
            <v>US_Missouri_Clay</v>
          </cell>
        </row>
        <row r="1087">
          <cell r="A1087" t="str">
            <v>US_Missouri_Cole</v>
          </cell>
        </row>
        <row r="1088">
          <cell r="A1088" t="str">
            <v>US_Missouri_Dunklin</v>
          </cell>
        </row>
        <row r="1089">
          <cell r="A1089" t="str">
            <v>US_Missouri_Franklin</v>
          </cell>
        </row>
        <row r="1090">
          <cell r="A1090" t="str">
            <v>US_Missouri_Greene</v>
          </cell>
        </row>
        <row r="1091">
          <cell r="A1091" t="str">
            <v>US_Missouri_Henry</v>
          </cell>
        </row>
        <row r="1092">
          <cell r="A1092" t="str">
            <v>US_Missouri_Jackson</v>
          </cell>
        </row>
        <row r="1093">
          <cell r="A1093" t="str">
            <v>US_Missouri_Jefferson</v>
          </cell>
        </row>
        <row r="1094">
          <cell r="A1094" t="str">
            <v>US_Missouri_Kansas_City</v>
          </cell>
        </row>
        <row r="1095">
          <cell r="A1095" t="str">
            <v>US_Missouri_Lafayette</v>
          </cell>
        </row>
        <row r="1096">
          <cell r="A1096" t="str">
            <v>US_Missouri_Lewis</v>
          </cell>
        </row>
        <row r="1097">
          <cell r="A1097" t="str">
            <v>US_Missouri_Lincoln</v>
          </cell>
        </row>
        <row r="1098">
          <cell r="A1098" t="str">
            <v>US_Missouri_Linn</v>
          </cell>
        </row>
        <row r="1099">
          <cell r="A1099" t="str">
            <v>US_Missouri_Newton</v>
          </cell>
        </row>
        <row r="1100">
          <cell r="A1100" t="str">
            <v>US_Missouri_Pemiscot</v>
          </cell>
        </row>
        <row r="1101">
          <cell r="A1101" t="str">
            <v>US_Missouri_Pettis</v>
          </cell>
        </row>
        <row r="1102">
          <cell r="A1102" t="str">
            <v>US_Missouri_Pike</v>
          </cell>
        </row>
        <row r="1103">
          <cell r="A1103" t="str">
            <v>US_Missouri_Pulaski</v>
          </cell>
        </row>
        <row r="1104">
          <cell r="A1104" t="str">
            <v>US_Missouri_Scott</v>
          </cell>
        </row>
        <row r="1105">
          <cell r="A1105" t="str">
            <v>US_Missouri_St._Charles_St_Charles</v>
          </cell>
        </row>
        <row r="1106">
          <cell r="A1106" t="str">
            <v>US_Missouri_St._Francois_St_Francois</v>
          </cell>
        </row>
        <row r="1107">
          <cell r="A1107" t="str">
            <v>US_Missouri_St._Louis_City_St_Louis_City</v>
          </cell>
        </row>
        <row r="1108">
          <cell r="A1108" t="str">
            <v>US_Missouri_St._Louis_St_Louis</v>
          </cell>
        </row>
        <row r="1109">
          <cell r="A1109" t="str">
            <v>US_Missouri_Ste._Genevieve_Ste_Genevieve</v>
          </cell>
        </row>
        <row r="1110">
          <cell r="A1110" t="str">
            <v>US_Missouri_Taney</v>
          </cell>
        </row>
        <row r="1111">
          <cell r="A1111" t="str">
            <v>US_Missouri_Washington</v>
          </cell>
        </row>
        <row r="1112">
          <cell r="A1112" t="str">
            <v>US_Montana_Cascade</v>
          </cell>
        </row>
        <row r="1113">
          <cell r="A1113" t="str">
            <v>US_Montana_Flathead</v>
          </cell>
        </row>
        <row r="1114">
          <cell r="A1114" t="str">
            <v>US_Montana_Gallatin</v>
          </cell>
        </row>
        <row r="1115">
          <cell r="A1115" t="str">
            <v>US_Montana_Lincoln</v>
          </cell>
        </row>
        <row r="1116">
          <cell r="A1116" t="str">
            <v>US_Montana_Madison</v>
          </cell>
        </row>
        <row r="1117">
          <cell r="A1117" t="str">
            <v>US_Montana_Missoula</v>
          </cell>
        </row>
        <row r="1118">
          <cell r="A1118" t="str">
            <v>US_Montana_Toole</v>
          </cell>
        </row>
        <row r="1119">
          <cell r="A1119" t="str">
            <v>US_Montana_Yellowstone</v>
          </cell>
        </row>
        <row r="1120">
          <cell r="A1120" t="str">
            <v>US_Nebraska_Adams</v>
          </cell>
        </row>
        <row r="1121">
          <cell r="A1121" t="str">
            <v>US_Nebraska_Buffalo</v>
          </cell>
        </row>
        <row r="1122">
          <cell r="A1122" t="str">
            <v>US_Nebraska_Custer</v>
          </cell>
        </row>
        <row r="1123">
          <cell r="A1123" t="str">
            <v>US_Nebraska_Dakota</v>
          </cell>
        </row>
        <row r="1124">
          <cell r="A1124" t="str">
            <v>US_Nebraska_Douglas</v>
          </cell>
        </row>
        <row r="1125">
          <cell r="A1125" t="str">
            <v>US_Nebraska_Gage</v>
          </cell>
        </row>
        <row r="1126">
          <cell r="A1126" t="str">
            <v>US_Nebraska_Hall</v>
          </cell>
        </row>
        <row r="1127">
          <cell r="A1127" t="str">
            <v>US_Nebraska_Hamilton</v>
          </cell>
        </row>
        <row r="1128">
          <cell r="A1128" t="str">
            <v>US_Nebraska_Lancaster</v>
          </cell>
        </row>
        <row r="1129">
          <cell r="A1129" t="str">
            <v>US_Nebraska_Lincoln</v>
          </cell>
        </row>
        <row r="1130">
          <cell r="A1130" t="str">
            <v>US_Nebraska_Madison</v>
          </cell>
        </row>
        <row r="1131">
          <cell r="A1131" t="str">
            <v>US_Nebraska_Sarpy</v>
          </cell>
        </row>
        <row r="1132">
          <cell r="A1132" t="str">
            <v>US_Nebraska_Seward</v>
          </cell>
        </row>
        <row r="1133">
          <cell r="A1133" t="str">
            <v>US_Nebraska_Washington</v>
          </cell>
        </row>
        <row r="1134">
          <cell r="A1134" t="str">
            <v>US_Nevada_Carson_City</v>
          </cell>
        </row>
        <row r="1135">
          <cell r="A1135" t="str">
            <v>US_Nevada_Clark</v>
          </cell>
        </row>
        <row r="1136">
          <cell r="A1136" t="str">
            <v>US_Nevada_Elko</v>
          </cell>
        </row>
        <row r="1137">
          <cell r="A1137" t="str">
            <v>US_Nevada_Humboldt</v>
          </cell>
        </row>
        <row r="1138">
          <cell r="A1138" t="str">
            <v>US_Nevada_Washoe</v>
          </cell>
        </row>
        <row r="1139">
          <cell r="A1139" t="str">
            <v>US_New_Hampshire_Cheshire</v>
          </cell>
        </row>
        <row r="1140">
          <cell r="A1140" t="str">
            <v>US_New_Hampshire_Grafton</v>
          </cell>
        </row>
        <row r="1141">
          <cell r="A1141" t="str">
            <v>US_New_Hampshire_Hillsborough</v>
          </cell>
        </row>
        <row r="1142">
          <cell r="A1142" t="str">
            <v>US_New_Hampshire_Merrimack</v>
          </cell>
        </row>
        <row r="1143">
          <cell r="A1143" t="str">
            <v>US_New_Hampshire_Rockingham</v>
          </cell>
        </row>
        <row r="1144">
          <cell r="A1144" t="str">
            <v>US_New_Hampshire_Strafford</v>
          </cell>
        </row>
        <row r="1145">
          <cell r="A1145" t="str">
            <v>US_New_Hampshire_Sullivan</v>
          </cell>
        </row>
        <row r="1146">
          <cell r="A1146" t="str">
            <v>US_New_Hampshire_Unassigned</v>
          </cell>
        </row>
        <row r="1147">
          <cell r="A1147" t="str">
            <v>US_New_Jersey_Atlantic</v>
          </cell>
        </row>
        <row r="1148">
          <cell r="A1148" t="str">
            <v>US_New_Jersey_Bergen</v>
          </cell>
        </row>
        <row r="1149">
          <cell r="A1149" t="str">
            <v>US_New_Jersey_Burlington</v>
          </cell>
        </row>
        <row r="1150">
          <cell r="A1150" t="str">
            <v>US_New_Jersey_Camden</v>
          </cell>
        </row>
        <row r="1151">
          <cell r="A1151" t="str">
            <v>US_New_Jersey_Cape_May</v>
          </cell>
        </row>
        <row r="1152">
          <cell r="A1152" t="str">
            <v>US_New_Jersey_Cumberland</v>
          </cell>
        </row>
        <row r="1153">
          <cell r="A1153" t="str">
            <v>US_New_Jersey_Essex</v>
          </cell>
        </row>
        <row r="1154">
          <cell r="A1154" t="str">
            <v>US_New_Jersey_Gloucester</v>
          </cell>
        </row>
        <row r="1155">
          <cell r="A1155" t="str">
            <v>US_New_Jersey_Hudson</v>
          </cell>
        </row>
        <row r="1156">
          <cell r="A1156" t="str">
            <v>US_New_Jersey_Hunterdon</v>
          </cell>
        </row>
        <row r="1157">
          <cell r="A1157" t="str">
            <v>US_New_Jersey_Mercer</v>
          </cell>
        </row>
        <row r="1158">
          <cell r="A1158" t="str">
            <v>US_New_Jersey_Middlesex</v>
          </cell>
        </row>
        <row r="1159">
          <cell r="A1159" t="str">
            <v>US_New_Jersey_Monmouth</v>
          </cell>
        </row>
        <row r="1160">
          <cell r="A1160" t="str">
            <v>US_New_Jersey_Morris</v>
          </cell>
        </row>
        <row r="1161">
          <cell r="A1161" t="str">
            <v>US_New_Jersey_Ocean</v>
          </cell>
        </row>
        <row r="1162">
          <cell r="A1162" t="str">
            <v>US_New_Jersey_Passaic</v>
          </cell>
        </row>
        <row r="1163">
          <cell r="A1163" t="str">
            <v>US_New_Jersey_Salem</v>
          </cell>
        </row>
        <row r="1164">
          <cell r="A1164" t="str">
            <v>US_New_Jersey_Somerset</v>
          </cell>
        </row>
        <row r="1165">
          <cell r="A1165" t="str">
            <v>US_New_Jersey_Sussex</v>
          </cell>
        </row>
        <row r="1166">
          <cell r="A1166" t="str">
            <v>US_New_Jersey_Union</v>
          </cell>
        </row>
        <row r="1167">
          <cell r="A1167" t="str">
            <v>US_New_Jersey_Warren</v>
          </cell>
        </row>
        <row r="1168">
          <cell r="A1168" t="str">
            <v>US_New_Mexico_Bernalillo</v>
          </cell>
        </row>
        <row r="1169">
          <cell r="A1169" t="str">
            <v>US_New_Mexico_Catron</v>
          </cell>
        </row>
        <row r="1170">
          <cell r="A1170" t="str">
            <v>US_New_Mexico_Chaves</v>
          </cell>
        </row>
        <row r="1171">
          <cell r="A1171" t="str">
            <v>US_New_Mexico_Cibola</v>
          </cell>
        </row>
        <row r="1172">
          <cell r="A1172" t="str">
            <v>US_New_Mexico_Dona_Ana</v>
          </cell>
        </row>
        <row r="1173">
          <cell r="A1173" t="str">
            <v>US_New_Mexico_Eddy</v>
          </cell>
        </row>
        <row r="1174">
          <cell r="A1174" t="str">
            <v>US_New_Mexico_Luna</v>
          </cell>
        </row>
        <row r="1175">
          <cell r="A1175" t="str">
            <v>US_New_Mexico_McKinley</v>
          </cell>
        </row>
        <row r="1176">
          <cell r="A1176" t="str">
            <v>US_New_Mexico_Quay</v>
          </cell>
        </row>
        <row r="1177">
          <cell r="A1177" t="str">
            <v>US_New_Mexico_San_Juan</v>
          </cell>
        </row>
        <row r="1178">
          <cell r="A1178" t="str">
            <v>US_New_Mexico_Sandoval</v>
          </cell>
        </row>
        <row r="1179">
          <cell r="A1179" t="str">
            <v>US_New_Mexico_Santa_Fe</v>
          </cell>
        </row>
        <row r="1180">
          <cell r="A1180" t="str">
            <v>US_New_Mexico_Socorro</v>
          </cell>
        </row>
        <row r="1181">
          <cell r="A1181" t="str">
            <v>US_New_Mexico_Torrance</v>
          </cell>
        </row>
        <row r="1182">
          <cell r="A1182" t="str">
            <v>US_New_Mexico_Valencia</v>
          </cell>
        </row>
        <row r="1183">
          <cell r="A1183" t="str">
            <v>US_New_York_Albany</v>
          </cell>
        </row>
        <row r="1184">
          <cell r="A1184" t="str">
            <v>US_New_York_Broome</v>
          </cell>
        </row>
        <row r="1185">
          <cell r="A1185" t="str">
            <v>US_New_York_Cayuga</v>
          </cell>
        </row>
        <row r="1186">
          <cell r="A1186" t="str">
            <v>US_New_York_Chautauqua</v>
          </cell>
        </row>
        <row r="1187">
          <cell r="A1187" t="str">
            <v>US_New_York_Chemung</v>
          </cell>
        </row>
        <row r="1188">
          <cell r="A1188" t="str">
            <v>US_New_York_Clinton</v>
          </cell>
        </row>
        <row r="1189">
          <cell r="A1189" t="str">
            <v>US_New_York_Columbia</v>
          </cell>
        </row>
        <row r="1190">
          <cell r="A1190" t="str">
            <v>US_New_York_Delaware</v>
          </cell>
        </row>
        <row r="1191">
          <cell r="A1191" t="str">
            <v>US_New_York_Dutchess</v>
          </cell>
        </row>
        <row r="1192">
          <cell r="A1192" t="str">
            <v>US_New_York_Erie</v>
          </cell>
        </row>
        <row r="1193">
          <cell r="A1193" t="str">
            <v>US_New_York_Genesee</v>
          </cell>
        </row>
        <row r="1194">
          <cell r="A1194" t="str">
            <v>US_New_York_Greene</v>
          </cell>
        </row>
        <row r="1195">
          <cell r="A1195" t="str">
            <v>US_New_York_Herkimer</v>
          </cell>
        </row>
        <row r="1196">
          <cell r="A1196" t="str">
            <v>US_New_York_Livingston</v>
          </cell>
        </row>
        <row r="1197">
          <cell r="A1197" t="str">
            <v>US_New_York_Madison</v>
          </cell>
        </row>
        <row r="1198">
          <cell r="A1198" t="str">
            <v>US_New_York_Monroe</v>
          </cell>
        </row>
        <row r="1199">
          <cell r="A1199" t="str">
            <v>US_New_York_Montgomery</v>
          </cell>
        </row>
        <row r="1200">
          <cell r="A1200" t="str">
            <v>US_New_York_NYC</v>
          </cell>
        </row>
        <row r="1201">
          <cell r="A1201" t="str">
            <v>US_New_York_Nassau</v>
          </cell>
        </row>
        <row r="1202">
          <cell r="A1202" t="str">
            <v>US_New_York_Niagara</v>
          </cell>
        </row>
        <row r="1203">
          <cell r="A1203" t="str">
            <v>US_New_York_Oneida</v>
          </cell>
        </row>
        <row r="1204">
          <cell r="A1204" t="str">
            <v>US_New_York_Onondaga</v>
          </cell>
        </row>
        <row r="1205">
          <cell r="A1205" t="str">
            <v>US_New_York_Ontario</v>
          </cell>
        </row>
        <row r="1206">
          <cell r="A1206" t="str">
            <v>US_New_York_Orange</v>
          </cell>
        </row>
        <row r="1207">
          <cell r="A1207" t="str">
            <v>US_New_York_Orleans</v>
          </cell>
        </row>
        <row r="1208">
          <cell r="A1208" t="str">
            <v>US_New_York_Oswego</v>
          </cell>
        </row>
        <row r="1209">
          <cell r="A1209" t="str">
            <v>US_New_York_Otsego</v>
          </cell>
        </row>
        <row r="1210">
          <cell r="A1210" t="str">
            <v>US_New_York_Putnam</v>
          </cell>
        </row>
        <row r="1211">
          <cell r="A1211" t="str">
            <v>US_New_York_Rensselaer</v>
          </cell>
        </row>
        <row r="1212">
          <cell r="A1212" t="str">
            <v>US_New_York_Rockland</v>
          </cell>
        </row>
        <row r="1213">
          <cell r="A1213" t="str">
            <v>US_New_York_Saratoga</v>
          </cell>
        </row>
        <row r="1214">
          <cell r="A1214" t="str">
            <v>US_New_York_Schenectady</v>
          </cell>
        </row>
        <row r="1215">
          <cell r="A1215" t="str">
            <v>US_New_York_Steuben</v>
          </cell>
        </row>
        <row r="1216">
          <cell r="A1216" t="str">
            <v>US_New_York_Suffolk</v>
          </cell>
        </row>
        <row r="1217">
          <cell r="A1217" t="str">
            <v>US_New_York_Sullivan</v>
          </cell>
        </row>
        <row r="1218">
          <cell r="A1218" t="str">
            <v>US_New_York_Tioga</v>
          </cell>
        </row>
        <row r="1219">
          <cell r="A1219" t="str">
            <v>US_New_York_Ulster</v>
          </cell>
        </row>
        <row r="1220">
          <cell r="A1220" t="str">
            <v>US_New_York_Washington</v>
          </cell>
        </row>
        <row r="1221">
          <cell r="A1221" t="str">
            <v>US_New_York_Wayne</v>
          </cell>
        </row>
        <row r="1222">
          <cell r="A1222" t="str">
            <v>US_New_York_Westchester</v>
          </cell>
        </row>
        <row r="1223">
          <cell r="A1223" t="str">
            <v>US_New_York_Wyoming</v>
          </cell>
        </row>
        <row r="1224">
          <cell r="A1224" t="str">
            <v>US_New_York_Yates</v>
          </cell>
        </row>
        <row r="1225">
          <cell r="A1225" t="str">
            <v>US_North_Carolina_Alamance</v>
          </cell>
        </row>
        <row r="1226">
          <cell r="A1226" t="str">
            <v>US_North_Carolina_Bertie</v>
          </cell>
        </row>
        <row r="1227">
          <cell r="A1227" t="str">
            <v>US_North_Carolina_Bladen</v>
          </cell>
        </row>
        <row r="1228">
          <cell r="A1228" t="str">
            <v>US_North_Carolina_Brunswick</v>
          </cell>
        </row>
        <row r="1229">
          <cell r="A1229" t="str">
            <v>US_North_Carolina_Buncombe</v>
          </cell>
        </row>
        <row r="1230">
          <cell r="A1230" t="str">
            <v>US_North_Carolina_Burke</v>
          </cell>
        </row>
        <row r="1231">
          <cell r="A1231" t="str">
            <v>US_North_Carolina_Cabarrus</v>
          </cell>
        </row>
        <row r="1232">
          <cell r="A1232" t="str">
            <v>US_North_Carolina_Caldwell</v>
          </cell>
        </row>
        <row r="1233">
          <cell r="A1233" t="str">
            <v>US_North_Carolina_Carteret</v>
          </cell>
        </row>
        <row r="1234">
          <cell r="A1234" t="str">
            <v>US_North_Carolina_Caswell</v>
          </cell>
        </row>
        <row r="1235">
          <cell r="A1235" t="str">
            <v>US_North_Carolina_Catawba</v>
          </cell>
        </row>
        <row r="1236">
          <cell r="A1236" t="str">
            <v>US_North_Carolina_Chatham</v>
          </cell>
        </row>
        <row r="1237">
          <cell r="A1237" t="str">
            <v>US_North_Carolina_Cherokee</v>
          </cell>
        </row>
        <row r="1238">
          <cell r="A1238" t="str">
            <v>US_North_Carolina_Cleveland</v>
          </cell>
        </row>
        <row r="1239">
          <cell r="A1239" t="str">
            <v>US_North_Carolina_Columbus</v>
          </cell>
        </row>
        <row r="1240">
          <cell r="A1240" t="str">
            <v>US_North_Carolina_Craven</v>
          </cell>
        </row>
        <row r="1241">
          <cell r="A1241" t="str">
            <v>US_North_Carolina_Cumberland</v>
          </cell>
        </row>
        <row r="1242">
          <cell r="A1242" t="str">
            <v>US_North_Carolina_Dare</v>
          </cell>
        </row>
        <row r="1243">
          <cell r="A1243" t="str">
            <v>US_North_Carolina_Davidson</v>
          </cell>
        </row>
        <row r="1244">
          <cell r="A1244" t="str">
            <v>US_North_Carolina_Davie</v>
          </cell>
        </row>
        <row r="1245">
          <cell r="A1245" t="str">
            <v>US_North_Carolina_Duplin</v>
          </cell>
        </row>
        <row r="1246">
          <cell r="A1246" t="str">
            <v>US_North_Carolina_Durham</v>
          </cell>
        </row>
        <row r="1247">
          <cell r="A1247" t="str">
            <v>US_North_Carolina_Edgecombe</v>
          </cell>
        </row>
        <row r="1248">
          <cell r="A1248" t="str">
            <v>US_North_Carolina_Forsyth</v>
          </cell>
        </row>
        <row r="1249">
          <cell r="A1249" t="str">
            <v>US_North_Carolina_Franklin</v>
          </cell>
        </row>
        <row r="1250">
          <cell r="A1250" t="str">
            <v>US_North_Carolina_Gaston</v>
          </cell>
        </row>
        <row r="1251">
          <cell r="A1251" t="str">
            <v>US_North_Carolina_Granville</v>
          </cell>
        </row>
        <row r="1252">
          <cell r="A1252" t="str">
            <v>US_North_Carolina_Greene</v>
          </cell>
        </row>
        <row r="1253">
          <cell r="A1253" t="str">
            <v>US_North_Carolina_Guilford</v>
          </cell>
        </row>
        <row r="1254">
          <cell r="A1254" t="str">
            <v>US_North_Carolina_Halifax</v>
          </cell>
        </row>
        <row r="1255">
          <cell r="A1255" t="str">
            <v>US_North_Carolina_Harnett</v>
          </cell>
        </row>
        <row r="1256">
          <cell r="A1256" t="str">
            <v>US_North_Carolina_Henderson</v>
          </cell>
        </row>
        <row r="1257">
          <cell r="A1257" t="str">
            <v>US_North_Carolina_Hertford</v>
          </cell>
        </row>
        <row r="1258">
          <cell r="A1258" t="str">
            <v>US_North_Carolina_Iredell</v>
          </cell>
        </row>
        <row r="1259">
          <cell r="A1259" t="str">
            <v>US_North_Carolina_Jackson</v>
          </cell>
        </row>
        <row r="1260">
          <cell r="A1260" t="str">
            <v>US_North_Carolina_Johnston</v>
          </cell>
        </row>
        <row r="1261">
          <cell r="A1261" t="str">
            <v>US_North_Carolina_Jones</v>
          </cell>
        </row>
        <row r="1262">
          <cell r="A1262" t="str">
            <v>US_North_Carolina_Lee</v>
          </cell>
        </row>
        <row r="1263">
          <cell r="A1263" t="str">
            <v>US_North_Carolina_Lenoir</v>
          </cell>
        </row>
        <row r="1264">
          <cell r="A1264" t="str">
            <v>US_North_Carolina_Macon</v>
          </cell>
        </row>
        <row r="1265">
          <cell r="A1265" t="str">
            <v>US_North_Carolina_Martin</v>
          </cell>
        </row>
        <row r="1266">
          <cell r="A1266" t="str">
            <v>US_North_Carolina_McDowell</v>
          </cell>
        </row>
        <row r="1267">
          <cell r="A1267" t="str">
            <v>US_North_Carolina_Mecklenburg</v>
          </cell>
        </row>
        <row r="1268">
          <cell r="A1268" t="str">
            <v>US_North_Carolina_Montgomery</v>
          </cell>
        </row>
        <row r="1269">
          <cell r="A1269" t="str">
            <v>US_North_Carolina_Moore</v>
          </cell>
        </row>
        <row r="1270">
          <cell r="A1270" t="str">
            <v>US_North_Carolina_Nash</v>
          </cell>
        </row>
        <row r="1271">
          <cell r="A1271" t="str">
            <v>US_North_Carolina_New_Hanover</v>
          </cell>
        </row>
        <row r="1272">
          <cell r="A1272" t="str">
            <v>US_North_Carolina_Northampton</v>
          </cell>
        </row>
        <row r="1273">
          <cell r="A1273" t="str">
            <v>US_North_Carolina_Onslow</v>
          </cell>
        </row>
        <row r="1274">
          <cell r="A1274" t="str">
            <v>US_North_Carolina_Orange</v>
          </cell>
        </row>
        <row r="1275">
          <cell r="A1275" t="str">
            <v>US_North_Carolina_Pasquotank</v>
          </cell>
        </row>
        <row r="1276">
          <cell r="A1276" t="str">
            <v>US_North_Carolina_Pender</v>
          </cell>
        </row>
        <row r="1277">
          <cell r="A1277" t="str">
            <v>US_North_Carolina_Perquimans</v>
          </cell>
        </row>
        <row r="1278">
          <cell r="A1278" t="str">
            <v>US_North_Carolina_Person</v>
          </cell>
        </row>
        <row r="1279">
          <cell r="A1279" t="str">
            <v>US_North_Carolina_Pitt</v>
          </cell>
        </row>
        <row r="1280">
          <cell r="A1280" t="str">
            <v>US_North_Carolina_Polk</v>
          </cell>
        </row>
        <row r="1281">
          <cell r="A1281" t="str">
            <v>US_North_Carolina_Randolph</v>
          </cell>
        </row>
        <row r="1282">
          <cell r="A1282" t="str">
            <v>US_North_Carolina_Richmond</v>
          </cell>
        </row>
        <row r="1283">
          <cell r="A1283" t="str">
            <v>US_North_Carolina_Robeson</v>
          </cell>
        </row>
        <row r="1284">
          <cell r="A1284" t="str">
            <v>US_North_Carolina_Rockingham</v>
          </cell>
        </row>
        <row r="1285">
          <cell r="A1285" t="str">
            <v>US_North_Carolina_Rowan</v>
          </cell>
        </row>
        <row r="1286">
          <cell r="A1286" t="str">
            <v>US_North_Carolina_Rutherford</v>
          </cell>
        </row>
        <row r="1287">
          <cell r="A1287" t="str">
            <v>US_North_Carolina_Sampson</v>
          </cell>
        </row>
        <row r="1288">
          <cell r="A1288" t="str">
            <v>US_North_Carolina_Stanly</v>
          </cell>
        </row>
        <row r="1289">
          <cell r="A1289" t="str">
            <v>US_North_Carolina_Surry</v>
          </cell>
        </row>
        <row r="1290">
          <cell r="A1290" t="str">
            <v>US_North_Carolina_Union</v>
          </cell>
        </row>
        <row r="1291">
          <cell r="A1291" t="str">
            <v>US_North_Carolina_Vance</v>
          </cell>
        </row>
        <row r="1292">
          <cell r="A1292" t="str">
            <v>US_North_Carolina_Wake</v>
          </cell>
        </row>
        <row r="1293">
          <cell r="A1293" t="str">
            <v>US_North_Carolina_Washington</v>
          </cell>
        </row>
        <row r="1294">
          <cell r="A1294" t="str">
            <v>US_North_Carolina_Wayne</v>
          </cell>
        </row>
        <row r="1295">
          <cell r="A1295" t="str">
            <v>US_North_Carolina_Wilkes</v>
          </cell>
        </row>
        <row r="1296">
          <cell r="A1296" t="str">
            <v>US_North_Carolina_Wilson</v>
          </cell>
        </row>
        <row r="1297">
          <cell r="A1297" t="str">
            <v>US_North_Carolina_Yadkin</v>
          </cell>
        </row>
        <row r="1298">
          <cell r="A1298" t="str">
            <v>US_North_Dakota_Cass</v>
          </cell>
        </row>
        <row r="1299">
          <cell r="A1299" t="str">
            <v>US_North_Dakota_Emmons</v>
          </cell>
        </row>
        <row r="1300">
          <cell r="A1300" t="str">
            <v>US_North_Dakota_Grand_Forks</v>
          </cell>
        </row>
        <row r="1301">
          <cell r="A1301" t="str">
            <v>US_North_Dakota_McHenry</v>
          </cell>
        </row>
        <row r="1302">
          <cell r="A1302" t="str">
            <v>US_North_Dakota_Morton</v>
          </cell>
        </row>
        <row r="1303">
          <cell r="A1303" t="str">
            <v>US_North_Dakota_Stark</v>
          </cell>
        </row>
        <row r="1304">
          <cell r="A1304" t="str">
            <v>US_North_Dakota_Ward</v>
          </cell>
        </row>
        <row r="1305">
          <cell r="A1305" t="str">
            <v>US_Northern_Mariana_Islands</v>
          </cell>
        </row>
        <row r="1306">
          <cell r="A1306" t="str">
            <v>US_Ohio_Allen</v>
          </cell>
        </row>
        <row r="1307">
          <cell r="A1307" t="str">
            <v>US_Ohio_Ashtabula</v>
          </cell>
        </row>
        <row r="1308">
          <cell r="A1308" t="str">
            <v>US_Ohio_Athens</v>
          </cell>
        </row>
        <row r="1309">
          <cell r="A1309" t="str">
            <v>US_Ohio_Auglaize</v>
          </cell>
        </row>
        <row r="1310">
          <cell r="A1310" t="str">
            <v>US_Ohio_Belmont</v>
          </cell>
        </row>
        <row r="1311">
          <cell r="A1311" t="str">
            <v>US_Ohio_Brown</v>
          </cell>
        </row>
        <row r="1312">
          <cell r="A1312" t="str">
            <v>US_Ohio_Butler</v>
          </cell>
        </row>
        <row r="1313">
          <cell r="A1313" t="str">
            <v>US_Ohio_Carroll</v>
          </cell>
        </row>
        <row r="1314">
          <cell r="A1314" t="str">
            <v>US_Ohio_Champaign</v>
          </cell>
        </row>
        <row r="1315">
          <cell r="A1315" t="str">
            <v>US_Ohio_Clark</v>
          </cell>
        </row>
        <row r="1316">
          <cell r="A1316" t="str">
            <v>US_Ohio_Clermont</v>
          </cell>
        </row>
        <row r="1317">
          <cell r="A1317" t="str">
            <v>US_Ohio_Columbiana</v>
          </cell>
        </row>
        <row r="1318">
          <cell r="A1318" t="str">
            <v>US_Ohio_Crawford</v>
          </cell>
        </row>
        <row r="1319">
          <cell r="A1319" t="str">
            <v>US_Ohio_Cuyahoga</v>
          </cell>
        </row>
        <row r="1320">
          <cell r="A1320" t="str">
            <v>US_Ohio_Darke</v>
          </cell>
        </row>
        <row r="1321">
          <cell r="A1321" t="str">
            <v>US_Ohio_Defiance</v>
          </cell>
        </row>
        <row r="1322">
          <cell r="A1322" t="str">
            <v>US_Ohio_Delaware</v>
          </cell>
        </row>
        <row r="1323">
          <cell r="A1323" t="str">
            <v>US_Ohio_Erie</v>
          </cell>
        </row>
        <row r="1324">
          <cell r="A1324" t="str">
            <v>US_Ohio_Fairfield</v>
          </cell>
        </row>
        <row r="1325">
          <cell r="A1325" t="str">
            <v>US_Ohio_Franklin</v>
          </cell>
        </row>
        <row r="1326">
          <cell r="A1326" t="str">
            <v>US_Ohio_Gallia</v>
          </cell>
        </row>
        <row r="1327">
          <cell r="A1327" t="str">
            <v>US_Ohio_Geauga</v>
          </cell>
        </row>
        <row r="1328">
          <cell r="A1328" t="str">
            <v>US_Ohio_Greene</v>
          </cell>
        </row>
        <row r="1329">
          <cell r="A1329" t="str">
            <v>US_Ohio_Hamilton</v>
          </cell>
        </row>
        <row r="1330">
          <cell r="A1330" t="str">
            <v>US_Ohio_Hancock</v>
          </cell>
        </row>
        <row r="1331">
          <cell r="A1331" t="str">
            <v>US_Ohio_Highland</v>
          </cell>
        </row>
        <row r="1332">
          <cell r="A1332" t="str">
            <v>US_Ohio_Hocking</v>
          </cell>
        </row>
        <row r="1333">
          <cell r="A1333" t="str">
            <v>US_Ohio_Holmes</v>
          </cell>
        </row>
        <row r="1334">
          <cell r="A1334" t="str">
            <v>US_Ohio_Huron</v>
          </cell>
        </row>
        <row r="1335">
          <cell r="A1335" t="str">
            <v>US_Ohio_Jefferson</v>
          </cell>
        </row>
        <row r="1336">
          <cell r="A1336" t="str">
            <v>US_Ohio_Knox</v>
          </cell>
        </row>
        <row r="1337">
          <cell r="A1337" t="str">
            <v>US_Ohio_Lake</v>
          </cell>
        </row>
        <row r="1338">
          <cell r="A1338" t="str">
            <v>US_Ohio_Licking</v>
          </cell>
        </row>
        <row r="1339">
          <cell r="A1339" t="str">
            <v>US_Ohio_Lorain</v>
          </cell>
        </row>
        <row r="1340">
          <cell r="A1340" t="str">
            <v>US_Ohio_Lucas</v>
          </cell>
        </row>
        <row r="1341">
          <cell r="A1341" t="str">
            <v>US_Ohio_Madison</v>
          </cell>
        </row>
        <row r="1342">
          <cell r="A1342" t="str">
            <v>US_Ohio_Mahoning</v>
          </cell>
        </row>
        <row r="1343">
          <cell r="A1343" t="str">
            <v>US_Ohio_Marion</v>
          </cell>
        </row>
        <row r="1344">
          <cell r="A1344" t="str">
            <v>US_Ohio_Medina</v>
          </cell>
        </row>
        <row r="1345">
          <cell r="A1345" t="str">
            <v>US_Ohio_Mercer</v>
          </cell>
        </row>
        <row r="1346">
          <cell r="A1346" t="str">
            <v>US_Ohio_Miami</v>
          </cell>
        </row>
        <row r="1347">
          <cell r="A1347" t="str">
            <v>US_Ohio_Montgomery</v>
          </cell>
        </row>
        <row r="1348">
          <cell r="A1348" t="str">
            <v>US_Ohio_Morrow</v>
          </cell>
        </row>
        <row r="1349">
          <cell r="A1349" t="str">
            <v>US_Ohio_Ottawa</v>
          </cell>
        </row>
        <row r="1350">
          <cell r="A1350" t="str">
            <v>US_Ohio_Perry</v>
          </cell>
        </row>
        <row r="1351">
          <cell r="A1351" t="str">
            <v>US_Ohio_Pickaway</v>
          </cell>
        </row>
        <row r="1352">
          <cell r="A1352" t="str">
            <v>US_Ohio_Portage</v>
          </cell>
        </row>
        <row r="1353">
          <cell r="A1353" t="str">
            <v>US_Ohio_Preble</v>
          </cell>
        </row>
        <row r="1354">
          <cell r="A1354" t="str">
            <v>US_Ohio_Putnam</v>
          </cell>
        </row>
        <row r="1355">
          <cell r="A1355" t="str">
            <v>US_Ohio_Richland</v>
          </cell>
        </row>
        <row r="1356">
          <cell r="A1356" t="str">
            <v>US_Ohio_Ross</v>
          </cell>
        </row>
        <row r="1357">
          <cell r="A1357" t="str">
            <v>US_Ohio_Sandusky</v>
          </cell>
        </row>
        <row r="1358">
          <cell r="A1358" t="str">
            <v>US_Ohio_Seneca</v>
          </cell>
        </row>
        <row r="1359">
          <cell r="A1359" t="str">
            <v>US_Ohio_Shelby</v>
          </cell>
        </row>
        <row r="1360">
          <cell r="A1360" t="str">
            <v>US_Ohio_Stark</v>
          </cell>
        </row>
        <row r="1361">
          <cell r="A1361" t="str">
            <v>US_Ohio_Summit</v>
          </cell>
        </row>
        <row r="1362">
          <cell r="A1362" t="str">
            <v>US_Ohio_Trumbull</v>
          </cell>
        </row>
        <row r="1363">
          <cell r="A1363" t="str">
            <v>US_Ohio_Tuscarawas</v>
          </cell>
        </row>
        <row r="1364">
          <cell r="A1364" t="str">
            <v>US_Ohio_Warren</v>
          </cell>
        </row>
        <row r="1365">
          <cell r="A1365" t="str">
            <v>US_Ohio_Washington</v>
          </cell>
        </row>
        <row r="1366">
          <cell r="A1366" t="str">
            <v>US_Ohio_Wayne</v>
          </cell>
        </row>
        <row r="1367">
          <cell r="A1367" t="str">
            <v>US_Ohio_Williams</v>
          </cell>
        </row>
        <row r="1368">
          <cell r="A1368" t="str">
            <v>US_Ohio_Wood</v>
          </cell>
        </row>
        <row r="1369">
          <cell r="A1369" t="str">
            <v>US_Ohio_Wyandot</v>
          </cell>
        </row>
        <row r="1370">
          <cell r="A1370" t="str">
            <v>US_Oklahoma</v>
          </cell>
        </row>
        <row r="1371">
          <cell r="A1371" t="str">
            <v>US_Oklahoma_Adair</v>
          </cell>
        </row>
        <row r="1372">
          <cell r="A1372" t="str">
            <v>US_Oklahoma_Bryan</v>
          </cell>
        </row>
        <row r="1373">
          <cell r="A1373" t="str">
            <v>US_Oklahoma_Caddo</v>
          </cell>
        </row>
        <row r="1374">
          <cell r="A1374" t="str">
            <v>US_Oklahoma_Canadian</v>
          </cell>
        </row>
        <row r="1375">
          <cell r="A1375" t="str">
            <v>US_Oklahoma_Carter</v>
          </cell>
        </row>
        <row r="1376">
          <cell r="A1376" t="str">
            <v>US_Oklahoma_Cherokee</v>
          </cell>
        </row>
        <row r="1377">
          <cell r="A1377" t="str">
            <v>US_Oklahoma_Cleveland</v>
          </cell>
        </row>
        <row r="1378">
          <cell r="A1378" t="str">
            <v>US_Oklahoma_Comanche</v>
          </cell>
        </row>
        <row r="1379">
          <cell r="A1379" t="str">
            <v>US_Oklahoma_Cotton</v>
          </cell>
        </row>
        <row r="1380">
          <cell r="A1380" t="str">
            <v>US_Oklahoma_Creek</v>
          </cell>
        </row>
        <row r="1381">
          <cell r="A1381" t="str">
            <v>US_Oklahoma_Delaware</v>
          </cell>
        </row>
        <row r="1382">
          <cell r="A1382" t="str">
            <v>US_Oklahoma_Garfield</v>
          </cell>
        </row>
        <row r="1383">
          <cell r="A1383" t="str">
            <v>US_Oklahoma_Garvin</v>
          </cell>
        </row>
        <row r="1384">
          <cell r="A1384" t="str">
            <v>US_Oklahoma_Grady</v>
          </cell>
        </row>
        <row r="1385">
          <cell r="A1385" t="str">
            <v>US_Oklahoma_Greer</v>
          </cell>
        </row>
        <row r="1386">
          <cell r="A1386" t="str">
            <v>US_Oklahoma_Jackson</v>
          </cell>
        </row>
        <row r="1387">
          <cell r="A1387" t="str">
            <v>US_Oklahoma_Kay</v>
          </cell>
        </row>
        <row r="1388">
          <cell r="A1388" t="str">
            <v>US_Oklahoma_Latimer</v>
          </cell>
        </row>
        <row r="1389">
          <cell r="A1389" t="str">
            <v>US_Oklahoma_Le_Flore</v>
          </cell>
        </row>
        <row r="1390">
          <cell r="A1390" t="str">
            <v>US_Oklahoma_Lincoln</v>
          </cell>
        </row>
        <row r="1391">
          <cell r="A1391" t="str">
            <v>US_Oklahoma_Logan</v>
          </cell>
        </row>
        <row r="1392">
          <cell r="A1392" t="str">
            <v>US_Oklahoma_Major</v>
          </cell>
        </row>
        <row r="1393">
          <cell r="A1393" t="str">
            <v>US_Oklahoma_Mayes</v>
          </cell>
        </row>
        <row r="1394">
          <cell r="A1394" t="str">
            <v>US_Oklahoma_McClain</v>
          </cell>
        </row>
        <row r="1395">
          <cell r="A1395" t="str">
            <v>US_Oklahoma_Muskogee</v>
          </cell>
        </row>
        <row r="1396">
          <cell r="A1396" t="str">
            <v>US_Oklahoma_Osage</v>
          </cell>
        </row>
        <row r="1397">
          <cell r="A1397" t="str">
            <v>US_Oklahoma_Ottawa</v>
          </cell>
        </row>
        <row r="1398">
          <cell r="A1398" t="str">
            <v>US_Oklahoma_Pawnee</v>
          </cell>
        </row>
        <row r="1399">
          <cell r="A1399" t="str">
            <v>US_Oklahoma_Payne</v>
          </cell>
        </row>
        <row r="1400">
          <cell r="A1400" t="str">
            <v>US_Oklahoma_Pittsburg</v>
          </cell>
        </row>
        <row r="1401">
          <cell r="A1401" t="str">
            <v>US_Oklahoma_Pontotoc</v>
          </cell>
        </row>
        <row r="1402">
          <cell r="A1402" t="str">
            <v>US_Oklahoma_Pottawatomie</v>
          </cell>
        </row>
        <row r="1403">
          <cell r="A1403" t="str">
            <v>US_Oklahoma_Rogers</v>
          </cell>
        </row>
        <row r="1404">
          <cell r="A1404" t="str">
            <v>US_Oklahoma_Seminole</v>
          </cell>
        </row>
        <row r="1405">
          <cell r="A1405" t="str">
            <v>US_Oklahoma_Sequoyah</v>
          </cell>
        </row>
        <row r="1406">
          <cell r="A1406" t="str">
            <v>US_Oklahoma_Stephens</v>
          </cell>
        </row>
        <row r="1407">
          <cell r="A1407" t="str">
            <v>US_Oklahoma_Texas</v>
          </cell>
        </row>
        <row r="1408">
          <cell r="A1408" t="str">
            <v>US_Oklahoma_Tillman</v>
          </cell>
        </row>
        <row r="1409">
          <cell r="A1409" t="str">
            <v>US_Oklahoma_Tulsa</v>
          </cell>
        </row>
        <row r="1410">
          <cell r="A1410" t="str">
            <v>US_Oklahoma_Wagoner</v>
          </cell>
        </row>
        <row r="1411">
          <cell r="A1411" t="str">
            <v>US_Oklahoma_Washington</v>
          </cell>
        </row>
        <row r="1412">
          <cell r="A1412" t="str">
            <v>US_Oregon_Benton</v>
          </cell>
        </row>
        <row r="1413">
          <cell r="A1413" t="str">
            <v>US_Oregon_Clackamas</v>
          </cell>
        </row>
        <row r="1414">
          <cell r="A1414" t="str">
            <v>US_Oregon_Josephine</v>
          </cell>
        </row>
        <row r="1415">
          <cell r="A1415" t="str">
            <v>US_Oregon_Lane</v>
          </cell>
        </row>
        <row r="1416">
          <cell r="A1416" t="str">
            <v>US_Oregon_Linn</v>
          </cell>
        </row>
        <row r="1417">
          <cell r="A1417" t="str">
            <v>US_Oregon_Marion</v>
          </cell>
        </row>
        <row r="1418">
          <cell r="A1418" t="str">
            <v>US_Oregon_Multnomah</v>
          </cell>
        </row>
        <row r="1419">
          <cell r="A1419" t="str">
            <v>US_Oregon_Polk</v>
          </cell>
        </row>
        <row r="1420">
          <cell r="A1420" t="str">
            <v>US_Oregon_Umatilla</v>
          </cell>
        </row>
        <row r="1421">
          <cell r="A1421" t="str">
            <v>US_Oregon_Wasco</v>
          </cell>
        </row>
        <row r="1422">
          <cell r="A1422" t="str">
            <v>US_Oregon_Washington</v>
          </cell>
        </row>
        <row r="1423">
          <cell r="A1423" t="str">
            <v>US_Oregon_Yamhill</v>
          </cell>
        </row>
        <row r="1424">
          <cell r="A1424" t="str">
            <v>US_Pennsylvania_Adams</v>
          </cell>
        </row>
        <row r="1425">
          <cell r="A1425" t="str">
            <v>US_Pennsylvania_Allegheny</v>
          </cell>
        </row>
        <row r="1426">
          <cell r="A1426" t="str">
            <v>US_Pennsylvania_Armstrong</v>
          </cell>
        </row>
        <row r="1427">
          <cell r="A1427" t="str">
            <v>US_Pennsylvania_Beaver</v>
          </cell>
        </row>
        <row r="1428">
          <cell r="A1428" t="str">
            <v>US_Pennsylvania_Bedford</v>
          </cell>
        </row>
        <row r="1429">
          <cell r="A1429" t="str">
            <v>US_Pennsylvania_Berks</v>
          </cell>
        </row>
        <row r="1430">
          <cell r="A1430" t="str">
            <v>US_Pennsylvania_Bradford</v>
          </cell>
        </row>
        <row r="1431">
          <cell r="A1431" t="str">
            <v>US_Pennsylvania_Bucks</v>
          </cell>
        </row>
        <row r="1432">
          <cell r="A1432" t="str">
            <v>US_Pennsylvania_Butler</v>
          </cell>
        </row>
        <row r="1433">
          <cell r="A1433" t="str">
            <v>US_Pennsylvania_Cambria</v>
          </cell>
        </row>
        <row r="1434">
          <cell r="A1434" t="str">
            <v>US_Pennsylvania_Carbon</v>
          </cell>
        </row>
        <row r="1435">
          <cell r="A1435" t="str">
            <v>US_Pennsylvania_Centre</v>
          </cell>
        </row>
        <row r="1436">
          <cell r="A1436" t="str">
            <v>US_Pennsylvania_Chester</v>
          </cell>
        </row>
        <row r="1437">
          <cell r="A1437" t="str">
            <v>US_Pennsylvania_Clarion</v>
          </cell>
        </row>
        <row r="1438">
          <cell r="A1438" t="str">
            <v>US_Pennsylvania_Columbia</v>
          </cell>
        </row>
        <row r="1439">
          <cell r="A1439" t="str">
            <v>US_Pennsylvania_Cumberland</v>
          </cell>
        </row>
        <row r="1440">
          <cell r="A1440" t="str">
            <v>US_Pennsylvania_Dauphin</v>
          </cell>
        </row>
        <row r="1441">
          <cell r="A1441" t="str">
            <v>US_Pennsylvania_Delaware</v>
          </cell>
        </row>
        <row r="1442">
          <cell r="A1442" t="str">
            <v>US_Pennsylvania_Elk</v>
          </cell>
        </row>
        <row r="1443">
          <cell r="A1443" t="str">
            <v>US_Pennsylvania_Erie</v>
          </cell>
        </row>
        <row r="1444">
          <cell r="A1444" t="str">
            <v>US_Pennsylvania_Fayette</v>
          </cell>
        </row>
        <row r="1445">
          <cell r="A1445" t="str">
            <v>US_Pennsylvania_Franklin</v>
          </cell>
        </row>
        <row r="1446">
          <cell r="A1446" t="str">
            <v>US_Pennsylvania_Greene</v>
          </cell>
        </row>
        <row r="1447">
          <cell r="A1447" t="str">
            <v>US_Pennsylvania_Indiana</v>
          </cell>
        </row>
        <row r="1448">
          <cell r="A1448" t="str">
            <v>US_Pennsylvania_Juniata</v>
          </cell>
        </row>
        <row r="1449">
          <cell r="A1449" t="str">
            <v>US_Pennsylvania_Lackawanna</v>
          </cell>
        </row>
        <row r="1450">
          <cell r="A1450" t="str">
            <v>US_Pennsylvania_Lancaster</v>
          </cell>
        </row>
        <row r="1451">
          <cell r="A1451" t="str">
            <v>US_Pennsylvania_Lawrence</v>
          </cell>
        </row>
        <row r="1452">
          <cell r="A1452" t="str">
            <v>US_Pennsylvania_Lebanon</v>
          </cell>
        </row>
        <row r="1453">
          <cell r="A1453" t="str">
            <v>US_Pennsylvania_Lehigh</v>
          </cell>
        </row>
        <row r="1454">
          <cell r="A1454" t="str">
            <v>US_Pennsylvania_Luzerne</v>
          </cell>
        </row>
        <row r="1455">
          <cell r="A1455" t="str">
            <v>US_Pennsylvania_Lycoming</v>
          </cell>
        </row>
        <row r="1456">
          <cell r="A1456" t="str">
            <v>US_Pennsylvania_McKean</v>
          </cell>
        </row>
        <row r="1457">
          <cell r="A1457" t="str">
            <v>US_Pennsylvania_Mercer</v>
          </cell>
        </row>
        <row r="1458">
          <cell r="A1458" t="str">
            <v>US_Pennsylvania_Monroe</v>
          </cell>
        </row>
        <row r="1459">
          <cell r="A1459" t="str">
            <v>US_Pennsylvania_Montgomery</v>
          </cell>
        </row>
        <row r="1460">
          <cell r="A1460" t="str">
            <v>US_Pennsylvania_Northampton</v>
          </cell>
        </row>
        <row r="1461">
          <cell r="A1461" t="str">
            <v>US_Pennsylvania_Perry</v>
          </cell>
        </row>
        <row r="1462">
          <cell r="A1462" t="str">
            <v>US_Pennsylvania_Philadelphia</v>
          </cell>
        </row>
        <row r="1463">
          <cell r="A1463" t="str">
            <v>US_Pennsylvania_Pike</v>
          </cell>
        </row>
        <row r="1464">
          <cell r="A1464" t="str">
            <v>US_Pennsylvania_Schuylkill</v>
          </cell>
        </row>
        <row r="1465">
          <cell r="A1465" t="str">
            <v>US_Pennsylvania_Snyder</v>
          </cell>
        </row>
        <row r="1466">
          <cell r="A1466" t="str">
            <v>US_Pennsylvania_Somerset</v>
          </cell>
        </row>
        <row r="1467">
          <cell r="A1467" t="str">
            <v>US_Pennsylvania_Susquehanna</v>
          </cell>
        </row>
        <row r="1468">
          <cell r="A1468" t="str">
            <v>US_Pennsylvania_Tioga</v>
          </cell>
        </row>
        <row r="1469">
          <cell r="A1469" t="str">
            <v>US_Pennsylvania_Union</v>
          </cell>
        </row>
        <row r="1470">
          <cell r="A1470" t="str">
            <v>US_Pennsylvania_Washington</v>
          </cell>
        </row>
        <row r="1471">
          <cell r="A1471" t="str">
            <v>US_Pennsylvania_Wayne</v>
          </cell>
        </row>
        <row r="1472">
          <cell r="A1472" t="str">
            <v>US_Pennsylvania_Westmoreland</v>
          </cell>
        </row>
        <row r="1473">
          <cell r="A1473" t="str">
            <v>US_Pennsylvania_Wyoming</v>
          </cell>
        </row>
        <row r="1474">
          <cell r="A1474" t="str">
            <v>US_Pennsylvania_York</v>
          </cell>
        </row>
        <row r="1475">
          <cell r="A1475" t="str">
            <v>US_Puerto_Rico</v>
          </cell>
        </row>
        <row r="1476">
          <cell r="A1476" t="str">
            <v>US_Rhode_Island_Unassigned</v>
          </cell>
        </row>
        <row r="1477">
          <cell r="A1477" t="str">
            <v>US_South_Carolina_Aiken</v>
          </cell>
        </row>
        <row r="1478">
          <cell r="A1478" t="str">
            <v>US_South_Carolina_Allendale</v>
          </cell>
        </row>
        <row r="1479">
          <cell r="A1479" t="str">
            <v>US_South_Carolina_Anderson</v>
          </cell>
        </row>
        <row r="1480">
          <cell r="A1480" t="str">
            <v>US_South_Carolina_Beaufort</v>
          </cell>
        </row>
        <row r="1481">
          <cell r="A1481" t="str">
            <v>US_South_Carolina_Berkeley</v>
          </cell>
        </row>
        <row r="1482">
          <cell r="A1482" t="str">
            <v>US_South_Carolina_Calhoun</v>
          </cell>
        </row>
        <row r="1483">
          <cell r="A1483" t="str">
            <v>US_South_Carolina_Charleston</v>
          </cell>
        </row>
        <row r="1484">
          <cell r="A1484" t="str">
            <v>US_South_Carolina_Chesterfield</v>
          </cell>
        </row>
        <row r="1485">
          <cell r="A1485" t="str">
            <v>US_South_Carolina_Clarendon</v>
          </cell>
        </row>
        <row r="1486">
          <cell r="A1486" t="str">
            <v>US_South_Carolina_Colleton</v>
          </cell>
        </row>
        <row r="1487">
          <cell r="A1487" t="str">
            <v>US_South_Carolina_Darlington</v>
          </cell>
        </row>
        <row r="1488">
          <cell r="A1488" t="str">
            <v>US_South_Carolina_Dorchester</v>
          </cell>
        </row>
        <row r="1489">
          <cell r="A1489" t="str">
            <v>US_South_Carolina_Edgefield</v>
          </cell>
        </row>
        <row r="1490">
          <cell r="A1490" t="str">
            <v>US_South_Carolina_Fairfield</v>
          </cell>
        </row>
        <row r="1491">
          <cell r="A1491" t="str">
            <v>US_South_Carolina_Florence</v>
          </cell>
        </row>
        <row r="1492">
          <cell r="A1492" t="str">
            <v>US_South_Carolina_Georgetown</v>
          </cell>
        </row>
        <row r="1493">
          <cell r="A1493" t="str">
            <v>US_South_Carolina_Greenville</v>
          </cell>
        </row>
        <row r="1494">
          <cell r="A1494" t="str">
            <v>US_South_Carolina_Hampton</v>
          </cell>
        </row>
        <row r="1495">
          <cell r="A1495" t="str">
            <v>US_South_Carolina_Horry</v>
          </cell>
        </row>
        <row r="1496">
          <cell r="A1496" t="str">
            <v>US_South_Carolina_Jasper</v>
          </cell>
        </row>
        <row r="1497">
          <cell r="A1497" t="str">
            <v>US_South_Carolina_Kershaw</v>
          </cell>
        </row>
        <row r="1498">
          <cell r="A1498" t="str">
            <v>US_South_Carolina_Lancaster</v>
          </cell>
        </row>
        <row r="1499">
          <cell r="A1499" t="str">
            <v>US_South_Carolina_Laurens</v>
          </cell>
        </row>
        <row r="1500">
          <cell r="A1500" t="str">
            <v>US_South_Carolina_Lee</v>
          </cell>
        </row>
        <row r="1501">
          <cell r="A1501" t="str">
            <v>US_South_Carolina_Lexington</v>
          </cell>
        </row>
        <row r="1502">
          <cell r="A1502" t="str">
            <v>US_South_Carolina_Marion</v>
          </cell>
        </row>
        <row r="1503">
          <cell r="A1503" t="str">
            <v>US_South_Carolina_McCormick</v>
          </cell>
        </row>
        <row r="1504">
          <cell r="A1504" t="str">
            <v>US_South_Carolina_Newberry</v>
          </cell>
        </row>
        <row r="1505">
          <cell r="A1505" t="str">
            <v>US_South_Carolina_Orangeburg</v>
          </cell>
        </row>
        <row r="1506">
          <cell r="A1506" t="str">
            <v>US_South_Carolina_Pickens</v>
          </cell>
        </row>
        <row r="1507">
          <cell r="A1507" t="str">
            <v>US_South_Carolina_Richland</v>
          </cell>
        </row>
        <row r="1508">
          <cell r="A1508" t="str">
            <v>US_South_Carolina_Spartanburg</v>
          </cell>
        </row>
        <row r="1509">
          <cell r="A1509" t="str">
            <v>US_South_Carolina_Sumter</v>
          </cell>
        </row>
        <row r="1510">
          <cell r="A1510" t="str">
            <v>US_South_Carolina_Williamsburg</v>
          </cell>
        </row>
        <row r="1511">
          <cell r="A1511" t="str">
            <v>US_South_Carolina_York</v>
          </cell>
        </row>
        <row r="1512">
          <cell r="A1512" t="str">
            <v>US_South_Dakota_Beadle</v>
          </cell>
        </row>
        <row r="1513">
          <cell r="A1513" t="str">
            <v>US_South_Dakota_Jerauld</v>
          </cell>
        </row>
        <row r="1514">
          <cell r="A1514" t="str">
            <v>US_South_Dakota_McCook</v>
          </cell>
        </row>
        <row r="1515">
          <cell r="A1515" t="str">
            <v>US_South_Dakota_Minnehaha</v>
          </cell>
        </row>
        <row r="1516">
          <cell r="A1516" t="str">
            <v>US_South_Dakota_Pennington</v>
          </cell>
        </row>
        <row r="1517">
          <cell r="A1517" t="str">
            <v>US_Tennessee_Anderson</v>
          </cell>
        </row>
        <row r="1518">
          <cell r="A1518" t="str">
            <v>US_Tennessee_Bedford</v>
          </cell>
        </row>
        <row r="1519">
          <cell r="A1519" t="str">
            <v>US_Tennessee_Benton</v>
          </cell>
        </row>
        <row r="1520">
          <cell r="A1520" t="str">
            <v>US_Tennessee_Bledsoe</v>
          </cell>
        </row>
        <row r="1521">
          <cell r="A1521" t="str">
            <v>US_Tennessee_Blount</v>
          </cell>
        </row>
        <row r="1522">
          <cell r="A1522" t="str">
            <v>US_Tennessee_Bradley</v>
          </cell>
        </row>
        <row r="1523">
          <cell r="A1523" t="str">
            <v>US_Tennessee_Campbell</v>
          </cell>
        </row>
        <row r="1524">
          <cell r="A1524" t="str">
            <v>US_Tennessee_Carroll</v>
          </cell>
        </row>
        <row r="1525">
          <cell r="A1525" t="str">
            <v>US_Tennessee_Carter</v>
          </cell>
        </row>
        <row r="1526">
          <cell r="A1526" t="str">
            <v>US_Tennessee_Crockett</v>
          </cell>
        </row>
        <row r="1527">
          <cell r="A1527" t="str">
            <v>US_Tennessee_Cumberland</v>
          </cell>
        </row>
        <row r="1528">
          <cell r="A1528" t="str">
            <v>US_Tennessee_Davidson</v>
          </cell>
        </row>
        <row r="1529">
          <cell r="A1529" t="str">
            <v>US_Tennessee_Fayette</v>
          </cell>
        </row>
        <row r="1530">
          <cell r="A1530" t="str">
            <v>US_Tennessee_Franklin</v>
          </cell>
        </row>
        <row r="1531">
          <cell r="A1531" t="str">
            <v>US_Tennessee_Gibson</v>
          </cell>
        </row>
        <row r="1532">
          <cell r="A1532" t="str">
            <v>US_Tennessee_Greene</v>
          </cell>
        </row>
        <row r="1533">
          <cell r="A1533" t="str">
            <v>US_Tennessee_Grundy</v>
          </cell>
        </row>
        <row r="1534">
          <cell r="A1534" t="str">
            <v>US_Tennessee_Hamblen</v>
          </cell>
        </row>
        <row r="1535">
          <cell r="A1535" t="str">
            <v>US_Tennessee_Hamilton</v>
          </cell>
        </row>
        <row r="1536">
          <cell r="A1536" t="str">
            <v>US_Tennessee_Hawkins</v>
          </cell>
        </row>
        <row r="1537">
          <cell r="A1537" t="str">
            <v>US_Tennessee_Haywood</v>
          </cell>
        </row>
        <row r="1538">
          <cell r="A1538" t="str">
            <v>US_Tennessee_Humphreys</v>
          </cell>
        </row>
        <row r="1539">
          <cell r="A1539" t="str">
            <v>US_Tennessee_Knox</v>
          </cell>
        </row>
        <row r="1540">
          <cell r="A1540" t="str">
            <v>US_Tennessee_Macon</v>
          </cell>
        </row>
        <row r="1541">
          <cell r="A1541" t="str">
            <v>US_Tennessee_Madison</v>
          </cell>
        </row>
        <row r="1542">
          <cell r="A1542" t="str">
            <v>US_Tennessee_Marion</v>
          </cell>
        </row>
        <row r="1543">
          <cell r="A1543" t="str">
            <v>US_Tennessee_Marshall</v>
          </cell>
        </row>
        <row r="1544">
          <cell r="A1544" t="str">
            <v>US_Tennessee_McMinn</v>
          </cell>
        </row>
        <row r="1545">
          <cell r="A1545" t="str">
            <v>US_Tennessee_Monroe</v>
          </cell>
        </row>
        <row r="1546">
          <cell r="A1546" t="str">
            <v>US_Tennessee_Montgomery</v>
          </cell>
        </row>
        <row r="1547">
          <cell r="A1547" t="str">
            <v>US_Tennessee_Obion</v>
          </cell>
        </row>
        <row r="1548">
          <cell r="A1548" t="str">
            <v>US_Tennessee_Out_of_TN</v>
          </cell>
        </row>
        <row r="1549">
          <cell r="A1549" t="str">
            <v>US_Tennessee_Putnam</v>
          </cell>
        </row>
        <row r="1550">
          <cell r="A1550" t="str">
            <v>US_Tennessee_Rutherford</v>
          </cell>
        </row>
        <row r="1551">
          <cell r="A1551" t="str">
            <v>US_Tennessee_Sevier</v>
          </cell>
        </row>
        <row r="1552">
          <cell r="A1552" t="str">
            <v>US_Tennessee_Shelby</v>
          </cell>
        </row>
        <row r="1553">
          <cell r="A1553" t="str">
            <v>US_Tennessee_Smith</v>
          </cell>
        </row>
        <row r="1554">
          <cell r="A1554" t="str">
            <v>US_Tennessee_Sullivan</v>
          </cell>
        </row>
        <row r="1555">
          <cell r="A1555" t="str">
            <v>US_Tennessee_Sumner</v>
          </cell>
        </row>
        <row r="1556">
          <cell r="A1556" t="str">
            <v>US_Tennessee_Tipton</v>
          </cell>
        </row>
        <row r="1557">
          <cell r="A1557" t="str">
            <v>US_Tennessee_Trousdale</v>
          </cell>
        </row>
        <row r="1558">
          <cell r="A1558" t="str">
            <v>US_Tennessee_Williamson</v>
          </cell>
        </row>
        <row r="1559">
          <cell r="A1559" t="str">
            <v>US_Tennessee_Wilson</v>
          </cell>
        </row>
        <row r="1560">
          <cell r="A1560" t="str">
            <v>US_Texas_Angelina</v>
          </cell>
        </row>
        <row r="1561">
          <cell r="A1561" t="str">
            <v>US_Texas_Atascosa</v>
          </cell>
        </row>
        <row r="1562">
          <cell r="A1562" t="str">
            <v>US_Texas_Bastrop</v>
          </cell>
        </row>
        <row r="1563">
          <cell r="A1563" t="str">
            <v>US_Texas_Bell</v>
          </cell>
        </row>
        <row r="1564">
          <cell r="A1564" t="str">
            <v>US_Texas_Bexar</v>
          </cell>
        </row>
        <row r="1565">
          <cell r="A1565" t="str">
            <v>US_Texas_Bowie</v>
          </cell>
        </row>
        <row r="1566">
          <cell r="A1566" t="str">
            <v>US_Texas_Brazoria</v>
          </cell>
        </row>
        <row r="1567">
          <cell r="A1567" t="str">
            <v>US_Texas_Brazos</v>
          </cell>
        </row>
        <row r="1568">
          <cell r="A1568" t="str">
            <v>US_Texas_Brown</v>
          </cell>
        </row>
        <row r="1569">
          <cell r="A1569" t="str">
            <v>US_Texas_Calhoun</v>
          </cell>
        </row>
        <row r="1570">
          <cell r="A1570" t="str">
            <v>US_Texas_Callahan</v>
          </cell>
        </row>
        <row r="1571">
          <cell r="A1571" t="str">
            <v>US_Texas_Cameron</v>
          </cell>
        </row>
        <row r="1572">
          <cell r="A1572" t="str">
            <v>US_Texas_Castro</v>
          </cell>
        </row>
        <row r="1573">
          <cell r="A1573" t="str">
            <v>US_Texas_Cherokee</v>
          </cell>
        </row>
        <row r="1574">
          <cell r="A1574" t="str">
            <v>US_Texas_Collin</v>
          </cell>
        </row>
        <row r="1575">
          <cell r="A1575" t="str">
            <v>US_Texas_Comal</v>
          </cell>
        </row>
        <row r="1576">
          <cell r="A1576" t="str">
            <v>US_Texas_Comanche</v>
          </cell>
        </row>
        <row r="1577">
          <cell r="A1577" t="str">
            <v>US_Texas_Coryell</v>
          </cell>
        </row>
        <row r="1578">
          <cell r="A1578" t="str">
            <v>US_Texas_Cottle</v>
          </cell>
        </row>
        <row r="1579">
          <cell r="A1579" t="str">
            <v>US_Texas_Crosby</v>
          </cell>
        </row>
        <row r="1580">
          <cell r="A1580" t="str">
            <v>US_Texas_Dallam</v>
          </cell>
        </row>
        <row r="1581">
          <cell r="A1581" t="str">
            <v>US_Texas_Dallas</v>
          </cell>
        </row>
        <row r="1582">
          <cell r="A1582" t="str">
            <v>US_Texas_Dawson</v>
          </cell>
        </row>
        <row r="1583">
          <cell r="A1583" t="str">
            <v>US_Texas_DeWitt</v>
          </cell>
        </row>
        <row r="1584">
          <cell r="A1584" t="str">
            <v>US_Texas_Deaf_Smith</v>
          </cell>
        </row>
        <row r="1585">
          <cell r="A1585" t="str">
            <v>US_Texas_Denton</v>
          </cell>
        </row>
        <row r="1586">
          <cell r="A1586" t="str">
            <v>US_Texas_Ector</v>
          </cell>
        </row>
        <row r="1587">
          <cell r="A1587" t="str">
            <v>US_Texas_El_Paso</v>
          </cell>
        </row>
        <row r="1588">
          <cell r="A1588" t="str">
            <v>US_Texas_Ellis</v>
          </cell>
        </row>
        <row r="1589">
          <cell r="A1589" t="str">
            <v>US_Texas_Erath</v>
          </cell>
        </row>
        <row r="1590">
          <cell r="A1590" t="str">
            <v>US_Texas_Fannin</v>
          </cell>
        </row>
        <row r="1591">
          <cell r="A1591" t="str">
            <v>US_Texas_Fayette</v>
          </cell>
        </row>
        <row r="1592">
          <cell r="A1592" t="str">
            <v>US_Texas_Fort_Bend</v>
          </cell>
        </row>
        <row r="1593">
          <cell r="A1593" t="str">
            <v>US_Texas_Galveston</v>
          </cell>
        </row>
        <row r="1594">
          <cell r="A1594" t="str">
            <v>US_Texas_Gonzales</v>
          </cell>
        </row>
        <row r="1595">
          <cell r="A1595" t="str">
            <v>US_Texas_Grimes</v>
          </cell>
        </row>
        <row r="1596">
          <cell r="A1596" t="str">
            <v>US_Texas_Hale</v>
          </cell>
        </row>
        <row r="1597">
          <cell r="A1597" t="str">
            <v>US_Texas_Hansford</v>
          </cell>
        </row>
        <row r="1598">
          <cell r="A1598" t="str">
            <v>US_Texas_Hardin</v>
          </cell>
        </row>
        <row r="1599">
          <cell r="A1599" t="str">
            <v>US_Texas_Harris</v>
          </cell>
        </row>
        <row r="1600">
          <cell r="A1600" t="str">
            <v>US_Texas_Harrison</v>
          </cell>
        </row>
        <row r="1601">
          <cell r="A1601" t="str">
            <v>US_Texas_Hartley</v>
          </cell>
        </row>
        <row r="1602">
          <cell r="A1602" t="str">
            <v>US_Texas_Hays</v>
          </cell>
        </row>
        <row r="1603">
          <cell r="A1603" t="str">
            <v>US_Texas_Hidalgo</v>
          </cell>
        </row>
        <row r="1604">
          <cell r="A1604" t="str">
            <v>US_Texas_Hill</v>
          </cell>
        </row>
        <row r="1605">
          <cell r="A1605" t="str">
            <v>US_Texas_Hockley</v>
          </cell>
        </row>
        <row r="1606">
          <cell r="A1606" t="str">
            <v>US_Texas_Hood</v>
          </cell>
        </row>
        <row r="1607">
          <cell r="A1607" t="str">
            <v>US_Texas_Howard</v>
          </cell>
        </row>
        <row r="1608">
          <cell r="A1608" t="str">
            <v>US_Texas_Hunt</v>
          </cell>
        </row>
        <row r="1609">
          <cell r="A1609" t="str">
            <v>US_Texas_Jasper</v>
          </cell>
        </row>
        <row r="1610">
          <cell r="A1610" t="str">
            <v>US_Texas_Jefferson</v>
          </cell>
        </row>
        <row r="1611">
          <cell r="A1611" t="str">
            <v>US_Texas_Johnson</v>
          </cell>
        </row>
        <row r="1612">
          <cell r="A1612" t="str">
            <v>US_Texas_Kaufman</v>
          </cell>
        </row>
        <row r="1613">
          <cell r="A1613" t="str">
            <v>US_Texas_Kleberg</v>
          </cell>
        </row>
        <row r="1614">
          <cell r="A1614" t="str">
            <v>US_Texas_Lamar</v>
          </cell>
        </row>
        <row r="1615">
          <cell r="A1615" t="str">
            <v>US_Texas_Lavaca</v>
          </cell>
        </row>
        <row r="1616">
          <cell r="A1616" t="str">
            <v>US_Texas_Liberty</v>
          </cell>
        </row>
        <row r="1617">
          <cell r="A1617" t="str">
            <v>US_Texas_Limestone</v>
          </cell>
        </row>
        <row r="1618">
          <cell r="A1618" t="str">
            <v>US_Texas_Lubbock</v>
          </cell>
        </row>
        <row r="1619">
          <cell r="A1619" t="str">
            <v>US_Texas_Lynn</v>
          </cell>
        </row>
        <row r="1620">
          <cell r="A1620" t="str">
            <v>US_Texas_Martin</v>
          </cell>
        </row>
        <row r="1621">
          <cell r="A1621" t="str">
            <v>US_Texas_Matagorda</v>
          </cell>
        </row>
        <row r="1622">
          <cell r="A1622" t="str">
            <v>US_Texas_McLennan</v>
          </cell>
        </row>
        <row r="1623">
          <cell r="A1623" t="str">
            <v>US_Texas_Medina</v>
          </cell>
        </row>
        <row r="1624">
          <cell r="A1624" t="str">
            <v>US_Texas_Midland</v>
          </cell>
        </row>
        <row r="1625">
          <cell r="A1625" t="str">
            <v>US_Texas_Milam</v>
          </cell>
        </row>
        <row r="1626">
          <cell r="A1626" t="str">
            <v>US_Texas_Montague</v>
          </cell>
        </row>
        <row r="1627">
          <cell r="A1627" t="str">
            <v>US_Texas_Montgomery</v>
          </cell>
        </row>
        <row r="1628">
          <cell r="A1628" t="str">
            <v>US_Texas_Moore</v>
          </cell>
        </row>
        <row r="1629">
          <cell r="A1629" t="str">
            <v>US_Texas_Nacogdoches</v>
          </cell>
        </row>
        <row r="1630">
          <cell r="A1630" t="str">
            <v>US_Texas_Navarro</v>
          </cell>
        </row>
        <row r="1631">
          <cell r="A1631" t="str">
            <v>US_Texas_Nueces</v>
          </cell>
        </row>
        <row r="1632">
          <cell r="A1632" t="str">
            <v>US_Texas_Ochiltree</v>
          </cell>
        </row>
        <row r="1633">
          <cell r="A1633" t="str">
            <v>US_Texas_Oldham</v>
          </cell>
        </row>
        <row r="1634">
          <cell r="A1634" t="str">
            <v>US_Texas_Orange</v>
          </cell>
        </row>
        <row r="1635">
          <cell r="A1635" t="str">
            <v>US_Texas_Palo_Pinto</v>
          </cell>
        </row>
        <row r="1636">
          <cell r="A1636" t="str">
            <v>US_Texas_Panola</v>
          </cell>
        </row>
        <row r="1637">
          <cell r="A1637" t="str">
            <v>US_Texas_Potter</v>
          </cell>
        </row>
        <row r="1638">
          <cell r="A1638" t="str">
            <v>US_Texas_Randall</v>
          </cell>
        </row>
        <row r="1639">
          <cell r="A1639" t="str">
            <v>US_Texas_Rockwall</v>
          </cell>
        </row>
        <row r="1640">
          <cell r="A1640" t="str">
            <v>US_Texas_Rusk</v>
          </cell>
        </row>
        <row r="1641">
          <cell r="A1641" t="str">
            <v>US_Texas_San_Augustine</v>
          </cell>
        </row>
        <row r="1642">
          <cell r="A1642" t="str">
            <v>US_Texas_Shelby</v>
          </cell>
        </row>
        <row r="1643">
          <cell r="A1643" t="str">
            <v>US_Texas_Smith</v>
          </cell>
        </row>
        <row r="1644">
          <cell r="A1644" t="str">
            <v>US_Texas_Tarrant</v>
          </cell>
        </row>
        <row r="1645">
          <cell r="A1645" t="str">
            <v>US_Texas_Taylor</v>
          </cell>
        </row>
        <row r="1646">
          <cell r="A1646" t="str">
            <v>US_Texas_Tom_Green</v>
          </cell>
        </row>
        <row r="1647">
          <cell r="A1647" t="str">
            <v>US_Texas_Travis</v>
          </cell>
        </row>
        <row r="1648">
          <cell r="A1648" t="str">
            <v>US_Texas_Van_Zandt</v>
          </cell>
        </row>
        <row r="1649">
          <cell r="A1649" t="str">
            <v>US_Texas_Victoria</v>
          </cell>
        </row>
        <row r="1650">
          <cell r="A1650" t="str">
            <v>US_Texas_Walker</v>
          </cell>
        </row>
        <row r="1651">
          <cell r="A1651" t="str">
            <v>US_Texas_Washington</v>
          </cell>
        </row>
        <row r="1652">
          <cell r="A1652" t="str">
            <v>US_Texas_Webb</v>
          </cell>
        </row>
        <row r="1653">
          <cell r="A1653" t="str">
            <v>US_Texas_Wichita</v>
          </cell>
        </row>
        <row r="1654">
          <cell r="A1654" t="str">
            <v>US_Texas_Willacy</v>
          </cell>
        </row>
        <row r="1655">
          <cell r="A1655" t="str">
            <v>US_Texas_Williamson</v>
          </cell>
        </row>
        <row r="1656">
          <cell r="A1656" t="str">
            <v>US_Texas_Wilson</v>
          </cell>
        </row>
        <row r="1657">
          <cell r="A1657" t="str">
            <v>US_Texas_Wise</v>
          </cell>
        </row>
        <row r="1658">
          <cell r="A1658" t="str">
            <v>US_Texas_Young</v>
          </cell>
        </row>
        <row r="1659">
          <cell r="A1659" t="str">
            <v>US_Utah</v>
          </cell>
        </row>
        <row r="1660">
          <cell r="A1660" t="str">
            <v>US_Utah_Bear_River</v>
          </cell>
        </row>
        <row r="1661">
          <cell r="A1661" t="str">
            <v>US_Utah_Davis</v>
          </cell>
        </row>
        <row r="1662">
          <cell r="A1662" t="str">
            <v>US_Utah_Salt_Lake</v>
          </cell>
        </row>
        <row r="1663">
          <cell r="A1663" t="str">
            <v>US_Utah_San_Juan</v>
          </cell>
        </row>
        <row r="1664">
          <cell r="A1664" t="str">
            <v>US_Utah_Southwest_Utah</v>
          </cell>
        </row>
        <row r="1665">
          <cell r="A1665" t="str">
            <v>US_Utah_Wasatch</v>
          </cell>
        </row>
        <row r="1666">
          <cell r="A1666" t="str">
            <v>US_Vermont_Addison</v>
          </cell>
        </row>
        <row r="1667">
          <cell r="A1667" t="str">
            <v>US_Vermont_Bennington</v>
          </cell>
        </row>
        <row r="1668">
          <cell r="A1668" t="str">
            <v>US_Vermont_Chittenden</v>
          </cell>
        </row>
        <row r="1669">
          <cell r="A1669" t="str">
            <v>US_Vermont_Franklin</v>
          </cell>
        </row>
        <row r="1670">
          <cell r="A1670" t="str">
            <v>US_Vermont_Lamoille</v>
          </cell>
        </row>
        <row r="1671">
          <cell r="A1671" t="str">
            <v>US_Vermont_Rutland</v>
          </cell>
        </row>
        <row r="1672">
          <cell r="A1672" t="str">
            <v>US_Vermont_Washington</v>
          </cell>
        </row>
        <row r="1673">
          <cell r="A1673" t="str">
            <v>US_Vermont_Windham</v>
          </cell>
        </row>
        <row r="1674">
          <cell r="A1674" t="str">
            <v>US_Vermont_Windsor</v>
          </cell>
        </row>
        <row r="1675">
          <cell r="A1675" t="str">
            <v>US_Virgin_Islands</v>
          </cell>
        </row>
        <row r="1676">
          <cell r="A1676" t="str">
            <v>US_Virginia_Accomack</v>
          </cell>
        </row>
        <row r="1677">
          <cell r="A1677" t="str">
            <v>US_Virginia_Albemarle</v>
          </cell>
        </row>
        <row r="1678">
          <cell r="A1678" t="str">
            <v>US_Virginia_Alexandria</v>
          </cell>
        </row>
        <row r="1679">
          <cell r="A1679" t="str">
            <v>US_Virginia_Amelia</v>
          </cell>
        </row>
        <row r="1680">
          <cell r="A1680" t="str">
            <v>US_Virginia_Arlington</v>
          </cell>
        </row>
        <row r="1681">
          <cell r="A1681" t="str">
            <v>US_Virginia_Augusta</v>
          </cell>
        </row>
        <row r="1682">
          <cell r="A1682" t="str">
            <v>US_Virginia_Bedford</v>
          </cell>
        </row>
        <row r="1683">
          <cell r="A1683" t="str">
            <v>US_Virginia_Botetourt</v>
          </cell>
        </row>
        <row r="1684">
          <cell r="A1684" t="str">
            <v>US_Virginia_Buckingham</v>
          </cell>
        </row>
        <row r="1685">
          <cell r="A1685" t="str">
            <v>US_Virginia_Caroline</v>
          </cell>
        </row>
        <row r="1686">
          <cell r="A1686" t="str">
            <v>US_Virginia_Charles_City</v>
          </cell>
        </row>
        <row r="1687">
          <cell r="A1687" t="str">
            <v>US_Virginia_Charlottesville</v>
          </cell>
        </row>
        <row r="1688">
          <cell r="A1688" t="str">
            <v>US_Virginia_Chesapeake</v>
          </cell>
        </row>
        <row r="1689">
          <cell r="A1689" t="str">
            <v>US_Virginia_Chesterfield</v>
          </cell>
        </row>
        <row r="1690">
          <cell r="A1690" t="str">
            <v>US_Virginia_Colonial_Heights</v>
          </cell>
        </row>
        <row r="1691">
          <cell r="A1691" t="str">
            <v>US_Virginia_Culpeper</v>
          </cell>
        </row>
        <row r="1692">
          <cell r="A1692" t="str">
            <v>US_Virginia_Danville</v>
          </cell>
        </row>
        <row r="1693">
          <cell r="A1693" t="str">
            <v>US_Virginia_Emporia</v>
          </cell>
        </row>
        <row r="1694">
          <cell r="A1694" t="str">
            <v>US_Virginia_Fairfax</v>
          </cell>
        </row>
        <row r="1695">
          <cell r="A1695" t="str">
            <v>US_Virginia_Fairfax_City</v>
          </cell>
        </row>
        <row r="1696">
          <cell r="A1696" t="str">
            <v>US_Virginia_Falls_Church</v>
          </cell>
        </row>
        <row r="1697">
          <cell r="A1697" t="str">
            <v>US_Virginia_Fauquier</v>
          </cell>
        </row>
        <row r="1698">
          <cell r="A1698" t="str">
            <v>US_Virginia_Fluvanna</v>
          </cell>
        </row>
        <row r="1699">
          <cell r="A1699" t="str">
            <v>US_Virginia_Franklin_City</v>
          </cell>
        </row>
        <row r="1700">
          <cell r="A1700" t="str">
            <v>US_Virginia_Frederick</v>
          </cell>
        </row>
        <row r="1701">
          <cell r="A1701" t="str">
            <v>US_Virginia_Gloucester</v>
          </cell>
        </row>
        <row r="1702">
          <cell r="A1702" t="str">
            <v>US_Virginia_Goochland</v>
          </cell>
        </row>
        <row r="1703">
          <cell r="A1703" t="str">
            <v>US_Virginia_Greene</v>
          </cell>
        </row>
        <row r="1704">
          <cell r="A1704" t="str">
            <v>US_Virginia_Greensville</v>
          </cell>
        </row>
        <row r="1705">
          <cell r="A1705" t="str">
            <v>US_Virginia_Hampton</v>
          </cell>
        </row>
        <row r="1706">
          <cell r="A1706" t="str">
            <v>US_Virginia_Hanover</v>
          </cell>
        </row>
        <row r="1707">
          <cell r="A1707" t="str">
            <v>US_Virginia_Harrisonburg</v>
          </cell>
        </row>
        <row r="1708">
          <cell r="A1708" t="str">
            <v>US_Virginia_Henrico</v>
          </cell>
        </row>
        <row r="1709">
          <cell r="A1709" t="str">
            <v>US_Virginia_Henry</v>
          </cell>
        </row>
        <row r="1710">
          <cell r="A1710" t="str">
            <v>US_Virginia_Isle_of_Wight</v>
          </cell>
        </row>
        <row r="1711">
          <cell r="A1711" t="str">
            <v>US_Virginia_James_City</v>
          </cell>
        </row>
        <row r="1712">
          <cell r="A1712" t="str">
            <v>US_Virginia_King_George</v>
          </cell>
        </row>
        <row r="1713">
          <cell r="A1713" t="str">
            <v>US_Virginia_King_William</v>
          </cell>
        </row>
        <row r="1714">
          <cell r="A1714" t="str">
            <v>US_Virginia_Loudoun</v>
          </cell>
        </row>
        <row r="1715">
          <cell r="A1715" t="str">
            <v>US_Virginia_Lynchburg</v>
          </cell>
        </row>
        <row r="1716">
          <cell r="A1716" t="str">
            <v>US_Virginia_Madison</v>
          </cell>
        </row>
        <row r="1717">
          <cell r="A1717" t="str">
            <v>US_Virginia_Manassas</v>
          </cell>
        </row>
        <row r="1718">
          <cell r="A1718" t="str">
            <v>US_Virginia_Manassas_Park</v>
          </cell>
        </row>
        <row r="1719">
          <cell r="A1719" t="str">
            <v>US_Virginia_Mecklenburg</v>
          </cell>
        </row>
        <row r="1720">
          <cell r="A1720" t="str">
            <v>US_Virginia_Montgomery</v>
          </cell>
        </row>
        <row r="1721">
          <cell r="A1721" t="str">
            <v>US_Virginia_New_Kent</v>
          </cell>
        </row>
        <row r="1722">
          <cell r="A1722" t="str">
            <v>US_Virginia_Newport_News</v>
          </cell>
        </row>
        <row r="1723">
          <cell r="A1723" t="str">
            <v>US_Virginia_Norfolk</v>
          </cell>
        </row>
        <row r="1724">
          <cell r="A1724" t="str">
            <v>US_Virginia_Northampton</v>
          </cell>
        </row>
        <row r="1725">
          <cell r="A1725" t="str">
            <v>US_Virginia_Northumberland</v>
          </cell>
        </row>
        <row r="1726">
          <cell r="A1726" t="str">
            <v>US_Virginia_Page</v>
          </cell>
        </row>
        <row r="1727">
          <cell r="A1727" t="str">
            <v>US_Virginia_Petersburg</v>
          </cell>
        </row>
        <row r="1728">
          <cell r="A1728" t="str">
            <v>US_Virginia_Pittsylvania</v>
          </cell>
        </row>
        <row r="1729">
          <cell r="A1729" t="str">
            <v>US_Virginia_Portsmouth</v>
          </cell>
        </row>
        <row r="1730">
          <cell r="A1730" t="str">
            <v>US_Virginia_Prince_Edward</v>
          </cell>
        </row>
        <row r="1731">
          <cell r="A1731" t="str">
            <v>US_Virginia_Prince_William</v>
          </cell>
        </row>
        <row r="1732">
          <cell r="A1732" t="str">
            <v>US_Virginia_Richmond</v>
          </cell>
        </row>
        <row r="1733">
          <cell r="A1733" t="str">
            <v>US_Virginia_Richmond_City</v>
          </cell>
        </row>
        <row r="1734">
          <cell r="A1734" t="str">
            <v>US_Virginia_Roanoke_City</v>
          </cell>
        </row>
        <row r="1735">
          <cell r="A1735" t="str">
            <v>US_Virginia_Rockingham</v>
          </cell>
        </row>
        <row r="1736">
          <cell r="A1736" t="str">
            <v>US_Virginia_Scott</v>
          </cell>
        </row>
        <row r="1737">
          <cell r="A1737" t="str">
            <v>US_Virginia_Shenandoah</v>
          </cell>
        </row>
        <row r="1738">
          <cell r="A1738" t="str">
            <v>US_Virginia_Southampton</v>
          </cell>
        </row>
        <row r="1739">
          <cell r="A1739" t="str">
            <v>US_Virginia_Spotsylvania</v>
          </cell>
        </row>
        <row r="1740">
          <cell r="A1740" t="str">
            <v>US_Virginia_Stafford</v>
          </cell>
        </row>
        <row r="1741">
          <cell r="A1741" t="str">
            <v>US_Virginia_Suffolk</v>
          </cell>
        </row>
        <row r="1742">
          <cell r="A1742" t="str">
            <v>US_Virginia_Surry</v>
          </cell>
        </row>
        <row r="1743">
          <cell r="A1743" t="str">
            <v>US_Virginia_Sussex</v>
          </cell>
        </row>
        <row r="1744">
          <cell r="A1744" t="str">
            <v>US_Virginia_Virginia_Beach</v>
          </cell>
        </row>
        <row r="1745">
          <cell r="A1745" t="str">
            <v>US_Virginia_Warren</v>
          </cell>
        </row>
        <row r="1746">
          <cell r="A1746" t="str">
            <v>US_Virginia_Washington</v>
          </cell>
        </row>
        <row r="1747">
          <cell r="A1747" t="str">
            <v>US_Virginia_Williamsburg</v>
          </cell>
        </row>
        <row r="1748">
          <cell r="A1748" t="str">
            <v>US_Virginia_Winchester</v>
          </cell>
        </row>
        <row r="1749">
          <cell r="A1749" t="str">
            <v>US_Virginia_Wise</v>
          </cell>
        </row>
        <row r="1750">
          <cell r="A1750" t="str">
            <v>US_Virginia_Wythe</v>
          </cell>
        </row>
        <row r="1751">
          <cell r="A1751" t="str">
            <v>US_Virginia_York</v>
          </cell>
        </row>
        <row r="1752">
          <cell r="A1752" t="str">
            <v>US_Washington_Asotin</v>
          </cell>
        </row>
        <row r="1753">
          <cell r="A1753" t="str">
            <v>US_Washington_Benton</v>
          </cell>
        </row>
        <row r="1754">
          <cell r="A1754" t="str">
            <v>US_Washington_Chelan</v>
          </cell>
        </row>
        <row r="1755">
          <cell r="A1755" t="str">
            <v>US_Washington_Clark</v>
          </cell>
        </row>
        <row r="1756">
          <cell r="A1756" t="str">
            <v>US_Washington_Douglas</v>
          </cell>
        </row>
        <row r="1757">
          <cell r="A1757" t="str">
            <v>US_Washington_Franklin</v>
          </cell>
        </row>
        <row r="1758">
          <cell r="A1758" t="str">
            <v>US_Washington_Grant</v>
          </cell>
        </row>
        <row r="1759">
          <cell r="A1759" t="str">
            <v>US_Washington_Island</v>
          </cell>
        </row>
        <row r="1760">
          <cell r="A1760" t="str">
            <v>US_Washington_King</v>
          </cell>
        </row>
        <row r="1761">
          <cell r="A1761" t="str">
            <v>US_Washington_Kitsap</v>
          </cell>
        </row>
        <row r="1762">
          <cell r="A1762" t="str">
            <v>US_Washington_Klickitat</v>
          </cell>
        </row>
        <row r="1763">
          <cell r="A1763" t="str">
            <v>US_Washington_Lewis</v>
          </cell>
        </row>
        <row r="1764">
          <cell r="A1764" t="str">
            <v>US_Washington_Mason</v>
          </cell>
        </row>
        <row r="1765">
          <cell r="A1765" t="str">
            <v>US_Washington_Okanogan</v>
          </cell>
        </row>
        <row r="1766">
          <cell r="A1766" t="str">
            <v>US_Washington_Pacific</v>
          </cell>
        </row>
        <row r="1767">
          <cell r="A1767" t="str">
            <v>US_Washington_Pierce</v>
          </cell>
        </row>
        <row r="1768">
          <cell r="A1768" t="str">
            <v>US_Washington_Skagit</v>
          </cell>
        </row>
        <row r="1769">
          <cell r="A1769" t="str">
            <v>US_Washington_Snohomish</v>
          </cell>
        </row>
        <row r="1770">
          <cell r="A1770" t="str">
            <v>US_Washington_Spokane</v>
          </cell>
        </row>
        <row r="1771">
          <cell r="A1771" t="str">
            <v>US_Washington_Stevens</v>
          </cell>
        </row>
        <row r="1772">
          <cell r="A1772" t="str">
            <v>US_Washington_Thurston</v>
          </cell>
        </row>
        <row r="1773">
          <cell r="A1773" t="str">
            <v>US_Washington_Walla_Walla</v>
          </cell>
        </row>
        <row r="1774">
          <cell r="A1774" t="str">
            <v>US_Washington_Whatcom</v>
          </cell>
        </row>
        <row r="1775">
          <cell r="A1775" t="str">
            <v>US_Washington_Yakima</v>
          </cell>
        </row>
        <row r="1776">
          <cell r="A1776" t="str">
            <v>US_West_Virginia_Barbour</v>
          </cell>
        </row>
        <row r="1777">
          <cell r="A1777" t="str">
            <v>US_West_Virginia_Berkeley</v>
          </cell>
        </row>
        <row r="1778">
          <cell r="A1778" t="str">
            <v>US_West_Virginia_Hampshire</v>
          </cell>
        </row>
        <row r="1779">
          <cell r="A1779" t="str">
            <v>US_West_Virginia_Jackson</v>
          </cell>
        </row>
        <row r="1780">
          <cell r="A1780" t="str">
            <v>US_West_Virginia_Jefferson</v>
          </cell>
        </row>
        <row r="1781">
          <cell r="A1781" t="str">
            <v>US_West_Virginia_Kanawha</v>
          </cell>
        </row>
        <row r="1782">
          <cell r="A1782" t="str">
            <v>US_West_Virginia_Logan</v>
          </cell>
        </row>
        <row r="1783">
          <cell r="A1783" t="str">
            <v>US_West_Virginia_Marion</v>
          </cell>
        </row>
        <row r="1784">
          <cell r="A1784" t="str">
            <v>US_West_Virginia_Mingo</v>
          </cell>
        </row>
        <row r="1785">
          <cell r="A1785" t="str">
            <v>US_West_Virginia_Monongalia</v>
          </cell>
        </row>
        <row r="1786">
          <cell r="A1786" t="str">
            <v>US_West_Virginia_Nicholas</v>
          </cell>
        </row>
        <row r="1787">
          <cell r="A1787" t="str">
            <v>US_West_Virginia_Ohio</v>
          </cell>
        </row>
        <row r="1788">
          <cell r="A1788" t="str">
            <v>US_West_Virginia_Wayne</v>
          </cell>
        </row>
        <row r="1789">
          <cell r="A1789" t="str">
            <v>US_West_Virginia_Wood</v>
          </cell>
        </row>
        <row r="1790">
          <cell r="A1790" t="str">
            <v>US_Wisconsin_Adams</v>
          </cell>
        </row>
        <row r="1791">
          <cell r="A1791" t="str">
            <v>US_Wisconsin_Bayfield</v>
          </cell>
        </row>
        <row r="1792">
          <cell r="A1792" t="str">
            <v>US_Wisconsin_Brown</v>
          </cell>
        </row>
        <row r="1793">
          <cell r="A1793" t="str">
            <v>US_Wisconsin_Buffalo</v>
          </cell>
        </row>
        <row r="1794">
          <cell r="A1794" t="str">
            <v>US_Wisconsin_Calumet</v>
          </cell>
        </row>
        <row r="1795">
          <cell r="A1795" t="str">
            <v>US_Wisconsin_Clark</v>
          </cell>
        </row>
        <row r="1796">
          <cell r="A1796" t="str">
            <v>US_Wisconsin_Columbia</v>
          </cell>
        </row>
        <row r="1797">
          <cell r="A1797" t="str">
            <v>US_Wisconsin_Dane</v>
          </cell>
        </row>
        <row r="1798">
          <cell r="A1798" t="str">
            <v>US_Wisconsin_Dodge</v>
          </cell>
        </row>
        <row r="1799">
          <cell r="A1799" t="str">
            <v>US_Wisconsin_Door</v>
          </cell>
        </row>
        <row r="1800">
          <cell r="A1800" t="str">
            <v>US_Wisconsin_Fond_du_Lac</v>
          </cell>
        </row>
        <row r="1801">
          <cell r="A1801" t="str">
            <v>US_Wisconsin_Grant</v>
          </cell>
        </row>
        <row r="1802">
          <cell r="A1802" t="str">
            <v>US_Wisconsin_Iron</v>
          </cell>
        </row>
        <row r="1803">
          <cell r="A1803" t="str">
            <v>US_Wisconsin_Jackson</v>
          </cell>
        </row>
        <row r="1804">
          <cell r="A1804" t="str">
            <v>US_Wisconsin_Jefferson</v>
          </cell>
        </row>
        <row r="1805">
          <cell r="A1805" t="str">
            <v>US_Wisconsin_Juneau</v>
          </cell>
        </row>
        <row r="1806">
          <cell r="A1806" t="str">
            <v>US_Wisconsin_Kenosha</v>
          </cell>
        </row>
        <row r="1807">
          <cell r="A1807" t="str">
            <v>US_Wisconsin_Kewaunee</v>
          </cell>
        </row>
        <row r="1808">
          <cell r="A1808" t="str">
            <v>US_Wisconsin_Manitowoc</v>
          </cell>
        </row>
        <row r="1809">
          <cell r="A1809" t="str">
            <v>US_Wisconsin_Marathon</v>
          </cell>
        </row>
        <row r="1810">
          <cell r="A1810" t="str">
            <v>US_Wisconsin_Marinette</v>
          </cell>
        </row>
        <row r="1811">
          <cell r="A1811" t="str">
            <v>US_Wisconsin_Marquette</v>
          </cell>
        </row>
        <row r="1812">
          <cell r="A1812" t="str">
            <v>US_Wisconsin_Milwaukee</v>
          </cell>
        </row>
        <row r="1813">
          <cell r="A1813" t="str">
            <v>US_Wisconsin_Monroe</v>
          </cell>
        </row>
        <row r="1814">
          <cell r="A1814" t="str">
            <v>US_Wisconsin_Outagamie</v>
          </cell>
        </row>
        <row r="1815">
          <cell r="A1815" t="str">
            <v>US_Wisconsin_Ozaukee</v>
          </cell>
        </row>
        <row r="1816">
          <cell r="A1816" t="str">
            <v>US_Wisconsin_Racine</v>
          </cell>
        </row>
        <row r="1817">
          <cell r="A1817" t="str">
            <v>US_Wisconsin_Richland</v>
          </cell>
        </row>
        <row r="1818">
          <cell r="A1818" t="str">
            <v>US_Wisconsin_Rock</v>
          </cell>
        </row>
        <row r="1819">
          <cell r="A1819" t="str">
            <v>US_Wisconsin_Sauk</v>
          </cell>
        </row>
        <row r="1820">
          <cell r="A1820" t="str">
            <v>US_Wisconsin_Sheboygan</v>
          </cell>
        </row>
        <row r="1821">
          <cell r="A1821" t="str">
            <v>US_Wisconsin_Walworth</v>
          </cell>
        </row>
        <row r="1822">
          <cell r="A1822" t="str">
            <v>US_Wisconsin_Washington</v>
          </cell>
        </row>
        <row r="1823">
          <cell r="A1823" t="str">
            <v>US_Wisconsin_Waukesha</v>
          </cell>
        </row>
        <row r="1824">
          <cell r="A1824" t="str">
            <v>US_Wisconsin_Waupaca</v>
          </cell>
        </row>
        <row r="1825">
          <cell r="A1825" t="str">
            <v>US_Wisconsin_Winnebago</v>
          </cell>
        </row>
        <row r="1826">
          <cell r="A1826" t="str">
            <v>US_Wyoming_Johnson</v>
          </cell>
        </row>
        <row r="1827">
          <cell r="A1827" t="str">
            <v>Ukraine</v>
          </cell>
        </row>
        <row r="1828">
          <cell r="A1828" t="str">
            <v>United_Arab_Emirates</v>
          </cell>
        </row>
        <row r="1829">
          <cell r="A1829" t="str">
            <v>United_Kingdom</v>
          </cell>
          <cell r="B1829" t="str">
            <v>United_Kingdom_UNSM</v>
          </cell>
          <cell r="C1829" t="str">
            <v>UNSM</v>
          </cell>
          <cell r="H1829" t="str">
            <v>Confirmed</v>
          </cell>
          <cell r="I1829" t="str">
            <v>jhu</v>
          </cell>
          <cell r="J1829" t="str">
            <v>Fri May 15 09:41:43 EET 2020</v>
          </cell>
          <cell r="K1829" t="str">
            <v>c=d=</v>
          </cell>
          <cell r="L1829" t="str">
            <v>Cases</v>
          </cell>
          <cell r="M1829">
            <v>216765</v>
          </cell>
          <cell r="N1829">
            <v>40</v>
          </cell>
          <cell r="O1829">
            <v>81</v>
          </cell>
          <cell r="P1829">
            <v>67</v>
          </cell>
          <cell r="Q1829">
            <v>43</v>
          </cell>
          <cell r="R1829">
            <v>999</v>
          </cell>
          <cell r="S1829" t="str">
            <v>Death</v>
          </cell>
          <cell r="T1829">
            <v>31811</v>
          </cell>
          <cell r="U1829">
            <v>43</v>
          </cell>
          <cell r="V1829">
            <v>81</v>
          </cell>
          <cell r="W1829">
            <v>69</v>
          </cell>
          <cell r="X1829">
            <v>41</v>
          </cell>
          <cell r="Y1829">
            <v>999</v>
          </cell>
          <cell r="Z1829">
            <v>0.14680000000000001</v>
          </cell>
          <cell r="AI1829">
            <v>2</v>
          </cell>
          <cell r="AJ1829">
            <v>2</v>
          </cell>
          <cell r="AK1829">
            <v>2</v>
          </cell>
          <cell r="AL1829">
            <v>2</v>
          </cell>
          <cell r="AM1829">
            <v>2</v>
          </cell>
          <cell r="AN1829">
            <v>2</v>
          </cell>
          <cell r="AO1829">
            <v>2</v>
          </cell>
          <cell r="AP1829">
            <v>3</v>
          </cell>
          <cell r="AQ1829">
            <v>3</v>
          </cell>
          <cell r="AR1829">
            <v>3</v>
          </cell>
          <cell r="AS1829">
            <v>8</v>
          </cell>
          <cell r="AT1829">
            <v>8</v>
          </cell>
          <cell r="AU1829">
            <v>9</v>
          </cell>
          <cell r="AV1829">
            <v>9</v>
          </cell>
          <cell r="AW1829">
            <v>9</v>
          </cell>
          <cell r="AX1829">
            <v>9</v>
          </cell>
          <cell r="AY1829">
            <v>9</v>
          </cell>
          <cell r="AZ1829">
            <v>9</v>
          </cell>
          <cell r="BA1829">
            <v>9</v>
          </cell>
          <cell r="BB1829">
            <v>9</v>
          </cell>
          <cell r="BC1829">
            <v>9</v>
          </cell>
          <cell r="BD1829">
            <v>9</v>
          </cell>
          <cell r="BE1829">
            <v>9</v>
          </cell>
          <cell r="BF1829">
            <v>9</v>
          </cell>
          <cell r="BG1829">
            <v>13</v>
          </cell>
          <cell r="BH1829">
            <v>13</v>
          </cell>
          <cell r="BI1829">
            <v>13</v>
          </cell>
          <cell r="BJ1829">
            <v>15</v>
          </cell>
          <cell r="BK1829">
            <v>20</v>
          </cell>
          <cell r="BL1829">
            <v>23</v>
          </cell>
          <cell r="BM1829">
            <v>36</v>
          </cell>
          <cell r="BN1829">
            <v>40</v>
          </cell>
          <cell r="BO1829">
            <v>51</v>
          </cell>
          <cell r="BP1829">
            <v>85</v>
          </cell>
          <cell r="BQ1829">
            <v>115</v>
          </cell>
          <cell r="BR1829">
            <v>163</v>
          </cell>
          <cell r="BS1829">
            <v>206</v>
          </cell>
          <cell r="BT1829">
            <v>273</v>
          </cell>
          <cell r="BU1829">
            <v>321</v>
          </cell>
          <cell r="BV1829">
            <v>382</v>
          </cell>
          <cell r="BW1829">
            <v>456</v>
          </cell>
          <cell r="BX1829">
            <v>456</v>
          </cell>
          <cell r="BY1829">
            <v>798</v>
          </cell>
          <cell r="BZ1829">
            <v>1140</v>
          </cell>
          <cell r="CA1829">
            <v>1140</v>
          </cell>
          <cell r="CB1829">
            <v>1543</v>
          </cell>
          <cell r="CC1829">
            <v>1950</v>
          </cell>
          <cell r="CD1829">
            <v>2626</v>
          </cell>
          <cell r="CE1829">
            <v>2689</v>
          </cell>
          <cell r="CF1829">
            <v>3983</v>
          </cell>
          <cell r="CG1829">
            <v>5018</v>
          </cell>
          <cell r="CH1829">
            <v>5683</v>
          </cell>
          <cell r="CI1829">
            <v>6650</v>
          </cell>
          <cell r="CJ1829">
            <v>8077</v>
          </cell>
          <cell r="CK1829">
            <v>9529</v>
          </cell>
          <cell r="CL1829">
            <v>11658</v>
          </cell>
          <cell r="CM1829">
            <v>14543</v>
          </cell>
          <cell r="CN1829">
            <v>17089</v>
          </cell>
          <cell r="CO1829">
            <v>19522</v>
          </cell>
          <cell r="CP1829">
            <v>22141</v>
          </cell>
          <cell r="CQ1829">
            <v>25150</v>
          </cell>
          <cell r="CR1829">
            <v>29474</v>
          </cell>
          <cell r="CS1829">
            <v>33718</v>
          </cell>
          <cell r="CT1829">
            <v>38168</v>
          </cell>
          <cell r="CU1829">
            <v>41903</v>
          </cell>
          <cell r="CV1829">
            <v>47806</v>
          </cell>
          <cell r="CW1829">
            <v>51608</v>
          </cell>
          <cell r="CX1829">
            <v>55242</v>
          </cell>
          <cell r="CY1829">
            <v>60733</v>
          </cell>
          <cell r="CZ1829">
            <v>65077</v>
          </cell>
          <cell r="DA1829">
            <v>73758</v>
          </cell>
          <cell r="DB1829">
            <v>78991</v>
          </cell>
          <cell r="DC1829">
            <v>84279</v>
          </cell>
          <cell r="DD1829">
            <v>88621</v>
          </cell>
          <cell r="DE1829">
            <v>93873</v>
          </cell>
          <cell r="DF1829">
            <v>98476</v>
          </cell>
          <cell r="DG1829">
            <v>103093</v>
          </cell>
          <cell r="DH1829">
            <v>108692</v>
          </cell>
          <cell r="DI1829">
            <v>114217</v>
          </cell>
          <cell r="DJ1829">
            <v>120067</v>
          </cell>
          <cell r="DK1829">
            <v>124743</v>
          </cell>
          <cell r="DL1829">
            <v>129044</v>
          </cell>
          <cell r="DM1829">
            <v>133495</v>
          </cell>
          <cell r="DN1829">
            <v>138078</v>
          </cell>
          <cell r="DO1829">
            <v>143464</v>
          </cell>
          <cell r="DP1829">
            <v>148377</v>
          </cell>
          <cell r="DQ1829">
            <v>152840</v>
          </cell>
          <cell r="DR1829">
            <v>157149</v>
          </cell>
          <cell r="DS1829">
            <v>161145</v>
          </cell>
          <cell r="DT1829">
            <v>165221</v>
          </cell>
          <cell r="DU1829">
            <v>171253</v>
          </cell>
          <cell r="DV1829">
            <v>177454</v>
          </cell>
          <cell r="DW1829">
            <v>182260</v>
          </cell>
          <cell r="DX1829">
            <v>186599</v>
          </cell>
          <cell r="DY1829">
            <v>190584</v>
          </cell>
          <cell r="DZ1829">
            <v>194990</v>
          </cell>
          <cell r="EA1829">
            <v>201101</v>
          </cell>
          <cell r="EB1829">
            <v>206715</v>
          </cell>
          <cell r="EC1829">
            <v>211364</v>
          </cell>
          <cell r="ED1829">
            <v>215260</v>
          </cell>
          <cell r="EE1829">
            <v>219183</v>
          </cell>
          <cell r="EF1829">
            <v>223060</v>
          </cell>
          <cell r="EG1829">
            <v>226463</v>
          </cell>
          <cell r="EH1829">
            <v>229705</v>
          </cell>
        </row>
        <row r="1830">
          <cell r="A1830" t="str">
            <v>United_Kingdom_Bermuda</v>
          </cell>
        </row>
        <row r="1831">
          <cell r="A1831" t="str">
            <v>United_Kingdom_British_Virgin_Islands</v>
          </cell>
        </row>
        <row r="1832">
          <cell r="A1832" t="str">
            <v>United_Kingdom_Cayman_Islands</v>
          </cell>
        </row>
        <row r="1833">
          <cell r="A1833" t="str">
            <v>United_Kingdom_Channel_Islands</v>
          </cell>
        </row>
        <row r="1834">
          <cell r="A1834" t="str">
            <v>United_Kingdom_Isle_of_Man</v>
          </cell>
        </row>
        <row r="1835">
          <cell r="A1835" t="str">
            <v>United_Kingdom_Montserrat</v>
          </cell>
        </row>
        <row r="1836">
          <cell r="A1836" t="str">
            <v>United_Kingdom_Turks_and_Caicos_Islands</v>
          </cell>
        </row>
        <row r="1837">
          <cell r="A1837" t="str">
            <v>Uruguay</v>
          </cell>
        </row>
        <row r="1838">
          <cell r="A1838" t="str">
            <v>Uzbekistan</v>
          </cell>
        </row>
        <row r="1839">
          <cell r="A1839" t="str">
            <v>Venezuela</v>
          </cell>
        </row>
        <row r="1840">
          <cell r="A1840" t="str">
            <v>West_Bank_and_Gaza</v>
          </cell>
        </row>
        <row r="1841">
          <cell r="A1841" t="str">
            <v>Yemen</v>
          </cell>
        </row>
        <row r="1842">
          <cell r="A1842" t="str">
            <v>Zambia</v>
          </cell>
        </row>
        <row r="1843">
          <cell r="A1843" t="str">
            <v>Zimbabwe</v>
          </cell>
        </row>
        <row r="1844">
          <cell r="A1844" t="str">
            <v>Afghanistan</v>
          </cell>
        </row>
        <row r="1845">
          <cell r="A1845" t="str">
            <v>Albania</v>
          </cell>
        </row>
        <row r="1846">
          <cell r="A1846" t="str">
            <v>Algeria</v>
          </cell>
        </row>
        <row r="1847">
          <cell r="A1847" t="str">
            <v>Andorra</v>
          </cell>
        </row>
        <row r="1848">
          <cell r="A1848" t="str">
            <v>Angola</v>
          </cell>
        </row>
        <row r="1849">
          <cell r="A1849" t="str">
            <v>Antigua_and_Barbuda</v>
          </cell>
        </row>
        <row r="1850">
          <cell r="A1850" t="str">
            <v>Argentina</v>
          </cell>
        </row>
        <row r="1851">
          <cell r="A1851" t="str">
            <v>Armenia</v>
          </cell>
        </row>
        <row r="1852">
          <cell r="A1852" t="str">
            <v>Australia</v>
          </cell>
        </row>
        <row r="1853">
          <cell r="A1853" t="str">
            <v>Australia_Australian_Capital_Territory</v>
          </cell>
        </row>
        <row r="1854">
          <cell r="A1854" t="str">
            <v>Australia_New_South_Wales</v>
          </cell>
        </row>
        <row r="1855">
          <cell r="A1855" t="str">
            <v>Australia_Queensland</v>
          </cell>
        </row>
        <row r="1856">
          <cell r="A1856" t="str">
            <v>Australia_South_Australia</v>
          </cell>
        </row>
        <row r="1857">
          <cell r="A1857" t="str">
            <v>Australia_Tasmania</v>
          </cell>
        </row>
        <row r="1858">
          <cell r="A1858" t="str">
            <v>Australia_Victoria</v>
          </cell>
        </row>
        <row r="1859">
          <cell r="A1859" t="str">
            <v>Australia_Western_Australia</v>
          </cell>
        </row>
        <row r="1860">
          <cell r="A1860" t="str">
            <v>Austria</v>
          </cell>
          <cell r="B1860" t="str">
            <v>Austria_UNSM</v>
          </cell>
          <cell r="C1860" t="str">
            <v>UNSM</v>
          </cell>
          <cell r="H1860" t="str">
            <v>Deaths</v>
          </cell>
          <cell r="I1860" t="str">
            <v>jhu</v>
          </cell>
          <cell r="J1860" t="str">
            <v>Fri May 15 09:41:43 EET 2020</v>
          </cell>
          <cell r="K1860" t="str">
            <v>cCdD</v>
          </cell>
          <cell r="L1860" t="str">
            <v>Cases</v>
          </cell>
          <cell r="M1860">
            <v>15873</v>
          </cell>
          <cell r="N1860">
            <v>43</v>
          </cell>
          <cell r="O1860">
            <v>64</v>
          </cell>
          <cell r="P1860">
            <v>57</v>
          </cell>
          <cell r="Q1860">
            <v>17</v>
          </cell>
          <cell r="R1860">
            <v>73</v>
          </cell>
          <cell r="S1860" t="str">
            <v>Death</v>
          </cell>
          <cell r="T1860">
            <v>616</v>
          </cell>
          <cell r="U1860">
            <v>51</v>
          </cell>
          <cell r="V1860">
            <v>77</v>
          </cell>
          <cell r="W1860">
            <v>64</v>
          </cell>
          <cell r="X1860">
            <v>32</v>
          </cell>
          <cell r="Y1860">
            <v>95</v>
          </cell>
          <cell r="Z1860">
            <v>3.8800000000000001E-2</v>
          </cell>
          <cell r="BX1860">
            <v>1</v>
          </cell>
          <cell r="BY1860">
            <v>1</v>
          </cell>
          <cell r="BZ1860">
            <v>1</v>
          </cell>
          <cell r="CA1860">
            <v>1</v>
          </cell>
          <cell r="CB1860">
            <v>3</v>
          </cell>
          <cell r="CC1860">
            <v>3</v>
          </cell>
          <cell r="CD1860">
            <v>4</v>
          </cell>
          <cell r="CE1860">
            <v>6</v>
          </cell>
          <cell r="CF1860">
            <v>6</v>
          </cell>
          <cell r="CG1860">
            <v>8</v>
          </cell>
          <cell r="CH1860">
            <v>16</v>
          </cell>
          <cell r="CI1860">
            <v>21</v>
          </cell>
          <cell r="CJ1860">
            <v>28</v>
          </cell>
          <cell r="CK1860">
            <v>30</v>
          </cell>
          <cell r="CL1860">
            <v>49</v>
          </cell>
          <cell r="CM1860">
            <v>58</v>
          </cell>
          <cell r="CN1860">
            <v>68</v>
          </cell>
          <cell r="CO1860">
            <v>86</v>
          </cell>
          <cell r="CP1860">
            <v>108</v>
          </cell>
          <cell r="CQ1860">
            <v>128</v>
          </cell>
          <cell r="CR1860">
            <v>146</v>
          </cell>
          <cell r="CS1860">
            <v>158</v>
          </cell>
          <cell r="CT1860">
            <v>168</v>
          </cell>
          <cell r="CU1860">
            <v>186</v>
          </cell>
          <cell r="CV1860">
            <v>204</v>
          </cell>
          <cell r="CW1860">
            <v>220</v>
          </cell>
          <cell r="CX1860">
            <v>243</v>
          </cell>
          <cell r="CY1860">
            <v>273</v>
          </cell>
          <cell r="CZ1860">
            <v>295</v>
          </cell>
          <cell r="DA1860">
            <v>319</v>
          </cell>
          <cell r="DB1860">
            <v>337</v>
          </cell>
          <cell r="DC1860">
            <v>350</v>
          </cell>
          <cell r="DD1860">
            <v>368</v>
          </cell>
          <cell r="DE1860">
            <v>384</v>
          </cell>
          <cell r="DF1860">
            <v>393</v>
          </cell>
          <cell r="DG1860">
            <v>410</v>
          </cell>
          <cell r="DH1860">
            <v>431</v>
          </cell>
          <cell r="DI1860">
            <v>443</v>
          </cell>
          <cell r="DJ1860">
            <v>452</v>
          </cell>
          <cell r="DK1860">
            <v>470</v>
          </cell>
          <cell r="DL1860">
            <v>491</v>
          </cell>
          <cell r="DM1860">
            <v>510</v>
          </cell>
          <cell r="DN1860">
            <v>522</v>
          </cell>
          <cell r="DO1860">
            <v>530</v>
          </cell>
          <cell r="DP1860">
            <v>536</v>
          </cell>
          <cell r="DQ1860">
            <v>542</v>
          </cell>
          <cell r="DR1860">
            <v>549</v>
          </cell>
          <cell r="DS1860">
            <v>569</v>
          </cell>
          <cell r="DT1860">
            <v>580</v>
          </cell>
          <cell r="DU1860">
            <v>584</v>
          </cell>
          <cell r="DV1860">
            <v>589</v>
          </cell>
          <cell r="DW1860">
            <v>596</v>
          </cell>
          <cell r="DX1860">
            <v>598</v>
          </cell>
          <cell r="DY1860">
            <v>600</v>
          </cell>
          <cell r="DZ1860">
            <v>606</v>
          </cell>
          <cell r="EA1860">
            <v>608</v>
          </cell>
          <cell r="EB1860">
            <v>609</v>
          </cell>
          <cell r="EC1860">
            <v>614</v>
          </cell>
          <cell r="ED1860">
            <v>615</v>
          </cell>
          <cell r="EE1860">
            <v>618</v>
          </cell>
          <cell r="EF1860">
            <v>620</v>
          </cell>
          <cell r="EG1860">
            <v>623</v>
          </cell>
          <cell r="EH1860">
            <v>624</v>
          </cell>
        </row>
        <row r="1861">
          <cell r="A1861" t="str">
            <v>Azerbaijan</v>
          </cell>
        </row>
        <row r="1862">
          <cell r="A1862" t="str">
            <v>Bahamas</v>
          </cell>
        </row>
        <row r="1863">
          <cell r="A1863" t="str">
            <v>Bahrain</v>
          </cell>
        </row>
        <row r="1864">
          <cell r="A1864" t="str">
            <v>Bangladesh</v>
          </cell>
        </row>
        <row r="1865">
          <cell r="A1865" t="str">
            <v>Barbados</v>
          </cell>
        </row>
        <row r="1866">
          <cell r="A1866" t="str">
            <v>Belarus</v>
          </cell>
        </row>
        <row r="1867">
          <cell r="A1867" t="str">
            <v>Belgium</v>
          </cell>
          <cell r="B1867" t="str">
            <v>Belgium_UNSM</v>
          </cell>
          <cell r="C1867" t="str">
            <v>UNSM</v>
          </cell>
          <cell r="H1867" t="str">
            <v>Deaths</v>
          </cell>
          <cell r="I1867" t="str">
            <v>jhu</v>
          </cell>
          <cell r="J1867" t="str">
            <v>Fri May 15 09:41:43 EET 2020</v>
          </cell>
          <cell r="K1867" t="str">
            <v>cCdD</v>
          </cell>
          <cell r="L1867" t="str">
            <v>Cases</v>
          </cell>
          <cell r="M1867">
            <v>52650</v>
          </cell>
          <cell r="N1867">
            <v>42</v>
          </cell>
          <cell r="O1867">
            <v>76</v>
          </cell>
          <cell r="P1867">
            <v>62</v>
          </cell>
          <cell r="Q1867">
            <v>36</v>
          </cell>
          <cell r="R1867">
            <v>97</v>
          </cell>
          <cell r="S1867" t="str">
            <v>Death</v>
          </cell>
          <cell r="T1867">
            <v>8558</v>
          </cell>
          <cell r="U1867">
            <v>48</v>
          </cell>
          <cell r="V1867">
            <v>81</v>
          </cell>
          <cell r="W1867">
            <v>72</v>
          </cell>
          <cell r="X1867">
            <v>25</v>
          </cell>
          <cell r="Y1867">
            <v>96</v>
          </cell>
          <cell r="Z1867">
            <v>0.16259999999999999</v>
          </cell>
          <cell r="BW1867">
            <v>3</v>
          </cell>
          <cell r="BX1867">
            <v>3</v>
          </cell>
          <cell r="BY1867">
            <v>3</v>
          </cell>
          <cell r="BZ1867">
            <v>4</v>
          </cell>
          <cell r="CA1867">
            <v>4</v>
          </cell>
          <cell r="CB1867">
            <v>5</v>
          </cell>
          <cell r="CC1867">
            <v>10</v>
          </cell>
          <cell r="CD1867">
            <v>14</v>
          </cell>
          <cell r="CE1867">
            <v>21</v>
          </cell>
          <cell r="CF1867">
            <v>37</v>
          </cell>
          <cell r="CG1867">
            <v>67</v>
          </cell>
          <cell r="CH1867">
            <v>75</v>
          </cell>
          <cell r="CI1867">
            <v>88</v>
          </cell>
          <cell r="CJ1867">
            <v>122</v>
          </cell>
          <cell r="CK1867">
            <v>178</v>
          </cell>
          <cell r="CL1867">
            <v>220</v>
          </cell>
          <cell r="CM1867">
            <v>289</v>
          </cell>
          <cell r="CN1867">
            <v>353</v>
          </cell>
          <cell r="CO1867">
            <v>431</v>
          </cell>
          <cell r="CP1867">
            <v>513</v>
          </cell>
          <cell r="CQ1867">
            <v>705</v>
          </cell>
          <cell r="CR1867">
            <v>828</v>
          </cell>
          <cell r="CS1867">
            <v>1011</v>
          </cell>
          <cell r="CT1867">
            <v>1143</v>
          </cell>
          <cell r="CU1867">
            <v>1283</v>
          </cell>
          <cell r="CV1867">
            <v>1447</v>
          </cell>
          <cell r="CW1867">
            <v>1632</v>
          </cell>
          <cell r="CX1867">
            <v>2035</v>
          </cell>
          <cell r="CY1867">
            <v>2240</v>
          </cell>
          <cell r="CZ1867">
            <v>2523</v>
          </cell>
          <cell r="DA1867">
            <v>3019</v>
          </cell>
          <cell r="DB1867">
            <v>3346</v>
          </cell>
          <cell r="DC1867">
            <v>3600</v>
          </cell>
          <cell r="DD1867">
            <v>3903</v>
          </cell>
          <cell r="DE1867">
            <v>4157</v>
          </cell>
          <cell r="DF1867">
            <v>4440</v>
          </cell>
          <cell r="DG1867">
            <v>4857</v>
          </cell>
          <cell r="DH1867">
            <v>5163</v>
          </cell>
          <cell r="DI1867">
            <v>5453</v>
          </cell>
          <cell r="DJ1867">
            <v>5683</v>
          </cell>
          <cell r="DK1867">
            <v>5828</v>
          </cell>
          <cell r="DL1867">
            <v>5998</v>
          </cell>
          <cell r="DM1867">
            <v>6262</v>
          </cell>
          <cell r="DN1867">
            <v>6490</v>
          </cell>
          <cell r="DO1867">
            <v>6679</v>
          </cell>
          <cell r="DP1867">
            <v>6917</v>
          </cell>
          <cell r="DQ1867">
            <v>7094</v>
          </cell>
          <cell r="DR1867">
            <v>7207</v>
          </cell>
          <cell r="DS1867">
            <v>7331</v>
          </cell>
          <cell r="DT1867">
            <v>7501</v>
          </cell>
          <cell r="DU1867">
            <v>7594</v>
          </cell>
          <cell r="DV1867">
            <v>7703</v>
          </cell>
          <cell r="DW1867">
            <v>7765</v>
          </cell>
          <cell r="DX1867">
            <v>7844</v>
          </cell>
          <cell r="DY1867">
            <v>7924</v>
          </cell>
          <cell r="DZ1867">
            <v>8016</v>
          </cell>
          <cell r="EA1867">
            <v>8339</v>
          </cell>
          <cell r="EB1867">
            <v>8415</v>
          </cell>
          <cell r="EC1867">
            <v>8521</v>
          </cell>
          <cell r="ED1867">
            <v>8581</v>
          </cell>
          <cell r="EE1867">
            <v>8656</v>
          </cell>
          <cell r="EF1867">
            <v>8707</v>
          </cell>
          <cell r="EG1867">
            <v>8761</v>
          </cell>
          <cell r="EH1867">
            <v>8843</v>
          </cell>
        </row>
        <row r="1868">
          <cell r="A1868" t="str">
            <v>Belize</v>
          </cell>
        </row>
        <row r="1869">
          <cell r="A1869" t="str">
            <v>Benin</v>
          </cell>
        </row>
        <row r="1870">
          <cell r="A1870" t="str">
            <v>Bolivia</v>
          </cell>
        </row>
        <row r="1871">
          <cell r="A1871" t="str">
            <v>Bosnia_and_Herzegovina</v>
          </cell>
        </row>
        <row r="1872">
          <cell r="A1872" t="str">
            <v>Botswana</v>
          </cell>
        </row>
        <row r="1873">
          <cell r="A1873" t="str">
            <v>Brazil</v>
          </cell>
        </row>
        <row r="1874">
          <cell r="A1874" t="str">
            <v>Brunei</v>
          </cell>
        </row>
        <row r="1875">
          <cell r="A1875" t="str">
            <v>Bulgaria</v>
          </cell>
        </row>
        <row r="1876">
          <cell r="A1876" t="str">
            <v>Burkina_Faso</v>
          </cell>
        </row>
        <row r="1877">
          <cell r="A1877" t="str">
            <v>Burma</v>
          </cell>
        </row>
        <row r="1878">
          <cell r="A1878" t="str">
            <v>Burundi</v>
          </cell>
        </row>
        <row r="1879">
          <cell r="A1879" t="str">
            <v>Cabo_Verde</v>
          </cell>
        </row>
        <row r="1880">
          <cell r="A1880" t="str">
            <v>Cameroon</v>
          </cell>
        </row>
        <row r="1881">
          <cell r="A1881" t="str">
            <v>Canada</v>
          </cell>
        </row>
        <row r="1882">
          <cell r="A1882" t="str">
            <v>Canada_Alberta</v>
          </cell>
        </row>
        <row r="1883">
          <cell r="A1883" t="str">
            <v>Canada_British_Columbia</v>
          </cell>
        </row>
        <row r="1884">
          <cell r="A1884" t="str">
            <v>Canada_Diamond_Princess</v>
          </cell>
        </row>
        <row r="1885">
          <cell r="A1885" t="str">
            <v>Canada_Manitoba</v>
          </cell>
        </row>
        <row r="1886">
          <cell r="A1886" t="str">
            <v>Canada_Newfoundland_and_Labrador</v>
          </cell>
        </row>
        <row r="1887">
          <cell r="A1887" t="str">
            <v>Canada_Nova_Scotia</v>
          </cell>
        </row>
        <row r="1888">
          <cell r="A1888" t="str">
            <v>Canada_Ontario</v>
          </cell>
        </row>
        <row r="1889">
          <cell r="A1889" t="str">
            <v>Canada_Quebec</v>
          </cell>
        </row>
        <row r="1890">
          <cell r="A1890" t="str">
            <v>Canada_Saskatchewan</v>
          </cell>
        </row>
        <row r="1891">
          <cell r="A1891" t="str">
            <v>Chad</v>
          </cell>
        </row>
        <row r="1892">
          <cell r="A1892" t="str">
            <v>Chile</v>
          </cell>
        </row>
        <row r="1893">
          <cell r="A1893" t="str">
            <v>China</v>
          </cell>
        </row>
        <row r="1894">
          <cell r="A1894" t="str">
            <v>China_Anhui</v>
          </cell>
        </row>
        <row r="1895">
          <cell r="A1895" t="str">
            <v>China_Beijing</v>
          </cell>
        </row>
        <row r="1896">
          <cell r="A1896" t="str">
            <v>China_Chongqing</v>
          </cell>
        </row>
        <row r="1897">
          <cell r="A1897" t="str">
            <v>China_Fujian</v>
          </cell>
        </row>
        <row r="1898">
          <cell r="A1898" t="str">
            <v>China_Gansu</v>
          </cell>
        </row>
        <row r="1899">
          <cell r="A1899" t="str">
            <v>China_Guangdong</v>
          </cell>
        </row>
        <row r="1900">
          <cell r="A1900" t="str">
            <v>China_Guangxi</v>
          </cell>
        </row>
        <row r="1901">
          <cell r="A1901" t="str">
            <v>China_Guizhou</v>
          </cell>
        </row>
        <row r="1902">
          <cell r="A1902" t="str">
            <v>China_Hainan</v>
          </cell>
        </row>
        <row r="1903">
          <cell r="A1903" t="str">
            <v>China_Hebei</v>
          </cell>
        </row>
        <row r="1904">
          <cell r="A1904" t="str">
            <v>China_Heilongjiang</v>
          </cell>
        </row>
        <row r="1905">
          <cell r="A1905" t="str">
            <v>China_Henan</v>
          </cell>
        </row>
        <row r="1906">
          <cell r="A1906" t="str">
            <v>China_Hong_Kong</v>
          </cell>
        </row>
        <row r="1907">
          <cell r="A1907" t="str">
            <v>China_Hubei</v>
          </cell>
        </row>
        <row r="1908">
          <cell r="A1908" t="str">
            <v>China_Hunan</v>
          </cell>
        </row>
        <row r="1909">
          <cell r="A1909" t="str">
            <v>China_Inner_Mongolia</v>
          </cell>
        </row>
        <row r="1910">
          <cell r="A1910" t="str">
            <v>China_Jiangxi</v>
          </cell>
        </row>
        <row r="1911">
          <cell r="A1911" t="str">
            <v>China_Jilin</v>
          </cell>
        </row>
        <row r="1912">
          <cell r="A1912" t="str">
            <v>China_Liaoning</v>
          </cell>
        </row>
        <row r="1913">
          <cell r="A1913" t="str">
            <v>China_Shaanxi</v>
          </cell>
        </row>
        <row r="1914">
          <cell r="A1914" t="str">
            <v>China_Shandong</v>
          </cell>
        </row>
        <row r="1915">
          <cell r="A1915" t="str">
            <v>China_Shanghai</v>
          </cell>
        </row>
        <row r="1916">
          <cell r="A1916" t="str">
            <v>China_Sichuan</v>
          </cell>
        </row>
        <row r="1917">
          <cell r="A1917" t="str">
            <v>China_Tianjin</v>
          </cell>
        </row>
        <row r="1918">
          <cell r="A1918" t="str">
            <v>China_Xinjiang</v>
          </cell>
        </row>
        <row r="1919">
          <cell r="A1919" t="str">
            <v>China_Yunnan</v>
          </cell>
        </row>
        <row r="1920">
          <cell r="A1920" t="str">
            <v>China_Zhejiang</v>
          </cell>
        </row>
        <row r="1921">
          <cell r="A1921" t="str">
            <v>China_non_Hubei</v>
          </cell>
        </row>
        <row r="1922">
          <cell r="A1922" t="str">
            <v>Colombia</v>
          </cell>
        </row>
        <row r="1923">
          <cell r="A1923" t="str">
            <v>Comoros</v>
          </cell>
        </row>
        <row r="1924">
          <cell r="A1924" t="str">
            <v>Congo_Brazzaville</v>
          </cell>
        </row>
        <row r="1925">
          <cell r="A1925" t="str">
            <v>Congo_Kinshasa</v>
          </cell>
        </row>
        <row r="1926">
          <cell r="A1926" t="str">
            <v>Costa_Rica</v>
          </cell>
        </row>
        <row r="1927">
          <cell r="A1927" t="str">
            <v>Cote_d_Ivoire</v>
          </cell>
        </row>
        <row r="1928">
          <cell r="A1928" t="str">
            <v>Croatia</v>
          </cell>
        </row>
        <row r="1929">
          <cell r="A1929" t="str">
            <v>Cuba</v>
          </cell>
        </row>
        <row r="1930">
          <cell r="A1930" t="str">
            <v>Cyprus</v>
          </cell>
        </row>
        <row r="1931">
          <cell r="A1931" t="str">
            <v>Czechia</v>
          </cell>
        </row>
        <row r="1932">
          <cell r="A1932" t="str">
            <v>Denmark</v>
          </cell>
          <cell r="B1932" t="str">
            <v>Denmark_UNSM</v>
          </cell>
          <cell r="C1932" t="str">
            <v>UNSM</v>
          </cell>
          <cell r="H1932" t="str">
            <v>Deaths</v>
          </cell>
          <cell r="I1932" t="str">
            <v>jhu</v>
          </cell>
          <cell r="J1932" t="str">
            <v>Fri May 15 09:41:43 EET 2020</v>
          </cell>
          <cell r="K1932" t="str">
            <v>cCdD</v>
          </cell>
          <cell r="L1932" t="str">
            <v>Cases</v>
          </cell>
          <cell r="M1932">
            <v>10332</v>
          </cell>
          <cell r="N1932">
            <v>44</v>
          </cell>
          <cell r="O1932">
            <v>74</v>
          </cell>
          <cell r="P1932">
            <v>65</v>
          </cell>
          <cell r="Q1932">
            <v>32</v>
          </cell>
          <cell r="R1932">
            <v>96</v>
          </cell>
          <cell r="S1932" t="str">
            <v>Death</v>
          </cell>
          <cell r="T1932">
            <v>519</v>
          </cell>
          <cell r="U1932">
            <v>51</v>
          </cell>
          <cell r="V1932">
            <v>74</v>
          </cell>
          <cell r="W1932">
            <v>65</v>
          </cell>
          <cell r="X1932">
            <v>40</v>
          </cell>
          <cell r="Y1932">
            <v>104</v>
          </cell>
          <cell r="Z1932">
            <v>5.0299999999999997E-2</v>
          </cell>
          <cell r="BZ1932">
            <v>1</v>
          </cell>
          <cell r="CA1932">
            <v>2</v>
          </cell>
          <cell r="CB1932">
            <v>3</v>
          </cell>
          <cell r="CC1932">
            <v>4</v>
          </cell>
          <cell r="CD1932">
            <v>4</v>
          </cell>
          <cell r="CE1932">
            <v>6</v>
          </cell>
          <cell r="CF1932">
            <v>9</v>
          </cell>
          <cell r="CG1932">
            <v>13</v>
          </cell>
          <cell r="CH1932">
            <v>13</v>
          </cell>
          <cell r="CI1932">
            <v>24</v>
          </cell>
          <cell r="CJ1932">
            <v>32</v>
          </cell>
          <cell r="CK1932">
            <v>34</v>
          </cell>
          <cell r="CL1932">
            <v>41</v>
          </cell>
          <cell r="CM1932">
            <v>52</v>
          </cell>
          <cell r="CN1932">
            <v>65</v>
          </cell>
          <cell r="CO1932">
            <v>72</v>
          </cell>
          <cell r="CP1932">
            <v>77</v>
          </cell>
          <cell r="CQ1932">
            <v>90</v>
          </cell>
          <cell r="CR1932">
            <v>104</v>
          </cell>
          <cell r="CS1932">
            <v>123</v>
          </cell>
          <cell r="CT1932">
            <v>139</v>
          </cell>
          <cell r="CU1932">
            <v>161</v>
          </cell>
          <cell r="CV1932">
            <v>179</v>
          </cell>
          <cell r="CW1932">
            <v>187</v>
          </cell>
          <cell r="CX1932">
            <v>203</v>
          </cell>
          <cell r="CY1932">
            <v>218</v>
          </cell>
          <cell r="CZ1932">
            <v>237</v>
          </cell>
          <cell r="DA1932">
            <v>247</v>
          </cell>
          <cell r="DB1932">
            <v>260</v>
          </cell>
          <cell r="DC1932">
            <v>273</v>
          </cell>
          <cell r="DD1932">
            <v>285</v>
          </cell>
          <cell r="DE1932">
            <v>299</v>
          </cell>
          <cell r="DF1932">
            <v>309</v>
          </cell>
          <cell r="DG1932">
            <v>321</v>
          </cell>
          <cell r="DH1932">
            <v>336</v>
          </cell>
          <cell r="DI1932">
            <v>346</v>
          </cell>
          <cell r="DJ1932">
            <v>355</v>
          </cell>
          <cell r="DK1932">
            <v>364</v>
          </cell>
          <cell r="DL1932">
            <v>370</v>
          </cell>
          <cell r="DM1932">
            <v>384</v>
          </cell>
          <cell r="DN1932">
            <v>394</v>
          </cell>
          <cell r="DO1932">
            <v>403</v>
          </cell>
          <cell r="DP1932">
            <v>418</v>
          </cell>
          <cell r="DQ1932">
            <v>422</v>
          </cell>
          <cell r="DR1932">
            <v>427</v>
          </cell>
          <cell r="DS1932">
            <v>434</v>
          </cell>
          <cell r="DT1932">
            <v>443</v>
          </cell>
          <cell r="DU1932">
            <v>452</v>
          </cell>
          <cell r="DV1932">
            <v>460</v>
          </cell>
          <cell r="DW1932">
            <v>475</v>
          </cell>
          <cell r="DX1932">
            <v>484</v>
          </cell>
          <cell r="DY1932">
            <v>493</v>
          </cell>
          <cell r="DZ1932">
            <v>503</v>
          </cell>
          <cell r="EA1932">
            <v>506</v>
          </cell>
          <cell r="EB1932">
            <v>514</v>
          </cell>
          <cell r="EC1932">
            <v>522</v>
          </cell>
          <cell r="ED1932">
            <v>526</v>
          </cell>
          <cell r="EE1932">
            <v>529</v>
          </cell>
          <cell r="EF1932">
            <v>533</v>
          </cell>
          <cell r="EG1932">
            <v>527</v>
          </cell>
          <cell r="EH1932">
            <v>533</v>
          </cell>
        </row>
        <row r="1933">
          <cell r="A1933" t="str">
            <v>Diamond_Princess</v>
          </cell>
        </row>
        <row r="1934">
          <cell r="A1934" t="str">
            <v>Djibouti</v>
          </cell>
        </row>
        <row r="1935">
          <cell r="A1935" t="str">
            <v>Dominican_Republic</v>
          </cell>
        </row>
        <row r="1936">
          <cell r="A1936" t="str">
            <v>Ecuador</v>
          </cell>
        </row>
        <row r="1937">
          <cell r="A1937" t="str">
            <v>Egypt</v>
          </cell>
        </row>
        <row r="1938">
          <cell r="A1938" t="str">
            <v>El_Salvador</v>
          </cell>
        </row>
        <row r="1939">
          <cell r="A1939" t="str">
            <v>Equatorial_Guinea</v>
          </cell>
        </row>
        <row r="1940">
          <cell r="A1940" t="str">
            <v>Estonia</v>
          </cell>
          <cell r="B1940" t="str">
            <v>Estonia_UNSM</v>
          </cell>
          <cell r="C1940" t="str">
            <v>UNSM</v>
          </cell>
          <cell r="H1940" t="str">
            <v>Deaths</v>
          </cell>
          <cell r="I1940" t="str">
            <v>jhu</v>
          </cell>
          <cell r="J1940" t="str">
            <v>Fri May 15 09:41:43 EET 2020</v>
          </cell>
          <cell r="K1940" t="str">
            <v>cCdD</v>
          </cell>
          <cell r="L1940" t="str">
            <v>Cases</v>
          </cell>
          <cell r="M1940">
            <v>1735</v>
          </cell>
          <cell r="N1940">
            <v>49</v>
          </cell>
          <cell r="O1940">
            <v>70</v>
          </cell>
          <cell r="P1940">
            <v>53</v>
          </cell>
          <cell r="Q1940">
            <v>3</v>
          </cell>
          <cell r="R1940">
            <v>55</v>
          </cell>
          <cell r="S1940" t="str">
            <v>Death</v>
          </cell>
          <cell r="T1940">
            <v>58</v>
          </cell>
          <cell r="U1940">
            <v>64</v>
          </cell>
          <cell r="V1940">
            <v>74</v>
          </cell>
          <cell r="W1940">
            <v>68</v>
          </cell>
          <cell r="X1940">
            <v>27</v>
          </cell>
          <cell r="Y1940">
            <v>94</v>
          </cell>
          <cell r="Z1940">
            <v>3.3700000000000001E-2</v>
          </cell>
          <cell r="CK1940">
            <v>1</v>
          </cell>
          <cell r="CL1940">
            <v>1</v>
          </cell>
          <cell r="CM1940">
            <v>1</v>
          </cell>
          <cell r="CN1940">
            <v>1</v>
          </cell>
          <cell r="CO1940">
            <v>3</v>
          </cell>
          <cell r="CP1940">
            <v>3</v>
          </cell>
          <cell r="CQ1940">
            <v>4</v>
          </cell>
          <cell r="CR1940">
            <v>5</v>
          </cell>
          <cell r="CS1940">
            <v>11</v>
          </cell>
          <cell r="CT1940">
            <v>12</v>
          </cell>
          <cell r="CU1940">
            <v>13</v>
          </cell>
          <cell r="CV1940">
            <v>15</v>
          </cell>
          <cell r="CW1940">
            <v>19</v>
          </cell>
          <cell r="CX1940">
            <v>21</v>
          </cell>
          <cell r="CY1940">
            <v>24</v>
          </cell>
          <cell r="CZ1940">
            <v>24</v>
          </cell>
          <cell r="DA1940">
            <v>24</v>
          </cell>
          <cell r="DB1940">
            <v>24</v>
          </cell>
          <cell r="DC1940">
            <v>25</v>
          </cell>
          <cell r="DD1940">
            <v>28</v>
          </cell>
          <cell r="DE1940">
            <v>31</v>
          </cell>
          <cell r="DF1940">
            <v>35</v>
          </cell>
          <cell r="DG1940">
            <v>36</v>
          </cell>
          <cell r="DH1940">
            <v>38</v>
          </cell>
          <cell r="DI1940">
            <v>38</v>
          </cell>
          <cell r="DJ1940">
            <v>40</v>
          </cell>
          <cell r="DK1940">
            <v>40</v>
          </cell>
          <cell r="DL1940">
            <v>43</v>
          </cell>
          <cell r="DM1940">
            <v>44</v>
          </cell>
          <cell r="DN1940">
            <v>45</v>
          </cell>
          <cell r="DO1940">
            <v>46</v>
          </cell>
          <cell r="DP1940">
            <v>46</v>
          </cell>
          <cell r="DQ1940">
            <v>49</v>
          </cell>
          <cell r="DR1940">
            <v>50</v>
          </cell>
          <cell r="DS1940">
            <v>50</v>
          </cell>
          <cell r="DT1940">
            <v>50</v>
          </cell>
          <cell r="DU1940">
            <v>52</v>
          </cell>
          <cell r="DV1940">
            <v>52</v>
          </cell>
          <cell r="DW1940">
            <v>53</v>
          </cell>
          <cell r="DX1940">
            <v>55</v>
          </cell>
          <cell r="DY1940">
            <v>55</v>
          </cell>
          <cell r="DZ1940">
            <v>55</v>
          </cell>
          <cell r="EA1940">
            <v>55</v>
          </cell>
          <cell r="EB1940">
            <v>56</v>
          </cell>
          <cell r="EC1940">
            <v>56</v>
          </cell>
          <cell r="ED1940">
            <v>60</v>
          </cell>
          <cell r="EE1940">
            <v>60</v>
          </cell>
          <cell r="EF1940">
            <v>61</v>
          </cell>
          <cell r="EG1940">
            <v>61</v>
          </cell>
          <cell r="EH1940">
            <v>61</v>
          </cell>
        </row>
        <row r="1941">
          <cell r="A1941" t="str">
            <v>Eswatini</v>
          </cell>
        </row>
        <row r="1942">
          <cell r="A1942" t="str">
            <v>Ethiopia</v>
          </cell>
        </row>
        <row r="1943">
          <cell r="A1943" t="str">
            <v>Finland</v>
          </cell>
          <cell r="B1943" t="str">
            <v>Finland_UNSM</v>
          </cell>
          <cell r="C1943" t="str">
            <v>UNSM</v>
          </cell>
          <cell r="H1943" t="str">
            <v>Deaths</v>
          </cell>
          <cell r="I1943" t="str">
            <v>jhu</v>
          </cell>
          <cell r="J1943" t="str">
            <v>Fri May 15 09:41:43 EET 2020</v>
          </cell>
          <cell r="K1943" t="str">
            <v>c=dD</v>
          </cell>
          <cell r="L1943" t="str">
            <v>Cases</v>
          </cell>
          <cell r="M1943">
            <v>5811</v>
          </cell>
          <cell r="N1943">
            <v>47</v>
          </cell>
          <cell r="O1943">
            <v>76</v>
          </cell>
          <cell r="P1943">
            <v>61</v>
          </cell>
          <cell r="Q1943">
            <v>49</v>
          </cell>
          <cell r="R1943">
            <v>999</v>
          </cell>
          <cell r="S1943" t="str">
            <v>Death</v>
          </cell>
          <cell r="T1943">
            <v>269</v>
          </cell>
          <cell r="U1943">
            <v>60</v>
          </cell>
          <cell r="V1943">
            <v>91</v>
          </cell>
          <cell r="W1943">
            <v>85</v>
          </cell>
          <cell r="X1943">
            <v>14</v>
          </cell>
          <cell r="Y1943">
            <v>98</v>
          </cell>
          <cell r="Z1943">
            <v>4.6399999999999997E-2</v>
          </cell>
          <cell r="CG1943">
            <v>1</v>
          </cell>
          <cell r="CH1943">
            <v>1</v>
          </cell>
          <cell r="CI1943">
            <v>1</v>
          </cell>
          <cell r="CJ1943">
            <v>1</v>
          </cell>
          <cell r="CK1943">
            <v>3</v>
          </cell>
          <cell r="CL1943">
            <v>5</v>
          </cell>
          <cell r="CM1943">
            <v>7</v>
          </cell>
          <cell r="CN1943">
            <v>9</v>
          </cell>
          <cell r="CO1943">
            <v>11</v>
          </cell>
          <cell r="CP1943">
            <v>13</v>
          </cell>
          <cell r="CQ1943">
            <v>17</v>
          </cell>
          <cell r="CR1943">
            <v>17</v>
          </cell>
          <cell r="CS1943">
            <v>19</v>
          </cell>
          <cell r="CT1943">
            <v>20</v>
          </cell>
          <cell r="CU1943">
            <v>25</v>
          </cell>
          <cell r="CV1943">
            <v>28</v>
          </cell>
          <cell r="CW1943">
            <v>27</v>
          </cell>
          <cell r="CX1943">
            <v>34</v>
          </cell>
          <cell r="CY1943">
            <v>40</v>
          </cell>
          <cell r="CZ1943">
            <v>42</v>
          </cell>
          <cell r="DA1943">
            <v>48</v>
          </cell>
          <cell r="DB1943">
            <v>49</v>
          </cell>
          <cell r="DC1943">
            <v>56</v>
          </cell>
          <cell r="DD1943">
            <v>59</v>
          </cell>
          <cell r="DE1943">
            <v>64</v>
          </cell>
          <cell r="DF1943">
            <v>72</v>
          </cell>
          <cell r="DG1943">
            <v>75</v>
          </cell>
          <cell r="DH1943">
            <v>82</v>
          </cell>
          <cell r="DI1943">
            <v>90</v>
          </cell>
          <cell r="DJ1943">
            <v>94</v>
          </cell>
          <cell r="DK1943">
            <v>98</v>
          </cell>
          <cell r="DL1943">
            <v>141</v>
          </cell>
          <cell r="DM1943">
            <v>149</v>
          </cell>
          <cell r="DN1943">
            <v>172</v>
          </cell>
          <cell r="DO1943">
            <v>177</v>
          </cell>
          <cell r="DP1943">
            <v>186</v>
          </cell>
          <cell r="DQ1943">
            <v>190</v>
          </cell>
          <cell r="DR1943">
            <v>193</v>
          </cell>
          <cell r="DS1943">
            <v>199</v>
          </cell>
          <cell r="DT1943">
            <v>206</v>
          </cell>
          <cell r="DU1943">
            <v>211</v>
          </cell>
          <cell r="DV1943">
            <v>218</v>
          </cell>
          <cell r="DW1943">
            <v>220</v>
          </cell>
          <cell r="DX1943">
            <v>230</v>
          </cell>
          <cell r="DY1943">
            <v>240</v>
          </cell>
          <cell r="DZ1943">
            <v>246</v>
          </cell>
          <cell r="EA1943">
            <v>252</v>
          </cell>
          <cell r="EB1943">
            <v>255</v>
          </cell>
          <cell r="EC1943">
            <v>260</v>
          </cell>
          <cell r="ED1943">
            <v>265</v>
          </cell>
          <cell r="EE1943">
            <v>267</v>
          </cell>
          <cell r="EF1943">
            <v>271</v>
          </cell>
          <cell r="EG1943">
            <v>275</v>
          </cell>
          <cell r="EH1943">
            <v>284</v>
          </cell>
        </row>
        <row r="1944">
          <cell r="A1944" t="str">
            <v>France</v>
          </cell>
          <cell r="B1944" t="str">
            <v>France_UNSM</v>
          </cell>
          <cell r="C1944" t="str">
            <v>UNSM</v>
          </cell>
          <cell r="H1944" t="str">
            <v>Deaths</v>
          </cell>
          <cell r="I1944" t="str">
            <v>jhu</v>
          </cell>
          <cell r="J1944" t="str">
            <v>Fri May 15 09:41:43 EET 2020</v>
          </cell>
          <cell r="K1944" t="str">
            <v>cCdD</v>
          </cell>
          <cell r="L1944" t="str">
            <v>Cases</v>
          </cell>
          <cell r="M1944">
            <v>173455</v>
          </cell>
          <cell r="N1944">
            <v>36</v>
          </cell>
          <cell r="O1944">
            <v>82</v>
          </cell>
          <cell r="P1944">
            <v>65</v>
          </cell>
          <cell r="Q1944">
            <v>23</v>
          </cell>
          <cell r="R1944">
            <v>87</v>
          </cell>
          <cell r="S1944" t="str">
            <v>Death</v>
          </cell>
          <cell r="T1944">
            <v>26431</v>
          </cell>
          <cell r="U1944">
            <v>30</v>
          </cell>
          <cell r="V1944">
            <v>75</v>
          </cell>
          <cell r="W1944">
            <v>67</v>
          </cell>
          <cell r="X1944">
            <v>25</v>
          </cell>
          <cell r="Y1944">
            <v>91</v>
          </cell>
          <cell r="Z1944">
            <v>0.15240000000000001</v>
          </cell>
          <cell r="AX1944">
            <v>1</v>
          </cell>
          <cell r="AY1944">
            <v>1</v>
          </cell>
          <cell r="AZ1944">
            <v>1</v>
          </cell>
          <cell r="BA1944">
            <v>1</v>
          </cell>
          <cell r="BB1944">
            <v>1</v>
          </cell>
          <cell r="BC1944">
            <v>1</v>
          </cell>
          <cell r="BD1944">
            <v>1</v>
          </cell>
          <cell r="BE1944">
            <v>1</v>
          </cell>
          <cell r="BF1944">
            <v>1</v>
          </cell>
          <cell r="BG1944">
            <v>1</v>
          </cell>
          <cell r="BH1944">
            <v>1</v>
          </cell>
          <cell r="BI1944">
            <v>2</v>
          </cell>
          <cell r="BJ1944">
            <v>2</v>
          </cell>
          <cell r="BK1944">
            <v>2</v>
          </cell>
          <cell r="BL1944">
            <v>2</v>
          </cell>
          <cell r="BM1944">
            <v>2</v>
          </cell>
          <cell r="BN1944">
            <v>3</v>
          </cell>
          <cell r="BO1944">
            <v>4</v>
          </cell>
          <cell r="BP1944">
            <v>4</v>
          </cell>
          <cell r="BQ1944">
            <v>6</v>
          </cell>
          <cell r="BR1944">
            <v>9</v>
          </cell>
          <cell r="BS1944">
            <v>11</v>
          </cell>
          <cell r="BT1944">
            <v>19</v>
          </cell>
          <cell r="BU1944">
            <v>19</v>
          </cell>
          <cell r="BV1944">
            <v>33</v>
          </cell>
          <cell r="BW1944">
            <v>48</v>
          </cell>
          <cell r="BX1944">
            <v>48</v>
          </cell>
          <cell r="BY1944">
            <v>79</v>
          </cell>
          <cell r="BZ1944">
            <v>91</v>
          </cell>
          <cell r="CA1944">
            <v>91</v>
          </cell>
          <cell r="CB1944">
            <v>148</v>
          </cell>
          <cell r="CC1944">
            <v>148</v>
          </cell>
          <cell r="CD1944">
            <v>148</v>
          </cell>
          <cell r="CE1944">
            <v>243</v>
          </cell>
          <cell r="CF1944">
            <v>450</v>
          </cell>
          <cell r="CG1944">
            <v>562</v>
          </cell>
          <cell r="CH1944">
            <v>674</v>
          </cell>
          <cell r="CI1944">
            <v>860</v>
          </cell>
          <cell r="CJ1944">
            <v>1100</v>
          </cell>
          <cell r="CK1944">
            <v>1331</v>
          </cell>
          <cell r="CL1944">
            <v>1696</v>
          </cell>
          <cell r="CM1944">
            <v>1995</v>
          </cell>
          <cell r="CN1944">
            <v>2314</v>
          </cell>
          <cell r="CO1944">
            <v>2606</v>
          </cell>
          <cell r="CP1944">
            <v>3024</v>
          </cell>
          <cell r="CQ1944">
            <v>3523</v>
          </cell>
          <cell r="CR1944">
            <v>4403</v>
          </cell>
          <cell r="CS1944">
            <v>5387</v>
          </cell>
          <cell r="CT1944">
            <v>6507</v>
          </cell>
          <cell r="CU1944">
            <v>7560</v>
          </cell>
          <cell r="CV1944">
            <v>8078</v>
          </cell>
          <cell r="CW1944">
            <v>8911</v>
          </cell>
          <cell r="CX1944">
            <v>10328</v>
          </cell>
          <cell r="CY1944">
            <v>10869</v>
          </cell>
          <cell r="CZ1944">
            <v>12210</v>
          </cell>
          <cell r="DA1944">
            <v>13197</v>
          </cell>
          <cell r="DB1944">
            <v>13832</v>
          </cell>
          <cell r="DC1944">
            <v>14393</v>
          </cell>
          <cell r="DD1944">
            <v>14967</v>
          </cell>
          <cell r="DE1944">
            <v>15712</v>
          </cell>
          <cell r="DF1944">
            <v>17148</v>
          </cell>
          <cell r="DG1944">
            <v>17901</v>
          </cell>
          <cell r="DH1944">
            <v>18661</v>
          </cell>
          <cell r="DI1944">
            <v>19303</v>
          </cell>
          <cell r="DJ1944">
            <v>19694</v>
          </cell>
          <cell r="DK1944">
            <v>20240</v>
          </cell>
          <cell r="DL1944">
            <v>20765</v>
          </cell>
          <cell r="DM1944">
            <v>21309</v>
          </cell>
          <cell r="DN1944">
            <v>21825</v>
          </cell>
          <cell r="DO1944">
            <v>22214</v>
          </cell>
          <cell r="DP1944">
            <v>22583</v>
          </cell>
          <cell r="DQ1944">
            <v>22825</v>
          </cell>
          <cell r="DR1944">
            <v>23262</v>
          </cell>
          <cell r="DS1944">
            <v>23629</v>
          </cell>
          <cell r="DT1944">
            <v>24056</v>
          </cell>
          <cell r="DU1944">
            <v>24345</v>
          </cell>
          <cell r="DV1944">
            <v>24563</v>
          </cell>
          <cell r="DW1944">
            <v>24729</v>
          </cell>
          <cell r="DX1944">
            <v>24864</v>
          </cell>
          <cell r="DY1944">
            <v>25168</v>
          </cell>
          <cell r="DZ1944">
            <v>25498</v>
          </cell>
          <cell r="EA1944">
            <v>25772</v>
          </cell>
          <cell r="EB1944">
            <v>25949</v>
          </cell>
          <cell r="EC1944">
            <v>26192</v>
          </cell>
          <cell r="ED1944">
            <v>26271</v>
          </cell>
          <cell r="EE1944">
            <v>26341</v>
          </cell>
          <cell r="EF1944">
            <v>26604</v>
          </cell>
          <cell r="EG1944">
            <v>26951</v>
          </cell>
          <cell r="EH1944">
            <v>27032</v>
          </cell>
        </row>
        <row r="1945">
          <cell r="A1945" t="str">
            <v>France_French_Guiana</v>
          </cell>
        </row>
        <row r="1946">
          <cell r="A1946" t="str">
            <v>France_Guadeloupe</v>
          </cell>
        </row>
        <row r="1947">
          <cell r="A1947" t="str">
            <v>France_Martinique</v>
          </cell>
        </row>
        <row r="1948">
          <cell r="A1948" t="str">
            <v>France_Mayotte</v>
          </cell>
        </row>
        <row r="1949">
          <cell r="A1949" t="str">
            <v>France_St_Martin</v>
          </cell>
        </row>
        <row r="1950">
          <cell r="A1950" t="str">
            <v>Gabon</v>
          </cell>
        </row>
        <row r="1951">
          <cell r="A1951" t="str">
            <v>Gambia</v>
          </cell>
        </row>
        <row r="1952">
          <cell r="A1952" t="str">
            <v>Georgia</v>
          </cell>
        </row>
        <row r="1953">
          <cell r="A1953" t="str">
            <v>Germany</v>
          </cell>
          <cell r="B1953" t="str">
            <v>Germany_UNSM</v>
          </cell>
          <cell r="C1953" t="str">
            <v>UNSM</v>
          </cell>
          <cell r="H1953" t="str">
            <v>Deaths</v>
          </cell>
          <cell r="I1953" t="str">
            <v>jhu</v>
          </cell>
          <cell r="J1953" t="str">
            <v>Fri May 15 09:41:43 EET 2020</v>
          </cell>
          <cell r="K1953" t="str">
            <v>cCdD</v>
          </cell>
          <cell r="L1953" t="str">
            <v>Cases</v>
          </cell>
          <cell r="M1953">
            <v>171542</v>
          </cell>
          <cell r="N1953">
            <v>36</v>
          </cell>
          <cell r="O1953">
            <v>68</v>
          </cell>
          <cell r="P1953">
            <v>58</v>
          </cell>
          <cell r="Q1953">
            <v>25</v>
          </cell>
          <cell r="R1953">
            <v>82</v>
          </cell>
          <cell r="S1953" t="str">
            <v>Death</v>
          </cell>
          <cell r="T1953">
            <v>7583</v>
          </cell>
          <cell r="U1953">
            <v>46</v>
          </cell>
          <cell r="V1953">
            <v>87</v>
          </cell>
          <cell r="W1953">
            <v>68</v>
          </cell>
          <cell r="X1953">
            <v>34</v>
          </cell>
          <cell r="Y1953">
            <v>101</v>
          </cell>
          <cell r="Z1953">
            <v>4.4200000000000003E-2</v>
          </cell>
          <cell r="BU1953">
            <v>2</v>
          </cell>
          <cell r="BV1953">
            <v>2</v>
          </cell>
          <cell r="BW1953">
            <v>3</v>
          </cell>
          <cell r="BX1953">
            <v>3</v>
          </cell>
          <cell r="BY1953">
            <v>7</v>
          </cell>
          <cell r="BZ1953">
            <v>9</v>
          </cell>
          <cell r="CA1953">
            <v>11</v>
          </cell>
          <cell r="CB1953">
            <v>17</v>
          </cell>
          <cell r="CC1953">
            <v>24</v>
          </cell>
          <cell r="CD1953">
            <v>28</v>
          </cell>
          <cell r="CE1953">
            <v>44</v>
          </cell>
          <cell r="CF1953">
            <v>67</v>
          </cell>
          <cell r="CG1953">
            <v>84</v>
          </cell>
          <cell r="CH1953">
            <v>94</v>
          </cell>
          <cell r="CI1953">
            <v>123</v>
          </cell>
          <cell r="CJ1953">
            <v>157</v>
          </cell>
          <cell r="CK1953">
            <v>206</v>
          </cell>
          <cell r="CL1953">
            <v>267</v>
          </cell>
          <cell r="CM1953">
            <v>342</v>
          </cell>
          <cell r="CN1953">
            <v>433</v>
          </cell>
          <cell r="CO1953">
            <v>533</v>
          </cell>
          <cell r="CP1953">
            <v>645</v>
          </cell>
          <cell r="CQ1953">
            <v>775</v>
          </cell>
          <cell r="CR1953">
            <v>920</v>
          </cell>
          <cell r="CS1953">
            <v>1107</v>
          </cell>
          <cell r="CT1953">
            <v>1275</v>
          </cell>
          <cell r="CU1953">
            <v>1444</v>
          </cell>
          <cell r="CV1953">
            <v>1584</v>
          </cell>
          <cell r="CW1953">
            <v>1810</v>
          </cell>
          <cell r="CX1953">
            <v>2016</v>
          </cell>
          <cell r="CY1953">
            <v>2349</v>
          </cell>
          <cell r="CZ1953">
            <v>2607</v>
          </cell>
          <cell r="DA1953">
            <v>2767</v>
          </cell>
          <cell r="DB1953">
            <v>2736</v>
          </cell>
          <cell r="DC1953">
            <v>3022</v>
          </cell>
          <cell r="DD1953">
            <v>3194</v>
          </cell>
          <cell r="DE1953">
            <v>3294</v>
          </cell>
          <cell r="DF1953">
            <v>3804</v>
          </cell>
          <cell r="DG1953">
            <v>4052</v>
          </cell>
          <cell r="DH1953">
            <v>4352</v>
          </cell>
          <cell r="DI1953">
            <v>4459</v>
          </cell>
          <cell r="DJ1953">
            <v>4586</v>
          </cell>
          <cell r="DK1953">
            <v>4862</v>
          </cell>
          <cell r="DL1953">
            <v>5033</v>
          </cell>
          <cell r="DM1953">
            <v>5279</v>
          </cell>
          <cell r="DN1953">
            <v>5575</v>
          </cell>
          <cell r="DO1953">
            <v>5760</v>
          </cell>
          <cell r="DP1953">
            <v>5877</v>
          </cell>
          <cell r="DQ1953">
            <v>5976</v>
          </cell>
          <cell r="DR1953">
            <v>6126</v>
          </cell>
          <cell r="DS1953">
            <v>6314</v>
          </cell>
          <cell r="DT1953">
            <v>6467</v>
          </cell>
          <cell r="DU1953">
            <v>6623</v>
          </cell>
          <cell r="DV1953">
            <v>6736</v>
          </cell>
          <cell r="DW1953">
            <v>6812</v>
          </cell>
          <cell r="DX1953">
            <v>6866</v>
          </cell>
          <cell r="DY1953">
            <v>6993</v>
          </cell>
          <cell r="DZ1953">
            <v>6993</v>
          </cell>
          <cell r="EA1953">
            <v>7275</v>
          </cell>
          <cell r="EB1953">
            <v>7392</v>
          </cell>
          <cell r="EC1953">
            <v>7510</v>
          </cell>
          <cell r="ED1953">
            <v>7549</v>
          </cell>
          <cell r="EE1953">
            <v>7569</v>
          </cell>
          <cell r="EF1953">
            <v>7661</v>
          </cell>
          <cell r="EG1953">
            <v>7738</v>
          </cell>
          <cell r="EH1953">
            <v>7861</v>
          </cell>
        </row>
        <row r="1954">
          <cell r="A1954" t="str">
            <v>Ghana</v>
          </cell>
        </row>
        <row r="1955">
          <cell r="A1955" t="str">
            <v>Greece</v>
          </cell>
          <cell r="B1955" t="str">
            <v>Greece_UNSM</v>
          </cell>
          <cell r="C1955" t="str">
            <v>UNSM</v>
          </cell>
          <cell r="H1955" t="str">
            <v>Deaths</v>
          </cell>
          <cell r="I1955" t="str">
            <v>jhu</v>
          </cell>
          <cell r="J1955" t="str">
            <v>Fri May 15 09:41:43 EET 2020</v>
          </cell>
          <cell r="K1955" t="str">
            <v>cCdD</v>
          </cell>
          <cell r="L1955" t="str">
            <v>Cases</v>
          </cell>
          <cell r="M1955">
            <v>2719</v>
          </cell>
          <cell r="N1955">
            <v>45</v>
          </cell>
          <cell r="O1955">
            <v>68</v>
          </cell>
          <cell r="P1955">
            <v>54</v>
          </cell>
          <cell r="Q1955">
            <v>27</v>
          </cell>
          <cell r="R1955">
            <v>80</v>
          </cell>
          <cell r="S1955" t="str">
            <v>Death</v>
          </cell>
          <cell r="T1955">
            <v>152</v>
          </cell>
          <cell r="U1955">
            <v>49</v>
          </cell>
          <cell r="V1955">
            <v>71</v>
          </cell>
          <cell r="W1955">
            <v>61</v>
          </cell>
          <cell r="X1955">
            <v>34</v>
          </cell>
          <cell r="Y1955">
            <v>94</v>
          </cell>
          <cell r="Z1955">
            <v>5.5899999999999998E-2</v>
          </cell>
          <cell r="BW1955">
            <v>1</v>
          </cell>
          <cell r="BX1955">
            <v>1</v>
          </cell>
          <cell r="BY1955">
            <v>1</v>
          </cell>
          <cell r="BZ1955">
            <v>3</v>
          </cell>
          <cell r="CA1955">
            <v>4</v>
          </cell>
          <cell r="CB1955">
            <v>4</v>
          </cell>
          <cell r="CC1955">
            <v>5</v>
          </cell>
          <cell r="CD1955">
            <v>5</v>
          </cell>
          <cell r="CE1955">
            <v>6</v>
          </cell>
          <cell r="CF1955">
            <v>6</v>
          </cell>
          <cell r="CG1955">
            <v>13</v>
          </cell>
          <cell r="CH1955">
            <v>15</v>
          </cell>
          <cell r="CI1955">
            <v>17</v>
          </cell>
          <cell r="CJ1955">
            <v>20</v>
          </cell>
          <cell r="CK1955">
            <v>22</v>
          </cell>
          <cell r="CL1955">
            <v>26</v>
          </cell>
          <cell r="CM1955">
            <v>28</v>
          </cell>
          <cell r="CN1955">
            <v>32</v>
          </cell>
          <cell r="CO1955">
            <v>38</v>
          </cell>
          <cell r="CP1955">
            <v>43</v>
          </cell>
          <cell r="CQ1955">
            <v>49</v>
          </cell>
          <cell r="CR1955">
            <v>50</v>
          </cell>
          <cell r="CS1955">
            <v>53</v>
          </cell>
          <cell r="CT1955">
            <v>63</v>
          </cell>
          <cell r="CU1955">
            <v>68</v>
          </cell>
          <cell r="CV1955">
            <v>73</v>
          </cell>
          <cell r="CW1955">
            <v>79</v>
          </cell>
          <cell r="CX1955">
            <v>81</v>
          </cell>
          <cell r="CY1955">
            <v>83</v>
          </cell>
          <cell r="CZ1955">
            <v>87</v>
          </cell>
          <cell r="DA1955">
            <v>92</v>
          </cell>
          <cell r="DB1955">
            <v>93</v>
          </cell>
          <cell r="DC1955">
            <v>98</v>
          </cell>
          <cell r="DD1955">
            <v>99</v>
          </cell>
          <cell r="DE1955">
            <v>101</v>
          </cell>
          <cell r="DF1955">
            <v>102</v>
          </cell>
          <cell r="DG1955">
            <v>105</v>
          </cell>
          <cell r="DH1955">
            <v>108</v>
          </cell>
          <cell r="DI1955">
            <v>110</v>
          </cell>
          <cell r="DJ1955">
            <v>113</v>
          </cell>
          <cell r="DK1955">
            <v>116</v>
          </cell>
          <cell r="DL1955">
            <v>121</v>
          </cell>
          <cell r="DM1955">
            <v>121</v>
          </cell>
          <cell r="DN1955">
            <v>125</v>
          </cell>
          <cell r="DO1955">
            <v>130</v>
          </cell>
          <cell r="DP1955">
            <v>130</v>
          </cell>
          <cell r="DQ1955">
            <v>134</v>
          </cell>
          <cell r="DR1955">
            <v>136</v>
          </cell>
          <cell r="DS1955">
            <v>138</v>
          </cell>
          <cell r="DT1955">
            <v>139</v>
          </cell>
          <cell r="DU1955">
            <v>140</v>
          </cell>
          <cell r="DV1955">
            <v>140</v>
          </cell>
          <cell r="DW1955">
            <v>143</v>
          </cell>
          <cell r="DX1955">
            <v>144</v>
          </cell>
          <cell r="DY1955">
            <v>146</v>
          </cell>
          <cell r="DZ1955">
            <v>146</v>
          </cell>
          <cell r="EA1955">
            <v>147</v>
          </cell>
          <cell r="EB1955">
            <v>148</v>
          </cell>
          <cell r="EC1955">
            <v>150</v>
          </cell>
          <cell r="ED1955">
            <v>151</v>
          </cell>
          <cell r="EE1955">
            <v>151</v>
          </cell>
          <cell r="EF1955">
            <v>151</v>
          </cell>
          <cell r="EG1955">
            <v>152</v>
          </cell>
          <cell r="EH1955">
            <v>155</v>
          </cell>
        </row>
        <row r="1956">
          <cell r="A1956" t="str">
            <v>Guatemala</v>
          </cell>
        </row>
        <row r="1957">
          <cell r="A1957" t="str">
            <v>Guinea</v>
          </cell>
        </row>
        <row r="1958">
          <cell r="A1958" t="str">
            <v>Guinea_Bissau</v>
          </cell>
        </row>
        <row r="1959">
          <cell r="A1959" t="str">
            <v>Guyana</v>
          </cell>
        </row>
        <row r="1960">
          <cell r="A1960" t="str">
            <v>Haiti</v>
          </cell>
        </row>
        <row r="1961">
          <cell r="A1961" t="str">
            <v>Honduras</v>
          </cell>
        </row>
        <row r="1962">
          <cell r="A1962" t="str">
            <v>Hungary</v>
          </cell>
          <cell r="B1962" t="str">
            <v>Hungary_UNSM</v>
          </cell>
          <cell r="C1962" t="str">
            <v>UNSM</v>
          </cell>
          <cell r="H1962" t="str">
            <v>Deaths</v>
          </cell>
          <cell r="I1962" t="str">
            <v>jhu</v>
          </cell>
          <cell r="J1962" t="str">
            <v>Fri May 15 09:41:43 EET 2020</v>
          </cell>
          <cell r="K1962" t="str">
            <v>cCd=</v>
          </cell>
          <cell r="L1962" t="str">
            <v>Cases</v>
          </cell>
          <cell r="M1962">
            <v>3235</v>
          </cell>
          <cell r="N1962">
            <v>55</v>
          </cell>
          <cell r="O1962">
            <v>80</v>
          </cell>
          <cell r="P1962">
            <v>71</v>
          </cell>
          <cell r="Q1962">
            <v>34</v>
          </cell>
          <cell r="R1962">
            <v>104</v>
          </cell>
          <cell r="S1962" t="str">
            <v>Death</v>
          </cell>
          <cell r="T1962">
            <v>403</v>
          </cell>
          <cell r="U1962">
            <v>55</v>
          </cell>
          <cell r="V1962">
            <v>88</v>
          </cell>
          <cell r="W1962">
            <v>76</v>
          </cell>
          <cell r="X1962">
            <v>34</v>
          </cell>
          <cell r="Y1962">
            <v>999</v>
          </cell>
          <cell r="Z1962">
            <v>0.12470000000000001</v>
          </cell>
          <cell r="CA1962">
            <v>1</v>
          </cell>
          <cell r="CB1962">
            <v>1</v>
          </cell>
          <cell r="CC1962">
            <v>1</v>
          </cell>
          <cell r="CD1962">
            <v>1</v>
          </cell>
          <cell r="CE1962">
            <v>1</v>
          </cell>
          <cell r="CF1962">
            <v>3</v>
          </cell>
          <cell r="CG1962">
            <v>4</v>
          </cell>
          <cell r="CH1962">
            <v>6</v>
          </cell>
          <cell r="CI1962">
            <v>7</v>
          </cell>
          <cell r="CJ1962">
            <v>9</v>
          </cell>
          <cell r="CK1962">
            <v>10</v>
          </cell>
          <cell r="CL1962">
            <v>10</v>
          </cell>
          <cell r="CM1962">
            <v>10</v>
          </cell>
          <cell r="CN1962">
            <v>11</v>
          </cell>
          <cell r="CO1962">
            <v>13</v>
          </cell>
          <cell r="CP1962">
            <v>15</v>
          </cell>
          <cell r="CQ1962">
            <v>16</v>
          </cell>
          <cell r="CR1962">
            <v>20</v>
          </cell>
          <cell r="CS1962">
            <v>21</v>
          </cell>
          <cell r="CT1962">
            <v>26</v>
          </cell>
          <cell r="CU1962">
            <v>32</v>
          </cell>
          <cell r="CV1962">
            <v>34</v>
          </cell>
          <cell r="CW1962">
            <v>38</v>
          </cell>
          <cell r="CX1962">
            <v>47</v>
          </cell>
          <cell r="CY1962">
            <v>58</v>
          </cell>
          <cell r="CZ1962">
            <v>66</v>
          </cell>
          <cell r="DA1962">
            <v>77</v>
          </cell>
          <cell r="DB1962">
            <v>85</v>
          </cell>
          <cell r="DC1962">
            <v>99</v>
          </cell>
          <cell r="DD1962">
            <v>109</v>
          </cell>
          <cell r="DE1962">
            <v>122</v>
          </cell>
          <cell r="DF1962">
            <v>134</v>
          </cell>
          <cell r="DG1962">
            <v>142</v>
          </cell>
          <cell r="DH1962">
            <v>156</v>
          </cell>
          <cell r="DI1962">
            <v>172</v>
          </cell>
          <cell r="DJ1962">
            <v>189</v>
          </cell>
          <cell r="DK1962">
            <v>199</v>
          </cell>
          <cell r="DL1962">
            <v>213</v>
          </cell>
          <cell r="DM1962">
            <v>225</v>
          </cell>
          <cell r="DN1962">
            <v>239</v>
          </cell>
          <cell r="DO1962">
            <v>262</v>
          </cell>
          <cell r="DP1962">
            <v>262</v>
          </cell>
          <cell r="DQ1962">
            <v>272</v>
          </cell>
          <cell r="DR1962">
            <v>280</v>
          </cell>
          <cell r="DS1962">
            <v>291</v>
          </cell>
          <cell r="DT1962">
            <v>300</v>
          </cell>
          <cell r="DU1962">
            <v>312</v>
          </cell>
          <cell r="DV1962">
            <v>323</v>
          </cell>
          <cell r="DW1962">
            <v>335</v>
          </cell>
          <cell r="DX1962">
            <v>340</v>
          </cell>
          <cell r="DY1962">
            <v>351</v>
          </cell>
          <cell r="DZ1962">
            <v>363</v>
          </cell>
          <cell r="EA1962">
            <v>373</v>
          </cell>
          <cell r="EB1962">
            <v>383</v>
          </cell>
          <cell r="EC1962">
            <v>392</v>
          </cell>
          <cell r="ED1962">
            <v>405</v>
          </cell>
          <cell r="EE1962">
            <v>413</v>
          </cell>
          <cell r="EF1962">
            <v>421</v>
          </cell>
          <cell r="EG1962">
            <v>425</v>
          </cell>
          <cell r="EH1962">
            <v>430</v>
          </cell>
        </row>
        <row r="1963">
          <cell r="A1963" t="str">
            <v>Iceland</v>
          </cell>
        </row>
        <row r="1964">
          <cell r="A1964" t="str">
            <v>India</v>
          </cell>
        </row>
        <row r="1965">
          <cell r="A1965" t="str">
            <v>Indonesia</v>
          </cell>
        </row>
        <row r="1966">
          <cell r="A1966" t="str">
            <v>Iran</v>
          </cell>
        </row>
        <row r="1967">
          <cell r="A1967" t="str">
            <v>Iraq</v>
          </cell>
        </row>
        <row r="1968">
          <cell r="A1968" t="str">
            <v>Ireland</v>
          </cell>
          <cell r="B1968" t="str">
            <v>Ireland_UNSM</v>
          </cell>
          <cell r="C1968" t="str">
            <v>UNSM</v>
          </cell>
          <cell r="H1968" t="str">
            <v>Deaths</v>
          </cell>
          <cell r="I1968" t="str">
            <v>jhu</v>
          </cell>
          <cell r="J1968" t="str">
            <v>Fri May 15 09:41:43 EET 2020</v>
          </cell>
          <cell r="K1968" t="str">
            <v>cCdD</v>
          </cell>
          <cell r="L1968" t="str">
            <v>Cases</v>
          </cell>
          <cell r="M1968">
            <v>22839</v>
          </cell>
          <cell r="N1968">
            <v>49</v>
          </cell>
          <cell r="O1968">
            <v>82</v>
          </cell>
          <cell r="P1968">
            <v>75</v>
          </cell>
          <cell r="Q1968">
            <v>22</v>
          </cell>
          <cell r="R1968">
            <v>96</v>
          </cell>
          <cell r="S1968" t="str">
            <v>Death</v>
          </cell>
          <cell r="T1968">
            <v>1439</v>
          </cell>
          <cell r="U1968">
            <v>51</v>
          </cell>
          <cell r="V1968">
            <v>92</v>
          </cell>
          <cell r="W1968">
            <v>81</v>
          </cell>
          <cell r="X1968">
            <v>19</v>
          </cell>
          <cell r="Y1968">
            <v>99</v>
          </cell>
          <cell r="Z1968">
            <v>6.3E-2</v>
          </cell>
          <cell r="BW1968">
            <v>1</v>
          </cell>
          <cell r="BX1968">
            <v>1</v>
          </cell>
          <cell r="BY1968">
            <v>1</v>
          </cell>
          <cell r="BZ1968">
            <v>2</v>
          </cell>
          <cell r="CA1968">
            <v>2</v>
          </cell>
          <cell r="CB1968">
            <v>2</v>
          </cell>
          <cell r="CC1968">
            <v>2</v>
          </cell>
          <cell r="CD1968">
            <v>2</v>
          </cell>
          <cell r="CE1968">
            <v>3</v>
          </cell>
          <cell r="CF1968">
            <v>3</v>
          </cell>
          <cell r="CG1968">
            <v>3</v>
          </cell>
          <cell r="CH1968">
            <v>4</v>
          </cell>
          <cell r="CI1968">
            <v>6</v>
          </cell>
          <cell r="CJ1968">
            <v>7</v>
          </cell>
          <cell r="CK1968">
            <v>9</v>
          </cell>
          <cell r="CL1968">
            <v>19</v>
          </cell>
          <cell r="CM1968">
            <v>22</v>
          </cell>
          <cell r="CN1968">
            <v>36</v>
          </cell>
          <cell r="CO1968">
            <v>46</v>
          </cell>
          <cell r="CP1968">
            <v>54</v>
          </cell>
          <cell r="CQ1968">
            <v>71</v>
          </cell>
          <cell r="CR1968">
            <v>85</v>
          </cell>
          <cell r="CS1968">
            <v>98</v>
          </cell>
          <cell r="CT1968">
            <v>120</v>
          </cell>
          <cell r="CU1968">
            <v>137</v>
          </cell>
          <cell r="CV1968">
            <v>158</v>
          </cell>
          <cell r="CW1968">
            <v>174</v>
          </cell>
          <cell r="CX1968">
            <v>210</v>
          </cell>
          <cell r="CY1968">
            <v>235</v>
          </cell>
          <cell r="CZ1968">
            <v>263</v>
          </cell>
          <cell r="DA1968">
            <v>287</v>
          </cell>
          <cell r="DB1968">
            <v>320</v>
          </cell>
          <cell r="DC1968">
            <v>334</v>
          </cell>
          <cell r="DD1968">
            <v>365</v>
          </cell>
          <cell r="DE1968">
            <v>406</v>
          </cell>
          <cell r="DF1968">
            <v>444</v>
          </cell>
          <cell r="DG1968">
            <v>486</v>
          </cell>
          <cell r="DH1968">
            <v>530</v>
          </cell>
          <cell r="DI1968">
            <v>571</v>
          </cell>
          <cell r="DJ1968">
            <v>610</v>
          </cell>
          <cell r="DK1968">
            <v>687</v>
          </cell>
          <cell r="DL1968">
            <v>730</v>
          </cell>
          <cell r="DM1968">
            <v>769</v>
          </cell>
          <cell r="DN1968">
            <v>794</v>
          </cell>
          <cell r="DO1968">
            <v>1014</v>
          </cell>
          <cell r="DP1968">
            <v>1063</v>
          </cell>
          <cell r="DQ1968">
            <v>1087</v>
          </cell>
          <cell r="DR1968">
            <v>1102</v>
          </cell>
          <cell r="DS1968">
            <v>1159</v>
          </cell>
          <cell r="DT1968">
            <v>1190</v>
          </cell>
          <cell r="DU1968">
            <v>1232</v>
          </cell>
          <cell r="DV1968">
            <v>1265</v>
          </cell>
          <cell r="DW1968">
            <v>1286</v>
          </cell>
          <cell r="DX1968">
            <v>1303</v>
          </cell>
          <cell r="DY1968">
            <v>1319</v>
          </cell>
          <cell r="DZ1968">
            <v>1339</v>
          </cell>
          <cell r="EA1968">
            <v>1375</v>
          </cell>
          <cell r="EB1968">
            <v>1403</v>
          </cell>
          <cell r="EC1968">
            <v>1429</v>
          </cell>
          <cell r="ED1968">
            <v>1446</v>
          </cell>
          <cell r="EE1968">
            <v>1458</v>
          </cell>
          <cell r="EF1968">
            <v>1467</v>
          </cell>
          <cell r="EG1968">
            <v>1488</v>
          </cell>
          <cell r="EH1968">
            <v>1497</v>
          </cell>
        </row>
        <row r="1969">
          <cell r="A1969" t="str">
            <v>Israel</v>
          </cell>
        </row>
        <row r="1970">
          <cell r="A1970" t="str">
            <v>Italy</v>
          </cell>
          <cell r="B1970" t="str">
            <v>Italy_UNSM</v>
          </cell>
          <cell r="C1970" t="str">
            <v>UNSM</v>
          </cell>
          <cell r="H1970" t="str">
            <v>Deaths</v>
          </cell>
          <cell r="I1970" t="str">
            <v>jhu</v>
          </cell>
          <cell r="J1970" t="str">
            <v>Fri May 15 09:41:43 EET 2020</v>
          </cell>
          <cell r="K1970" t="str">
            <v>cCdD</v>
          </cell>
          <cell r="L1970" t="str">
            <v>Cases</v>
          </cell>
          <cell r="M1970">
            <v>218698</v>
          </cell>
          <cell r="N1970">
            <v>30</v>
          </cell>
          <cell r="O1970">
            <v>62</v>
          </cell>
          <cell r="P1970">
            <v>52</v>
          </cell>
          <cell r="Q1970">
            <v>40</v>
          </cell>
          <cell r="R1970">
            <v>91</v>
          </cell>
          <cell r="S1970" t="str">
            <v>Death</v>
          </cell>
          <cell r="T1970">
            <v>30445</v>
          </cell>
          <cell r="U1970">
            <v>29</v>
          </cell>
          <cell r="V1970">
            <v>67</v>
          </cell>
          <cell r="W1970">
            <v>55</v>
          </cell>
          <cell r="X1970">
            <v>39</v>
          </cell>
          <cell r="Y1970">
            <v>93</v>
          </cell>
          <cell r="Z1970">
            <v>0.13919999999999999</v>
          </cell>
          <cell r="BG1970">
            <v>7</v>
          </cell>
          <cell r="BH1970">
            <v>10</v>
          </cell>
          <cell r="BI1970">
            <v>12</v>
          </cell>
          <cell r="BJ1970">
            <v>17</v>
          </cell>
          <cell r="BK1970">
            <v>21</v>
          </cell>
          <cell r="BL1970">
            <v>29</v>
          </cell>
          <cell r="BM1970">
            <v>34</v>
          </cell>
          <cell r="BN1970">
            <v>52</v>
          </cell>
          <cell r="BO1970">
            <v>79</v>
          </cell>
          <cell r="BP1970">
            <v>107</v>
          </cell>
          <cell r="BQ1970">
            <v>148</v>
          </cell>
          <cell r="BR1970">
            <v>197</v>
          </cell>
          <cell r="BS1970">
            <v>233</v>
          </cell>
          <cell r="BT1970">
            <v>366</v>
          </cell>
          <cell r="BU1970">
            <v>463</v>
          </cell>
          <cell r="BV1970">
            <v>631</v>
          </cell>
          <cell r="BW1970">
            <v>827</v>
          </cell>
          <cell r="BX1970">
            <v>1016</v>
          </cell>
          <cell r="BY1970">
            <v>1266</v>
          </cell>
          <cell r="BZ1970">
            <v>1441</v>
          </cell>
          <cell r="CA1970">
            <v>1809</v>
          </cell>
          <cell r="CB1970">
            <v>2158</v>
          </cell>
          <cell r="CC1970">
            <v>2503</v>
          </cell>
          <cell r="CD1970">
            <v>2978</v>
          </cell>
          <cell r="CE1970">
            <v>3405</v>
          </cell>
          <cell r="CF1970">
            <v>4032</v>
          </cell>
          <cell r="CG1970">
            <v>4825</v>
          </cell>
          <cell r="CH1970">
            <v>5476</v>
          </cell>
          <cell r="CI1970">
            <v>6077</v>
          </cell>
          <cell r="CJ1970">
            <v>6820</v>
          </cell>
          <cell r="CK1970">
            <v>7503</v>
          </cell>
          <cell r="CL1970">
            <v>8165</v>
          </cell>
          <cell r="CM1970">
            <v>9134</v>
          </cell>
          <cell r="CN1970">
            <v>10023</v>
          </cell>
          <cell r="CO1970">
            <v>10779</v>
          </cell>
          <cell r="CP1970">
            <v>11591</v>
          </cell>
          <cell r="CQ1970">
            <v>12428</v>
          </cell>
          <cell r="CR1970">
            <v>13155</v>
          </cell>
          <cell r="CS1970">
            <v>13915</v>
          </cell>
          <cell r="CT1970">
            <v>14681</v>
          </cell>
          <cell r="CU1970">
            <v>15362</v>
          </cell>
          <cell r="CV1970">
            <v>15887</v>
          </cell>
          <cell r="CW1970">
            <v>16523</v>
          </cell>
          <cell r="CX1970">
            <v>17127</v>
          </cell>
          <cell r="CY1970">
            <v>17669</v>
          </cell>
          <cell r="CZ1970">
            <v>18279</v>
          </cell>
          <cell r="DA1970">
            <v>18849</v>
          </cell>
          <cell r="DB1970">
            <v>19468</v>
          </cell>
          <cell r="DC1970">
            <v>19899</v>
          </cell>
          <cell r="DD1970">
            <v>20465</v>
          </cell>
          <cell r="DE1970">
            <v>21067</v>
          </cell>
          <cell r="DF1970">
            <v>21645</v>
          </cell>
          <cell r="DG1970">
            <v>22170</v>
          </cell>
          <cell r="DH1970">
            <v>22745</v>
          </cell>
          <cell r="DI1970">
            <v>23227</v>
          </cell>
          <cell r="DJ1970">
            <v>23660</v>
          </cell>
          <cell r="DK1970">
            <v>24114</v>
          </cell>
          <cell r="DL1970">
            <v>24648</v>
          </cell>
          <cell r="DM1970">
            <v>25085</v>
          </cell>
          <cell r="DN1970">
            <v>25549</v>
          </cell>
          <cell r="DO1970">
            <v>25969</v>
          </cell>
          <cell r="DP1970">
            <v>26384</v>
          </cell>
          <cell r="DQ1970">
            <v>26644</v>
          </cell>
          <cell r="DR1970">
            <v>26977</v>
          </cell>
          <cell r="DS1970">
            <v>27359</v>
          </cell>
          <cell r="DT1970">
            <v>27682</v>
          </cell>
          <cell r="DU1970">
            <v>27967</v>
          </cell>
          <cell r="DV1970">
            <v>28236</v>
          </cell>
          <cell r="DW1970">
            <v>28710</v>
          </cell>
          <cell r="DX1970">
            <v>28884</v>
          </cell>
          <cell r="DY1970">
            <v>29079</v>
          </cell>
          <cell r="DZ1970">
            <v>29315</v>
          </cell>
          <cell r="EA1970">
            <v>29684</v>
          </cell>
          <cell r="EB1970">
            <v>29958</v>
          </cell>
          <cell r="EC1970">
            <v>30201</v>
          </cell>
          <cell r="ED1970">
            <v>30395</v>
          </cell>
          <cell r="EE1970">
            <v>30560</v>
          </cell>
          <cell r="EF1970">
            <v>30739</v>
          </cell>
          <cell r="EG1970">
            <v>30911</v>
          </cell>
          <cell r="EH1970">
            <v>31106</v>
          </cell>
        </row>
        <row r="1971">
          <cell r="A1971" t="str">
            <v>Italy_Abruzzo</v>
          </cell>
        </row>
        <row r="1972">
          <cell r="A1972" t="str">
            <v>Italy_Basilicata</v>
          </cell>
        </row>
        <row r="1973">
          <cell r="A1973" t="str">
            <v>Italy_Calabria</v>
          </cell>
        </row>
        <row r="1974">
          <cell r="A1974" t="str">
            <v>Italy_Campania</v>
          </cell>
        </row>
        <row r="1975">
          <cell r="A1975" t="str">
            <v>Italy_Friuli_Venezia_Giulia</v>
          </cell>
        </row>
        <row r="1976">
          <cell r="A1976" t="str">
            <v>Italy_Lazio</v>
          </cell>
        </row>
        <row r="1977">
          <cell r="A1977" t="str">
            <v>Italy_Liguria</v>
          </cell>
        </row>
        <row r="1978">
          <cell r="A1978" t="str">
            <v>Italy_Lombardia</v>
          </cell>
        </row>
        <row r="1979">
          <cell r="A1979" t="str">
            <v>Italy_Marche</v>
          </cell>
        </row>
        <row r="1980">
          <cell r="A1980" t="str">
            <v>Italy_Molise</v>
          </cell>
        </row>
        <row r="1981">
          <cell r="A1981" t="str">
            <v>Italy_P.A._Bolzano_P_A_Bolzano</v>
          </cell>
        </row>
        <row r="1982">
          <cell r="A1982" t="str">
            <v>Italy_P.A._Trento_P_A_Trento</v>
          </cell>
        </row>
        <row r="1983">
          <cell r="A1983" t="str">
            <v>Italy_Piemonte</v>
          </cell>
        </row>
        <row r="1984">
          <cell r="A1984" t="str">
            <v>Italy_Puglia</v>
          </cell>
        </row>
        <row r="1985">
          <cell r="A1985" t="str">
            <v>Italy_Sardegna</v>
          </cell>
        </row>
        <row r="1986">
          <cell r="A1986" t="str">
            <v>Italy_Sicilia</v>
          </cell>
        </row>
        <row r="1987">
          <cell r="A1987" t="str">
            <v>Italy_Toscana</v>
          </cell>
        </row>
        <row r="1988">
          <cell r="A1988" t="str">
            <v>Italy_Umbria</v>
          </cell>
        </row>
        <row r="1989">
          <cell r="A1989" t="str">
            <v>Italy_Valle_d'Aosta_Valle_d_Aosta</v>
          </cell>
        </row>
        <row r="1990">
          <cell r="A1990" t="str">
            <v>Italy_Veneto</v>
          </cell>
        </row>
        <row r="1991">
          <cell r="A1991" t="str">
            <v>Jamaica</v>
          </cell>
        </row>
        <row r="1992">
          <cell r="A1992" t="str">
            <v>Japan</v>
          </cell>
        </row>
        <row r="1993">
          <cell r="A1993" t="str">
            <v>Jordan</v>
          </cell>
        </row>
        <row r="1994">
          <cell r="A1994" t="str">
            <v>Kazakhstan</v>
          </cell>
        </row>
        <row r="1995">
          <cell r="A1995" t="str">
            <v>Kenya</v>
          </cell>
        </row>
        <row r="1996">
          <cell r="A1996" t="str">
            <v>Korea_South</v>
          </cell>
        </row>
        <row r="1997">
          <cell r="A1997" t="str">
            <v>Kosovo</v>
          </cell>
        </row>
        <row r="1998">
          <cell r="A1998" t="str">
            <v>Kuwait</v>
          </cell>
        </row>
        <row r="1999">
          <cell r="A1999" t="str">
            <v>Kyrgyzstan</v>
          </cell>
        </row>
        <row r="2000">
          <cell r="A2000" t="str">
            <v>Latvia</v>
          </cell>
        </row>
        <row r="2001">
          <cell r="A2001" t="str">
            <v>Lebanon</v>
          </cell>
        </row>
        <row r="2002">
          <cell r="A2002" t="str">
            <v>Liberia</v>
          </cell>
        </row>
        <row r="2003">
          <cell r="A2003" t="str">
            <v>Libya</v>
          </cell>
        </row>
        <row r="2004">
          <cell r="A2004" t="str">
            <v>Liechtenstein</v>
          </cell>
        </row>
        <row r="2005">
          <cell r="A2005" t="str">
            <v>Lithuania</v>
          </cell>
        </row>
        <row r="2006">
          <cell r="A2006" t="str">
            <v>Luxembourg</v>
          </cell>
          <cell r="B2006" t="str">
            <v>Luxembourg_UNSM</v>
          </cell>
          <cell r="C2006" t="str">
            <v>UNSM</v>
          </cell>
          <cell r="H2006" t="str">
            <v>Deaths</v>
          </cell>
          <cell r="I2006" t="str">
            <v>jhu</v>
          </cell>
          <cell r="J2006" t="str">
            <v>Fri May 15 09:41:43 EET 2020</v>
          </cell>
          <cell r="K2006" t="str">
            <v>cCdD</v>
          </cell>
          <cell r="L2006" t="str">
            <v>Cases</v>
          </cell>
          <cell r="M2006">
            <v>3880</v>
          </cell>
          <cell r="N2006">
            <v>51</v>
          </cell>
          <cell r="O2006">
            <v>63</v>
          </cell>
          <cell r="P2006">
            <v>56</v>
          </cell>
          <cell r="Q2006">
            <v>21</v>
          </cell>
          <cell r="R2006">
            <v>76</v>
          </cell>
          <cell r="S2006" t="str">
            <v>Death</v>
          </cell>
          <cell r="T2006">
            <v>100</v>
          </cell>
          <cell r="U2006">
            <v>53</v>
          </cell>
          <cell r="V2006">
            <v>77</v>
          </cell>
          <cell r="W2006">
            <v>65</v>
          </cell>
          <cell r="X2006">
            <v>20</v>
          </cell>
          <cell r="Y2006">
            <v>84</v>
          </cell>
          <cell r="Z2006">
            <v>2.5999999999999999E-2</v>
          </cell>
          <cell r="BZ2006">
            <v>1</v>
          </cell>
          <cell r="CA2006">
            <v>1</v>
          </cell>
          <cell r="CB2006">
            <v>1</v>
          </cell>
          <cell r="CC2006">
            <v>1</v>
          </cell>
          <cell r="CD2006">
            <v>2</v>
          </cell>
          <cell r="CE2006">
            <v>4</v>
          </cell>
          <cell r="CF2006">
            <v>4</v>
          </cell>
          <cell r="CG2006">
            <v>8</v>
          </cell>
          <cell r="CH2006">
            <v>8</v>
          </cell>
          <cell r="CI2006">
            <v>8</v>
          </cell>
          <cell r="CJ2006">
            <v>8</v>
          </cell>
          <cell r="CK2006">
            <v>8</v>
          </cell>
          <cell r="CL2006">
            <v>9</v>
          </cell>
          <cell r="CM2006">
            <v>15</v>
          </cell>
          <cell r="CN2006">
            <v>18</v>
          </cell>
          <cell r="CO2006">
            <v>21</v>
          </cell>
          <cell r="CP2006">
            <v>22</v>
          </cell>
          <cell r="CQ2006">
            <v>23</v>
          </cell>
          <cell r="CR2006">
            <v>29</v>
          </cell>
          <cell r="CS2006">
            <v>30</v>
          </cell>
          <cell r="CT2006">
            <v>31</v>
          </cell>
          <cell r="CU2006">
            <v>31</v>
          </cell>
          <cell r="CV2006">
            <v>36</v>
          </cell>
          <cell r="CW2006">
            <v>41</v>
          </cell>
          <cell r="CX2006">
            <v>44</v>
          </cell>
          <cell r="CY2006">
            <v>46</v>
          </cell>
          <cell r="CZ2006">
            <v>52</v>
          </cell>
          <cell r="DA2006">
            <v>54</v>
          </cell>
          <cell r="DB2006">
            <v>62</v>
          </cell>
          <cell r="DC2006">
            <v>66</v>
          </cell>
          <cell r="DD2006">
            <v>69</v>
          </cell>
          <cell r="DE2006">
            <v>67</v>
          </cell>
          <cell r="DF2006">
            <v>69</v>
          </cell>
          <cell r="DG2006">
            <v>69</v>
          </cell>
          <cell r="DH2006">
            <v>72</v>
          </cell>
          <cell r="DI2006">
            <v>72</v>
          </cell>
          <cell r="DJ2006">
            <v>73</v>
          </cell>
          <cell r="DK2006">
            <v>75</v>
          </cell>
          <cell r="DL2006">
            <v>78</v>
          </cell>
          <cell r="DM2006">
            <v>80</v>
          </cell>
          <cell r="DN2006">
            <v>83</v>
          </cell>
          <cell r="DO2006">
            <v>85</v>
          </cell>
          <cell r="DP2006">
            <v>85</v>
          </cell>
          <cell r="DQ2006">
            <v>88</v>
          </cell>
          <cell r="DR2006">
            <v>88</v>
          </cell>
          <cell r="DS2006">
            <v>89</v>
          </cell>
          <cell r="DT2006">
            <v>89</v>
          </cell>
          <cell r="DU2006">
            <v>90</v>
          </cell>
          <cell r="DV2006">
            <v>92</v>
          </cell>
          <cell r="DW2006">
            <v>92</v>
          </cell>
          <cell r="DX2006">
            <v>96</v>
          </cell>
          <cell r="DY2006">
            <v>96</v>
          </cell>
          <cell r="DZ2006">
            <v>96</v>
          </cell>
          <cell r="EA2006">
            <v>98</v>
          </cell>
          <cell r="EB2006">
            <v>100</v>
          </cell>
          <cell r="EC2006">
            <v>100</v>
          </cell>
          <cell r="ED2006">
            <v>101</v>
          </cell>
          <cell r="EE2006">
            <v>101</v>
          </cell>
          <cell r="EF2006">
            <v>101</v>
          </cell>
          <cell r="EG2006">
            <v>102</v>
          </cell>
          <cell r="EH2006">
            <v>103</v>
          </cell>
        </row>
        <row r="2007">
          <cell r="A2007" t="str">
            <v>MS_Zaandam</v>
          </cell>
        </row>
        <row r="2008">
          <cell r="A2008" t="str">
            <v>Malawi</v>
          </cell>
        </row>
        <row r="2009">
          <cell r="A2009" t="str">
            <v>Malaysia</v>
          </cell>
        </row>
        <row r="2010">
          <cell r="A2010" t="str">
            <v>Maldives</v>
          </cell>
        </row>
        <row r="2011">
          <cell r="A2011" t="str">
            <v>Mali</v>
          </cell>
        </row>
        <row r="2012">
          <cell r="A2012" t="str">
            <v>Malta</v>
          </cell>
          <cell r="B2012" t="str">
            <v>Malta_UNSM</v>
          </cell>
          <cell r="C2012" t="str">
            <v>UNSM</v>
          </cell>
          <cell r="H2012" t="str">
            <v>Deaths</v>
          </cell>
          <cell r="I2012" t="str">
            <v>jhu</v>
          </cell>
          <cell r="J2012" t="str">
            <v>Fri May 15 09:41:43 EET 2020</v>
          </cell>
          <cell r="K2012" t="str">
            <v>cCdD</v>
          </cell>
          <cell r="L2012" t="str">
            <v>Cases</v>
          </cell>
          <cell r="M2012">
            <v>497</v>
          </cell>
          <cell r="N2012">
            <v>57</v>
          </cell>
          <cell r="O2012">
            <v>77</v>
          </cell>
          <cell r="P2012">
            <v>58</v>
          </cell>
          <cell r="Q2012">
            <v>6</v>
          </cell>
          <cell r="R2012">
            <v>63</v>
          </cell>
          <cell r="S2012" t="str">
            <v>Death</v>
          </cell>
          <cell r="T2012">
            <v>5</v>
          </cell>
          <cell r="U2012">
            <v>77</v>
          </cell>
          <cell r="V2012">
            <v>79</v>
          </cell>
          <cell r="W2012">
            <v>76</v>
          </cell>
          <cell r="X2012">
            <v>7</v>
          </cell>
          <cell r="Y2012">
            <v>82</v>
          </cell>
          <cell r="Z2012">
            <v>1.12E-2</v>
          </cell>
          <cell r="CY2012">
            <v>1</v>
          </cell>
          <cell r="CZ2012">
            <v>2</v>
          </cell>
          <cell r="DA2012">
            <v>2</v>
          </cell>
          <cell r="DB2012">
            <v>3</v>
          </cell>
          <cell r="DC2012">
            <v>3</v>
          </cell>
          <cell r="DD2012">
            <v>3</v>
          </cell>
          <cell r="DE2012">
            <v>3</v>
          </cell>
          <cell r="DF2012">
            <v>3</v>
          </cell>
          <cell r="DG2012">
            <v>3</v>
          </cell>
          <cell r="DH2012">
            <v>3</v>
          </cell>
          <cell r="DI2012">
            <v>3</v>
          </cell>
          <cell r="DJ2012">
            <v>3</v>
          </cell>
          <cell r="DK2012">
            <v>3</v>
          </cell>
          <cell r="DL2012">
            <v>3</v>
          </cell>
          <cell r="DM2012">
            <v>3</v>
          </cell>
          <cell r="DN2012">
            <v>3</v>
          </cell>
          <cell r="DO2012">
            <v>3</v>
          </cell>
          <cell r="DP2012">
            <v>4</v>
          </cell>
          <cell r="DQ2012">
            <v>4</v>
          </cell>
          <cell r="DR2012">
            <v>4</v>
          </cell>
          <cell r="DS2012">
            <v>4</v>
          </cell>
          <cell r="DT2012">
            <v>4</v>
          </cell>
          <cell r="DU2012">
            <v>4</v>
          </cell>
          <cell r="DV2012">
            <v>4</v>
          </cell>
          <cell r="DW2012">
            <v>4</v>
          </cell>
          <cell r="DX2012">
            <v>4</v>
          </cell>
          <cell r="DY2012">
            <v>4</v>
          </cell>
          <cell r="DZ2012">
            <v>5</v>
          </cell>
          <cell r="EA2012">
            <v>5</v>
          </cell>
          <cell r="EB2012">
            <v>5</v>
          </cell>
          <cell r="EC2012">
            <v>5</v>
          </cell>
          <cell r="ED2012">
            <v>5</v>
          </cell>
          <cell r="EE2012">
            <v>5</v>
          </cell>
          <cell r="EF2012">
            <v>5</v>
          </cell>
          <cell r="EG2012">
            <v>5</v>
          </cell>
          <cell r="EH2012">
            <v>6</v>
          </cell>
        </row>
        <row r="2013">
          <cell r="A2013" t="str">
            <v>Mauritania</v>
          </cell>
        </row>
        <row r="2014">
          <cell r="A2014" t="str">
            <v>Mauritius</v>
          </cell>
        </row>
        <row r="2015">
          <cell r="A2015" t="str">
            <v>Mexico</v>
          </cell>
        </row>
        <row r="2016">
          <cell r="A2016" t="str">
            <v>Moldova</v>
          </cell>
        </row>
        <row r="2017">
          <cell r="A2017" t="str">
            <v>Monaco</v>
          </cell>
        </row>
        <row r="2018">
          <cell r="A2018" t="str">
            <v>Montenegro</v>
          </cell>
        </row>
        <row r="2019">
          <cell r="A2019" t="str">
            <v>Morocco</v>
          </cell>
        </row>
        <row r="2020">
          <cell r="A2020" t="str">
            <v>Netherlands</v>
          </cell>
          <cell r="B2020" t="str">
            <v>Netherlands_UNSM</v>
          </cell>
          <cell r="C2020" t="str">
            <v>UNSM</v>
          </cell>
          <cell r="H2020" t="str">
            <v>Deaths</v>
          </cell>
          <cell r="I2020" t="str">
            <v>jhu</v>
          </cell>
          <cell r="J2020" t="str">
            <v>Fri May 15 09:41:43 EET 2020</v>
          </cell>
          <cell r="K2020" t="str">
            <v>cCdD</v>
          </cell>
          <cell r="L2020" t="str">
            <v>Cases</v>
          </cell>
          <cell r="M2020">
            <v>42395</v>
          </cell>
          <cell r="N2020">
            <v>41</v>
          </cell>
          <cell r="O2020">
            <v>78</v>
          </cell>
          <cell r="P2020">
            <v>59</v>
          </cell>
          <cell r="Q2020">
            <v>37</v>
          </cell>
          <cell r="R2020">
            <v>95</v>
          </cell>
          <cell r="S2020" t="str">
            <v>Death</v>
          </cell>
          <cell r="T2020">
            <v>5409</v>
          </cell>
          <cell r="U2020">
            <v>44</v>
          </cell>
          <cell r="V2020">
            <v>74</v>
          </cell>
          <cell r="W2020">
            <v>64</v>
          </cell>
          <cell r="X2020">
            <v>39</v>
          </cell>
          <cell r="Y2020">
            <v>102</v>
          </cell>
          <cell r="Z2020">
            <v>0.12759999999999999</v>
          </cell>
          <cell r="BR2020">
            <v>1</v>
          </cell>
          <cell r="BS2020">
            <v>1</v>
          </cell>
          <cell r="BT2020">
            <v>3</v>
          </cell>
          <cell r="BU2020">
            <v>3</v>
          </cell>
          <cell r="BV2020">
            <v>4</v>
          </cell>
          <cell r="BW2020">
            <v>5</v>
          </cell>
          <cell r="BX2020">
            <v>5</v>
          </cell>
          <cell r="BY2020">
            <v>10</v>
          </cell>
          <cell r="BZ2020">
            <v>12</v>
          </cell>
          <cell r="CA2020">
            <v>20</v>
          </cell>
          <cell r="CB2020">
            <v>24</v>
          </cell>
          <cell r="CC2020">
            <v>43</v>
          </cell>
          <cell r="CD2020">
            <v>58</v>
          </cell>
          <cell r="CE2020">
            <v>76</v>
          </cell>
          <cell r="CF2020">
            <v>106</v>
          </cell>
          <cell r="CG2020">
            <v>136</v>
          </cell>
          <cell r="CH2020">
            <v>179</v>
          </cell>
          <cell r="CI2020">
            <v>213</v>
          </cell>
          <cell r="CJ2020">
            <v>276</v>
          </cell>
          <cell r="CK2020">
            <v>356</v>
          </cell>
          <cell r="CL2020">
            <v>434</v>
          </cell>
          <cell r="CM2020">
            <v>546</v>
          </cell>
          <cell r="CN2020">
            <v>639</v>
          </cell>
          <cell r="CO2020">
            <v>771</v>
          </cell>
          <cell r="CP2020">
            <v>864</v>
          </cell>
          <cell r="CQ2020">
            <v>1039</v>
          </cell>
          <cell r="CR2020">
            <v>1173</v>
          </cell>
          <cell r="CS2020">
            <v>1339</v>
          </cell>
          <cell r="CT2020">
            <v>1487</v>
          </cell>
          <cell r="CU2020">
            <v>1651</v>
          </cell>
          <cell r="CV2020">
            <v>1766</v>
          </cell>
          <cell r="CW2020">
            <v>1867</v>
          </cell>
          <cell r="CX2020">
            <v>2101</v>
          </cell>
          <cell r="CY2020">
            <v>2248</v>
          </cell>
          <cell r="CZ2020">
            <v>2396</v>
          </cell>
          <cell r="DA2020">
            <v>2511</v>
          </cell>
          <cell r="DB2020">
            <v>2643</v>
          </cell>
          <cell r="DC2020">
            <v>2737</v>
          </cell>
          <cell r="DD2020">
            <v>2823</v>
          </cell>
          <cell r="DE2020">
            <v>2945</v>
          </cell>
          <cell r="DF2020">
            <v>3134</v>
          </cell>
          <cell r="DG2020">
            <v>3315</v>
          </cell>
          <cell r="DH2020">
            <v>3459</v>
          </cell>
          <cell r="DI2020">
            <v>3601</v>
          </cell>
          <cell r="DJ2020">
            <v>3684</v>
          </cell>
          <cell r="DK2020">
            <v>3751</v>
          </cell>
          <cell r="DL2020">
            <v>3916</v>
          </cell>
          <cell r="DM2020">
            <v>4054</v>
          </cell>
          <cell r="DN2020">
            <v>4177</v>
          </cell>
          <cell r="DO2020">
            <v>4289</v>
          </cell>
          <cell r="DP2020">
            <v>4409</v>
          </cell>
          <cell r="DQ2020">
            <v>4475</v>
          </cell>
          <cell r="DR2020">
            <v>4518</v>
          </cell>
          <cell r="DS2020">
            <v>4566</v>
          </cell>
          <cell r="DT2020">
            <v>4711</v>
          </cell>
          <cell r="DU2020">
            <v>4795</v>
          </cell>
          <cell r="DV2020">
            <v>4893</v>
          </cell>
          <cell r="DW2020">
            <v>4987</v>
          </cell>
          <cell r="DX2020">
            <v>5056</v>
          </cell>
          <cell r="DY2020">
            <v>5082</v>
          </cell>
          <cell r="DZ2020">
            <v>5168</v>
          </cell>
          <cell r="EA2020">
            <v>5204</v>
          </cell>
          <cell r="EB2020">
            <v>5288</v>
          </cell>
          <cell r="EC2020">
            <v>5359</v>
          </cell>
          <cell r="ED2020">
            <v>5422</v>
          </cell>
          <cell r="EE2020">
            <v>5440</v>
          </cell>
          <cell r="EF2020">
            <v>5456</v>
          </cell>
          <cell r="EG2020">
            <v>5510</v>
          </cell>
          <cell r="EH2020">
            <v>5562</v>
          </cell>
        </row>
        <row r="2021">
          <cell r="A2021" t="str">
            <v>Netherlands_Aruba</v>
          </cell>
        </row>
        <row r="2022">
          <cell r="A2022" t="str">
            <v>Netherlands_Curacao</v>
          </cell>
        </row>
        <row r="2023">
          <cell r="A2023" t="str">
            <v>Netherlands_Sint_Maarten</v>
          </cell>
        </row>
        <row r="2024">
          <cell r="A2024" t="str">
            <v>New_Zealand</v>
          </cell>
        </row>
        <row r="2025">
          <cell r="A2025" t="str">
            <v>Nicaragua</v>
          </cell>
        </row>
        <row r="2026">
          <cell r="A2026" t="str">
            <v>Niger</v>
          </cell>
        </row>
        <row r="2027">
          <cell r="A2027" t="str">
            <v>Nigeria</v>
          </cell>
        </row>
        <row r="2028">
          <cell r="A2028" t="str">
            <v>North_Macedonia</v>
          </cell>
        </row>
        <row r="2029">
          <cell r="A2029" t="str">
            <v>Norway</v>
          </cell>
          <cell r="B2029" t="str">
            <v>Norway_UNSM</v>
          </cell>
          <cell r="C2029" t="str">
            <v>UNSM</v>
          </cell>
          <cell r="H2029" t="str">
            <v>Deaths</v>
          </cell>
          <cell r="I2029" t="str">
            <v>jhu</v>
          </cell>
          <cell r="J2029" t="str">
            <v>Fri May 15 09:41:43 EET 2020</v>
          </cell>
          <cell r="K2029" t="str">
            <v>cCdD</v>
          </cell>
          <cell r="L2029" t="str">
            <v>Cases</v>
          </cell>
          <cell r="M2029">
            <v>8085</v>
          </cell>
          <cell r="N2029">
            <v>41</v>
          </cell>
          <cell r="O2029">
            <v>64</v>
          </cell>
          <cell r="P2029">
            <v>50</v>
          </cell>
          <cell r="Q2029">
            <v>28</v>
          </cell>
          <cell r="R2029">
            <v>77</v>
          </cell>
          <cell r="S2029" t="str">
            <v>Death</v>
          </cell>
          <cell r="T2029">
            <v>223</v>
          </cell>
          <cell r="U2029">
            <v>51</v>
          </cell>
          <cell r="V2029">
            <v>77</v>
          </cell>
          <cell r="W2029">
            <v>67</v>
          </cell>
          <cell r="X2029">
            <v>27</v>
          </cell>
          <cell r="Y2029">
            <v>93</v>
          </cell>
          <cell r="Z2029">
            <v>2.7699999999999999E-2</v>
          </cell>
          <cell r="BZ2029">
            <v>3</v>
          </cell>
          <cell r="CA2029">
            <v>3</v>
          </cell>
          <cell r="CB2029">
            <v>3</v>
          </cell>
          <cell r="CC2029">
            <v>3</v>
          </cell>
          <cell r="CD2029">
            <v>6</v>
          </cell>
          <cell r="CE2029">
            <v>7</v>
          </cell>
          <cell r="CF2029">
            <v>7</v>
          </cell>
          <cell r="CG2029">
            <v>7</v>
          </cell>
          <cell r="CH2029">
            <v>7</v>
          </cell>
          <cell r="CI2029">
            <v>10</v>
          </cell>
          <cell r="CJ2029">
            <v>12</v>
          </cell>
          <cell r="CK2029">
            <v>14</v>
          </cell>
          <cell r="CL2029">
            <v>14</v>
          </cell>
          <cell r="CM2029">
            <v>19</v>
          </cell>
          <cell r="CN2029">
            <v>23</v>
          </cell>
          <cell r="CO2029">
            <v>25</v>
          </cell>
          <cell r="CP2029">
            <v>32</v>
          </cell>
          <cell r="CQ2029">
            <v>39</v>
          </cell>
          <cell r="CR2029">
            <v>44</v>
          </cell>
          <cell r="CS2029">
            <v>50</v>
          </cell>
          <cell r="CT2029">
            <v>59</v>
          </cell>
          <cell r="CU2029">
            <v>62</v>
          </cell>
          <cell r="CV2029">
            <v>71</v>
          </cell>
          <cell r="CW2029">
            <v>76</v>
          </cell>
          <cell r="CX2029">
            <v>89</v>
          </cell>
          <cell r="CY2029">
            <v>101</v>
          </cell>
          <cell r="CZ2029">
            <v>108</v>
          </cell>
          <cell r="DA2029">
            <v>113</v>
          </cell>
          <cell r="DB2029">
            <v>119</v>
          </cell>
          <cell r="DC2029">
            <v>128</v>
          </cell>
          <cell r="DD2029">
            <v>134</v>
          </cell>
          <cell r="DE2029">
            <v>139</v>
          </cell>
          <cell r="DF2029">
            <v>150</v>
          </cell>
          <cell r="DG2029">
            <v>152</v>
          </cell>
          <cell r="DH2029">
            <v>161</v>
          </cell>
          <cell r="DI2029">
            <v>164</v>
          </cell>
          <cell r="DJ2029">
            <v>165</v>
          </cell>
          <cell r="DK2029">
            <v>181</v>
          </cell>
          <cell r="DL2029">
            <v>182</v>
          </cell>
          <cell r="DM2029">
            <v>187</v>
          </cell>
          <cell r="DN2029">
            <v>194</v>
          </cell>
          <cell r="DO2029">
            <v>199</v>
          </cell>
          <cell r="DP2029">
            <v>201</v>
          </cell>
          <cell r="DQ2029">
            <v>201</v>
          </cell>
          <cell r="DR2029">
            <v>205</v>
          </cell>
          <cell r="DS2029">
            <v>206</v>
          </cell>
          <cell r="DT2029">
            <v>207</v>
          </cell>
          <cell r="DU2029">
            <v>210</v>
          </cell>
          <cell r="DV2029">
            <v>210</v>
          </cell>
          <cell r="DW2029">
            <v>211</v>
          </cell>
          <cell r="DX2029">
            <v>211</v>
          </cell>
          <cell r="DY2029">
            <v>214</v>
          </cell>
          <cell r="DZ2029">
            <v>215</v>
          </cell>
          <cell r="EA2029">
            <v>216</v>
          </cell>
          <cell r="EB2029">
            <v>217</v>
          </cell>
          <cell r="EC2029">
            <v>218</v>
          </cell>
          <cell r="ED2029">
            <v>219</v>
          </cell>
          <cell r="EE2029">
            <v>219</v>
          </cell>
          <cell r="EF2029">
            <v>224</v>
          </cell>
          <cell r="EG2029">
            <v>228</v>
          </cell>
          <cell r="EH2029">
            <v>229</v>
          </cell>
        </row>
        <row r="2030">
          <cell r="A2030" t="str">
            <v>Oman</v>
          </cell>
        </row>
        <row r="2031">
          <cell r="A2031" t="str">
            <v>Pakistan</v>
          </cell>
        </row>
        <row r="2032">
          <cell r="A2032" t="str">
            <v>Panama</v>
          </cell>
        </row>
        <row r="2033">
          <cell r="A2033" t="str">
            <v>Paraguay</v>
          </cell>
        </row>
        <row r="2034">
          <cell r="A2034" t="str">
            <v>Peru</v>
          </cell>
        </row>
        <row r="2035">
          <cell r="A2035" t="str">
            <v>Philippines</v>
          </cell>
        </row>
        <row r="2036">
          <cell r="A2036" t="str">
            <v>Poland</v>
          </cell>
        </row>
        <row r="2037">
          <cell r="A2037" t="str">
            <v>Portugal</v>
          </cell>
          <cell r="B2037" t="str">
            <v>Portugal_UNSM</v>
          </cell>
          <cell r="C2037" t="str">
            <v>UNSM</v>
          </cell>
          <cell r="H2037" t="str">
            <v>Deaths</v>
          </cell>
          <cell r="I2037" t="str">
            <v>jhu</v>
          </cell>
          <cell r="J2037" t="str">
            <v>Fri May 15 09:41:43 EET 2020</v>
          </cell>
          <cell r="K2037" t="str">
            <v>cCdD</v>
          </cell>
          <cell r="L2037" t="str">
            <v>Cases</v>
          </cell>
          <cell r="M2037">
            <v>27286</v>
          </cell>
          <cell r="N2037">
            <v>48</v>
          </cell>
          <cell r="O2037">
            <v>69</v>
          </cell>
          <cell r="P2037">
            <v>61</v>
          </cell>
          <cell r="Q2037">
            <v>35</v>
          </cell>
          <cell r="R2037">
            <v>95</v>
          </cell>
          <cell r="S2037" t="str">
            <v>Death</v>
          </cell>
          <cell r="T2037">
            <v>1137</v>
          </cell>
          <cell r="U2037">
            <v>54</v>
          </cell>
          <cell r="V2037">
            <v>81</v>
          </cell>
          <cell r="W2037">
            <v>65</v>
          </cell>
          <cell r="X2037">
            <v>39</v>
          </cell>
          <cell r="Y2037">
            <v>103</v>
          </cell>
          <cell r="Z2037">
            <v>4.1700000000000001E-2</v>
          </cell>
          <cell r="CC2037">
            <v>1</v>
          </cell>
          <cell r="CD2037">
            <v>2</v>
          </cell>
          <cell r="CE2037">
            <v>3</v>
          </cell>
          <cell r="CF2037">
            <v>6</v>
          </cell>
          <cell r="CG2037">
            <v>12</v>
          </cell>
          <cell r="CH2037">
            <v>14</v>
          </cell>
          <cell r="CI2037">
            <v>23</v>
          </cell>
          <cell r="CJ2037">
            <v>33</v>
          </cell>
          <cell r="CK2037">
            <v>43</v>
          </cell>
          <cell r="CL2037">
            <v>60</v>
          </cell>
          <cell r="CM2037">
            <v>76</v>
          </cell>
          <cell r="CN2037">
            <v>100</v>
          </cell>
          <cell r="CO2037">
            <v>119</v>
          </cell>
          <cell r="CP2037">
            <v>140</v>
          </cell>
          <cell r="CQ2037">
            <v>160</v>
          </cell>
          <cell r="CR2037">
            <v>187</v>
          </cell>
          <cell r="CS2037">
            <v>209</v>
          </cell>
          <cell r="CT2037">
            <v>246</v>
          </cell>
          <cell r="CU2037">
            <v>266</v>
          </cell>
          <cell r="CV2037">
            <v>295</v>
          </cell>
          <cell r="CW2037">
            <v>311</v>
          </cell>
          <cell r="CX2037">
            <v>345</v>
          </cell>
          <cell r="CY2037">
            <v>380</v>
          </cell>
          <cell r="CZ2037">
            <v>409</v>
          </cell>
          <cell r="DA2037">
            <v>435</v>
          </cell>
          <cell r="DB2037">
            <v>470</v>
          </cell>
          <cell r="DC2037">
            <v>504</v>
          </cell>
          <cell r="DD2037">
            <v>535</v>
          </cell>
          <cell r="DE2037">
            <v>567</v>
          </cell>
          <cell r="DF2037">
            <v>599</v>
          </cell>
          <cell r="DG2037">
            <v>629</v>
          </cell>
          <cell r="DH2037">
            <v>657</v>
          </cell>
          <cell r="DI2037">
            <v>687</v>
          </cell>
          <cell r="DJ2037">
            <v>714</v>
          </cell>
          <cell r="DK2037">
            <v>735</v>
          </cell>
          <cell r="DL2037">
            <v>762</v>
          </cell>
          <cell r="DM2037">
            <v>785</v>
          </cell>
          <cell r="DN2037">
            <v>820</v>
          </cell>
          <cell r="DO2037">
            <v>854</v>
          </cell>
          <cell r="DP2037">
            <v>880</v>
          </cell>
          <cell r="DQ2037">
            <v>903</v>
          </cell>
          <cell r="DR2037">
            <v>928</v>
          </cell>
          <cell r="DS2037">
            <v>948</v>
          </cell>
          <cell r="DT2037">
            <v>973</v>
          </cell>
          <cell r="DU2037">
            <v>989</v>
          </cell>
          <cell r="DV2037">
            <v>1007</v>
          </cell>
          <cell r="DW2037">
            <v>1023</v>
          </cell>
          <cell r="DX2037">
            <v>1043</v>
          </cell>
          <cell r="DY2037">
            <v>1063</v>
          </cell>
          <cell r="DZ2037">
            <v>1074</v>
          </cell>
          <cell r="EA2037">
            <v>1089</v>
          </cell>
          <cell r="EB2037">
            <v>1105</v>
          </cell>
          <cell r="EC2037">
            <v>1114</v>
          </cell>
          <cell r="ED2037">
            <v>1126</v>
          </cell>
          <cell r="EE2037">
            <v>1135</v>
          </cell>
          <cell r="EF2037">
            <v>1144</v>
          </cell>
          <cell r="EG2037">
            <v>1163</v>
          </cell>
          <cell r="EH2037">
            <v>1175</v>
          </cell>
        </row>
        <row r="2038">
          <cell r="A2038" t="str">
            <v>Qatar</v>
          </cell>
        </row>
        <row r="2039">
          <cell r="A2039" t="str">
            <v>Romania</v>
          </cell>
        </row>
        <row r="2040">
          <cell r="A2040" t="str">
            <v>Russia</v>
          </cell>
        </row>
        <row r="2041">
          <cell r="A2041" t="str">
            <v>San_Marino</v>
          </cell>
        </row>
        <row r="2042">
          <cell r="A2042" t="str">
            <v>Sao_Tome_and_Principe</v>
          </cell>
        </row>
        <row r="2043">
          <cell r="A2043" t="str">
            <v>Saudi_Arabia</v>
          </cell>
        </row>
        <row r="2044">
          <cell r="A2044" t="str">
            <v>Senegal</v>
          </cell>
        </row>
        <row r="2045">
          <cell r="A2045" t="str">
            <v>Serbia</v>
          </cell>
        </row>
        <row r="2046">
          <cell r="A2046" t="str">
            <v>Sierra_Leone</v>
          </cell>
        </row>
        <row r="2047">
          <cell r="A2047" t="str">
            <v>Singapore</v>
          </cell>
        </row>
        <row r="2048">
          <cell r="A2048" t="str">
            <v>Slovakia</v>
          </cell>
        </row>
        <row r="2049">
          <cell r="A2049" t="str">
            <v>Slovenia</v>
          </cell>
        </row>
        <row r="2050">
          <cell r="A2050" t="str">
            <v>Somalia</v>
          </cell>
        </row>
        <row r="2051">
          <cell r="A2051" t="str">
            <v>South_Africa</v>
          </cell>
        </row>
        <row r="2052">
          <cell r="A2052" t="str">
            <v>Spain</v>
          </cell>
          <cell r="B2052" t="str">
            <v>Spain_UNSM</v>
          </cell>
          <cell r="C2052" t="str">
            <v>UNSM</v>
          </cell>
          <cell r="H2052" t="str">
            <v>Deaths</v>
          </cell>
          <cell r="I2052" t="str">
            <v>jhu</v>
          </cell>
          <cell r="J2052" t="str">
            <v>Fri May 15 09:41:43 EET 2020</v>
          </cell>
          <cell r="K2052" t="str">
            <v>cCdD</v>
          </cell>
          <cell r="L2052" t="str">
            <v>Cases</v>
          </cell>
          <cell r="M2052">
            <v>225099</v>
          </cell>
          <cell r="N2052">
            <v>37</v>
          </cell>
          <cell r="O2052">
            <v>67</v>
          </cell>
          <cell r="P2052">
            <v>59</v>
          </cell>
          <cell r="Q2052">
            <v>29</v>
          </cell>
          <cell r="R2052">
            <v>87</v>
          </cell>
          <cell r="S2052" t="str">
            <v>Death</v>
          </cell>
          <cell r="T2052">
            <v>26550</v>
          </cell>
          <cell r="U2052">
            <v>40</v>
          </cell>
          <cell r="V2052">
            <v>69</v>
          </cell>
          <cell r="W2052">
            <v>60</v>
          </cell>
          <cell r="X2052">
            <v>29</v>
          </cell>
          <cell r="Y2052">
            <v>88</v>
          </cell>
          <cell r="Z2052">
            <v>0.11799999999999999</v>
          </cell>
          <cell r="BO2052">
            <v>1</v>
          </cell>
          <cell r="BP2052">
            <v>2</v>
          </cell>
          <cell r="BQ2052">
            <v>3</v>
          </cell>
          <cell r="BR2052">
            <v>5</v>
          </cell>
          <cell r="BS2052">
            <v>10</v>
          </cell>
          <cell r="BT2052">
            <v>17</v>
          </cell>
          <cell r="BU2052">
            <v>28</v>
          </cell>
          <cell r="BV2052">
            <v>35</v>
          </cell>
          <cell r="BW2052">
            <v>54</v>
          </cell>
          <cell r="BX2052">
            <v>55</v>
          </cell>
          <cell r="BY2052">
            <v>133</v>
          </cell>
          <cell r="BZ2052">
            <v>195</v>
          </cell>
          <cell r="CA2052">
            <v>289</v>
          </cell>
          <cell r="CB2052">
            <v>342</v>
          </cell>
          <cell r="CC2052">
            <v>533</v>
          </cell>
          <cell r="CD2052">
            <v>623</v>
          </cell>
          <cell r="CE2052">
            <v>830</v>
          </cell>
          <cell r="CF2052">
            <v>1043</v>
          </cell>
          <cell r="CG2052">
            <v>1375</v>
          </cell>
          <cell r="CH2052">
            <v>1772</v>
          </cell>
          <cell r="CI2052">
            <v>2311</v>
          </cell>
          <cell r="CJ2052">
            <v>2808</v>
          </cell>
          <cell r="CK2052">
            <v>3647</v>
          </cell>
          <cell r="CL2052">
            <v>4365</v>
          </cell>
          <cell r="CM2052">
            <v>5138</v>
          </cell>
          <cell r="CN2052">
            <v>5982</v>
          </cell>
          <cell r="CO2052">
            <v>6803</v>
          </cell>
          <cell r="CP2052">
            <v>7716</v>
          </cell>
          <cell r="CQ2052">
            <v>8464</v>
          </cell>
          <cell r="CR2052">
            <v>9387</v>
          </cell>
          <cell r="CS2052">
            <v>10348</v>
          </cell>
          <cell r="CT2052">
            <v>11198</v>
          </cell>
          <cell r="CU2052">
            <v>11947</v>
          </cell>
          <cell r="CV2052">
            <v>12641</v>
          </cell>
          <cell r="CW2052">
            <v>13341</v>
          </cell>
          <cell r="CX2052">
            <v>14045</v>
          </cell>
          <cell r="CY2052">
            <v>14792</v>
          </cell>
          <cell r="CZ2052">
            <v>15447</v>
          </cell>
          <cell r="DA2052">
            <v>16081</v>
          </cell>
          <cell r="DB2052">
            <v>16606</v>
          </cell>
          <cell r="DC2052">
            <v>17209</v>
          </cell>
          <cell r="DD2052">
            <v>17756</v>
          </cell>
          <cell r="DE2052">
            <v>18056</v>
          </cell>
          <cell r="DF2052">
            <v>18708</v>
          </cell>
          <cell r="DG2052">
            <v>19315</v>
          </cell>
          <cell r="DH2052">
            <v>20002</v>
          </cell>
          <cell r="DI2052">
            <v>20043</v>
          </cell>
          <cell r="DJ2052">
            <v>20453</v>
          </cell>
          <cell r="DK2052">
            <v>20852</v>
          </cell>
          <cell r="DL2052">
            <v>21282</v>
          </cell>
          <cell r="DM2052">
            <v>21717</v>
          </cell>
          <cell r="DN2052">
            <v>22157</v>
          </cell>
          <cell r="DO2052">
            <v>22524</v>
          </cell>
          <cell r="DP2052">
            <v>22902</v>
          </cell>
          <cell r="DQ2052">
            <v>23190</v>
          </cell>
          <cell r="DR2052">
            <v>23521</v>
          </cell>
          <cell r="DS2052">
            <v>23822</v>
          </cell>
          <cell r="DT2052">
            <v>24275</v>
          </cell>
          <cell r="DU2052">
            <v>24543</v>
          </cell>
          <cell r="DV2052">
            <v>24543</v>
          </cell>
          <cell r="DW2052">
            <v>25100</v>
          </cell>
          <cell r="DX2052">
            <v>25264</v>
          </cell>
          <cell r="DY2052">
            <v>25428</v>
          </cell>
          <cell r="DZ2052">
            <v>25613</v>
          </cell>
          <cell r="EA2052">
            <v>25857</v>
          </cell>
          <cell r="EB2052">
            <v>26070</v>
          </cell>
          <cell r="EC2052">
            <v>26299</v>
          </cell>
          <cell r="ED2052">
            <v>26478</v>
          </cell>
          <cell r="EE2052">
            <v>26621</v>
          </cell>
          <cell r="EF2052">
            <v>26744</v>
          </cell>
          <cell r="EG2052">
            <v>26920</v>
          </cell>
          <cell r="EH2052">
            <v>27104</v>
          </cell>
        </row>
        <row r="2053">
          <cell r="A2053" t="str">
            <v>Sri_Lanka</v>
          </cell>
        </row>
        <row r="2054">
          <cell r="A2054" t="str">
            <v>Sudan</v>
          </cell>
        </row>
        <row r="2055">
          <cell r="A2055" t="str">
            <v>Suriname</v>
          </cell>
        </row>
        <row r="2056">
          <cell r="A2056" t="str">
            <v>Sweden</v>
          </cell>
          <cell r="B2056" t="str">
            <v>Sweden_UNSM</v>
          </cell>
          <cell r="C2056" t="str">
            <v>UNSM</v>
          </cell>
          <cell r="H2056" t="str">
            <v>Deaths</v>
          </cell>
          <cell r="I2056" t="str">
            <v>jhu</v>
          </cell>
          <cell r="J2056" t="str">
            <v>Fri May 15 09:41:43 EET 2020</v>
          </cell>
          <cell r="K2056" t="str">
            <v>c=d=</v>
          </cell>
          <cell r="L2056" t="str">
            <v>Cases</v>
          </cell>
          <cell r="M2056">
            <v>26236</v>
          </cell>
          <cell r="N2056">
            <v>41</v>
          </cell>
          <cell r="O2056">
            <v>94</v>
          </cell>
          <cell r="P2056">
            <v>66</v>
          </cell>
          <cell r="Q2056">
            <v>44</v>
          </cell>
          <cell r="R2056">
            <v>999</v>
          </cell>
          <cell r="S2056" t="str">
            <v>Death</v>
          </cell>
          <cell r="T2056">
            <v>3250</v>
          </cell>
          <cell r="U2056">
            <v>49</v>
          </cell>
          <cell r="V2056">
            <v>88</v>
          </cell>
          <cell r="W2056">
            <v>73</v>
          </cell>
          <cell r="X2056">
            <v>37</v>
          </cell>
          <cell r="Y2056">
            <v>999</v>
          </cell>
          <cell r="Z2056">
            <v>0.1239</v>
          </cell>
          <cell r="BW2056">
            <v>1</v>
          </cell>
          <cell r="BX2056">
            <v>1</v>
          </cell>
          <cell r="BY2056">
            <v>1</v>
          </cell>
          <cell r="BZ2056">
            <v>2</v>
          </cell>
          <cell r="CA2056">
            <v>3</v>
          </cell>
          <cell r="CB2056">
            <v>6</v>
          </cell>
          <cell r="CC2056">
            <v>7</v>
          </cell>
          <cell r="CD2056">
            <v>10</v>
          </cell>
          <cell r="CE2056">
            <v>11</v>
          </cell>
          <cell r="CF2056">
            <v>16</v>
          </cell>
          <cell r="CG2056">
            <v>20</v>
          </cell>
          <cell r="CH2056">
            <v>21</v>
          </cell>
          <cell r="CI2056">
            <v>25</v>
          </cell>
          <cell r="CJ2056">
            <v>36</v>
          </cell>
          <cell r="CK2056">
            <v>62</v>
          </cell>
          <cell r="CL2056">
            <v>77</v>
          </cell>
          <cell r="CM2056">
            <v>105</v>
          </cell>
          <cell r="CN2056">
            <v>105</v>
          </cell>
          <cell r="CO2056">
            <v>110</v>
          </cell>
          <cell r="CP2056">
            <v>146</v>
          </cell>
          <cell r="CQ2056">
            <v>180</v>
          </cell>
          <cell r="CR2056">
            <v>239</v>
          </cell>
          <cell r="CS2056">
            <v>308</v>
          </cell>
          <cell r="CT2056">
            <v>358</v>
          </cell>
          <cell r="CU2056">
            <v>373</v>
          </cell>
          <cell r="CV2056">
            <v>401</v>
          </cell>
          <cell r="CW2056">
            <v>477</v>
          </cell>
          <cell r="CX2056">
            <v>591</v>
          </cell>
          <cell r="CY2056">
            <v>687</v>
          </cell>
          <cell r="CZ2056">
            <v>793</v>
          </cell>
          <cell r="DA2056">
            <v>870</v>
          </cell>
          <cell r="DB2056">
            <v>887</v>
          </cell>
          <cell r="DC2056">
            <v>899</v>
          </cell>
          <cell r="DD2056">
            <v>919</v>
          </cell>
          <cell r="DE2056">
            <v>1033</v>
          </cell>
          <cell r="DF2056">
            <v>1203</v>
          </cell>
          <cell r="DG2056">
            <v>1333</v>
          </cell>
          <cell r="DH2056">
            <v>1400</v>
          </cell>
          <cell r="DI2056">
            <v>1511</v>
          </cell>
          <cell r="DJ2056">
            <v>1540</v>
          </cell>
          <cell r="DK2056">
            <v>1580</v>
          </cell>
          <cell r="DL2056">
            <v>1765</v>
          </cell>
          <cell r="DM2056">
            <v>1937</v>
          </cell>
          <cell r="DN2056">
            <v>2021</v>
          </cell>
          <cell r="DO2056">
            <v>2152</v>
          </cell>
          <cell r="DP2056">
            <v>2192</v>
          </cell>
          <cell r="DQ2056">
            <v>2194</v>
          </cell>
          <cell r="DR2056">
            <v>2274</v>
          </cell>
          <cell r="DS2056">
            <v>2355</v>
          </cell>
          <cell r="DT2056">
            <v>2462</v>
          </cell>
          <cell r="DU2056">
            <v>2586</v>
          </cell>
          <cell r="DV2056">
            <v>2653</v>
          </cell>
          <cell r="DW2056">
            <v>2669</v>
          </cell>
          <cell r="DX2056">
            <v>2679</v>
          </cell>
          <cell r="DY2056">
            <v>2769</v>
          </cell>
          <cell r="DZ2056">
            <v>2854</v>
          </cell>
          <cell r="EA2056">
            <v>2941</v>
          </cell>
          <cell r="EB2056">
            <v>3040</v>
          </cell>
          <cell r="EC2056">
            <v>3175</v>
          </cell>
          <cell r="ED2056">
            <v>3220</v>
          </cell>
          <cell r="EE2056">
            <v>3225</v>
          </cell>
          <cell r="EF2056">
            <v>3256</v>
          </cell>
          <cell r="EG2056">
            <v>3313</v>
          </cell>
          <cell r="EH2056">
            <v>3460</v>
          </cell>
        </row>
        <row r="2057">
          <cell r="A2057" t="str">
            <v>Switzerland</v>
          </cell>
          <cell r="B2057" t="str">
            <v>Switzerland_UNSM</v>
          </cell>
          <cell r="C2057" t="str">
            <v>UNSM</v>
          </cell>
          <cell r="H2057" t="str">
            <v>Deaths</v>
          </cell>
          <cell r="I2057" t="str">
            <v>jhu</v>
          </cell>
          <cell r="J2057" t="str">
            <v>Fri May 15 09:41:43 EET 2020</v>
          </cell>
          <cell r="K2057" t="str">
            <v>cCdD</v>
          </cell>
          <cell r="L2057" t="str">
            <v>Cases</v>
          </cell>
          <cell r="M2057">
            <v>30255</v>
          </cell>
          <cell r="N2057">
            <v>40</v>
          </cell>
          <cell r="O2057">
            <v>62</v>
          </cell>
          <cell r="P2057">
            <v>55</v>
          </cell>
          <cell r="Q2057">
            <v>25</v>
          </cell>
          <cell r="R2057">
            <v>79</v>
          </cell>
          <cell r="S2057" t="str">
            <v>Death</v>
          </cell>
          <cell r="T2057">
            <v>1840</v>
          </cell>
          <cell r="U2057">
            <v>44</v>
          </cell>
          <cell r="V2057">
            <v>73</v>
          </cell>
          <cell r="W2057">
            <v>64</v>
          </cell>
          <cell r="X2057">
            <v>32</v>
          </cell>
          <cell r="Y2057">
            <v>95</v>
          </cell>
          <cell r="Z2057">
            <v>6.08E-2</v>
          </cell>
          <cell r="BQ2057">
            <v>1</v>
          </cell>
          <cell r="BR2057">
            <v>1</v>
          </cell>
          <cell r="BS2057">
            <v>1</v>
          </cell>
          <cell r="BT2057">
            <v>2</v>
          </cell>
          <cell r="BU2057">
            <v>2</v>
          </cell>
          <cell r="BV2057">
            <v>3</v>
          </cell>
          <cell r="BW2057">
            <v>4</v>
          </cell>
          <cell r="BX2057">
            <v>4</v>
          </cell>
          <cell r="BY2057">
            <v>11</v>
          </cell>
          <cell r="BZ2057">
            <v>13</v>
          </cell>
          <cell r="CA2057">
            <v>14</v>
          </cell>
          <cell r="CB2057">
            <v>14</v>
          </cell>
          <cell r="CC2057">
            <v>27</v>
          </cell>
          <cell r="CD2057">
            <v>28</v>
          </cell>
          <cell r="CE2057">
            <v>41</v>
          </cell>
          <cell r="CF2057">
            <v>54</v>
          </cell>
          <cell r="CG2057">
            <v>75</v>
          </cell>
          <cell r="CH2057">
            <v>98</v>
          </cell>
          <cell r="CI2057">
            <v>120</v>
          </cell>
          <cell r="CJ2057">
            <v>122</v>
          </cell>
          <cell r="CK2057">
            <v>153</v>
          </cell>
          <cell r="CL2057">
            <v>191</v>
          </cell>
          <cell r="CM2057">
            <v>231</v>
          </cell>
          <cell r="CN2057">
            <v>264</v>
          </cell>
          <cell r="CO2057">
            <v>300</v>
          </cell>
          <cell r="CP2057">
            <v>359</v>
          </cell>
          <cell r="CQ2057">
            <v>433</v>
          </cell>
          <cell r="CR2057">
            <v>488</v>
          </cell>
          <cell r="CS2057">
            <v>536</v>
          </cell>
          <cell r="CT2057">
            <v>591</v>
          </cell>
          <cell r="CU2057">
            <v>666</v>
          </cell>
          <cell r="CV2057">
            <v>715</v>
          </cell>
          <cell r="CW2057">
            <v>765</v>
          </cell>
          <cell r="CX2057">
            <v>821</v>
          </cell>
          <cell r="CY2057">
            <v>895</v>
          </cell>
          <cell r="CZ2057">
            <v>948</v>
          </cell>
          <cell r="DA2057">
            <v>1002</v>
          </cell>
          <cell r="DB2057">
            <v>1036</v>
          </cell>
          <cell r="DC2057">
            <v>1106</v>
          </cell>
          <cell r="DD2057">
            <v>1138</v>
          </cell>
          <cell r="DE2057">
            <v>1174</v>
          </cell>
          <cell r="DF2057">
            <v>1239</v>
          </cell>
          <cell r="DG2057">
            <v>1281</v>
          </cell>
          <cell r="DH2057">
            <v>1327</v>
          </cell>
          <cell r="DI2057">
            <v>1368</v>
          </cell>
          <cell r="DJ2057">
            <v>1393</v>
          </cell>
          <cell r="DK2057">
            <v>1429</v>
          </cell>
          <cell r="DL2057">
            <v>1478</v>
          </cell>
          <cell r="DM2057">
            <v>1509</v>
          </cell>
          <cell r="DN2057">
            <v>1549</v>
          </cell>
          <cell r="DO2057">
            <v>1589</v>
          </cell>
          <cell r="DP2057">
            <v>1599</v>
          </cell>
          <cell r="DQ2057">
            <v>1610</v>
          </cell>
          <cell r="DR2057">
            <v>1665</v>
          </cell>
          <cell r="DS2057">
            <v>1699</v>
          </cell>
          <cell r="DT2057">
            <v>1716</v>
          </cell>
          <cell r="DU2057">
            <v>1737</v>
          </cell>
          <cell r="DV2057">
            <v>1754</v>
          </cell>
          <cell r="DW2057">
            <v>1762</v>
          </cell>
          <cell r="DX2057">
            <v>1762</v>
          </cell>
          <cell r="DY2057">
            <v>1784</v>
          </cell>
          <cell r="DZ2057">
            <v>1795</v>
          </cell>
          <cell r="EA2057">
            <v>1805</v>
          </cell>
          <cell r="EB2057">
            <v>1810</v>
          </cell>
          <cell r="EC2057">
            <v>1823</v>
          </cell>
          <cell r="ED2057">
            <v>1830</v>
          </cell>
          <cell r="EE2057">
            <v>1833</v>
          </cell>
          <cell r="EF2057">
            <v>1845</v>
          </cell>
          <cell r="EG2057">
            <v>1867</v>
          </cell>
          <cell r="EH2057">
            <v>1870</v>
          </cell>
        </row>
        <row r="2058">
          <cell r="A2058" t="str">
            <v>Syria</v>
          </cell>
        </row>
        <row r="2059">
          <cell r="A2059" t="str">
            <v>Taiwan</v>
          </cell>
        </row>
        <row r="2060">
          <cell r="A2060" t="str">
            <v>Tajikistan</v>
          </cell>
        </row>
        <row r="2061">
          <cell r="A2061" t="str">
            <v>Tanzania</v>
          </cell>
        </row>
        <row r="2062">
          <cell r="A2062" t="str">
            <v>Thailand</v>
          </cell>
        </row>
        <row r="2063">
          <cell r="A2063" t="str">
            <v>Togo</v>
          </cell>
        </row>
        <row r="2064">
          <cell r="A2064" t="str">
            <v>Trinidad_and_Tobago</v>
          </cell>
        </row>
        <row r="2065">
          <cell r="A2065" t="str">
            <v>Tunisia</v>
          </cell>
        </row>
        <row r="2066">
          <cell r="A2066" t="str">
            <v>Turkey</v>
          </cell>
        </row>
        <row r="2067">
          <cell r="A2067" t="str">
            <v>US</v>
          </cell>
        </row>
        <row r="2068">
          <cell r="A2068" t="str">
            <v>US_Alabama_Autauga</v>
          </cell>
        </row>
        <row r="2069">
          <cell r="A2069" t="str">
            <v>US_Alabama_Baldwin</v>
          </cell>
        </row>
        <row r="2070">
          <cell r="A2070" t="str">
            <v>US_Alabama_Barbour</v>
          </cell>
        </row>
        <row r="2071">
          <cell r="A2071" t="str">
            <v>US_Alabama_Bibb</v>
          </cell>
        </row>
        <row r="2072">
          <cell r="A2072" t="str">
            <v>US_Alabama_Bullock</v>
          </cell>
        </row>
        <row r="2073">
          <cell r="A2073" t="str">
            <v>US_Alabama_Butler</v>
          </cell>
        </row>
        <row r="2074">
          <cell r="A2074" t="str">
            <v>US_Alabama_Calhoun</v>
          </cell>
        </row>
        <row r="2075">
          <cell r="A2075" t="str">
            <v>US_Alabama_Chambers</v>
          </cell>
        </row>
        <row r="2076">
          <cell r="A2076" t="str">
            <v>US_Alabama_Chilton</v>
          </cell>
        </row>
        <row r="2077">
          <cell r="A2077" t="str">
            <v>US_Alabama_Choctaw</v>
          </cell>
        </row>
        <row r="2078">
          <cell r="A2078" t="str">
            <v>US_Alabama_Clarke</v>
          </cell>
        </row>
        <row r="2079">
          <cell r="A2079" t="str">
            <v>US_Alabama_Clay</v>
          </cell>
        </row>
        <row r="2080">
          <cell r="A2080" t="str">
            <v>US_Alabama_Cleburne</v>
          </cell>
        </row>
        <row r="2081">
          <cell r="A2081" t="str">
            <v>US_Alabama_Coffee</v>
          </cell>
        </row>
        <row r="2082">
          <cell r="A2082" t="str">
            <v>US_Alabama_Colbert</v>
          </cell>
        </row>
        <row r="2083">
          <cell r="A2083" t="str">
            <v>US_Alabama_Coosa</v>
          </cell>
        </row>
        <row r="2084">
          <cell r="A2084" t="str">
            <v>US_Alabama_Covington</v>
          </cell>
        </row>
        <row r="2085">
          <cell r="A2085" t="str">
            <v>US_Alabama_Crenshaw</v>
          </cell>
        </row>
        <row r="2086">
          <cell r="A2086" t="str">
            <v>US_Alabama_Dallas</v>
          </cell>
        </row>
        <row r="2087">
          <cell r="A2087" t="str">
            <v>US_Alabama_DeKalb</v>
          </cell>
        </row>
        <row r="2088">
          <cell r="A2088" t="str">
            <v>US_Alabama_Elmore</v>
          </cell>
        </row>
        <row r="2089">
          <cell r="A2089" t="str">
            <v>US_Alabama_Escambia</v>
          </cell>
        </row>
        <row r="2090">
          <cell r="A2090" t="str">
            <v>US_Alabama_Etowah</v>
          </cell>
        </row>
        <row r="2091">
          <cell r="A2091" t="str">
            <v>US_Alabama_Franklin</v>
          </cell>
        </row>
        <row r="2092">
          <cell r="A2092" t="str">
            <v>US_Alabama_Greene</v>
          </cell>
        </row>
        <row r="2093">
          <cell r="A2093" t="str">
            <v>US_Alabama_Hale</v>
          </cell>
        </row>
        <row r="2094">
          <cell r="A2094" t="str">
            <v>US_Alabama_Henry</v>
          </cell>
        </row>
        <row r="2095">
          <cell r="A2095" t="str">
            <v>US_Alabama_Houston</v>
          </cell>
        </row>
        <row r="2096">
          <cell r="A2096" t="str">
            <v>US_Alabama_Jackson</v>
          </cell>
        </row>
        <row r="2097">
          <cell r="A2097" t="str">
            <v>US_Alabama_Jefferson</v>
          </cell>
        </row>
        <row r="2098">
          <cell r="A2098" t="str">
            <v>US_Alabama_Lauderdale</v>
          </cell>
        </row>
        <row r="2099">
          <cell r="A2099" t="str">
            <v>US_Alabama_Lee</v>
          </cell>
        </row>
        <row r="2100">
          <cell r="A2100" t="str">
            <v>US_Alabama_Lowndes</v>
          </cell>
        </row>
        <row r="2101">
          <cell r="A2101" t="str">
            <v>US_Alabama_Macon</v>
          </cell>
        </row>
        <row r="2102">
          <cell r="A2102" t="str">
            <v>US_Alabama_Madison</v>
          </cell>
        </row>
        <row r="2103">
          <cell r="A2103" t="str">
            <v>US_Alabama_Marengo</v>
          </cell>
        </row>
        <row r="2104">
          <cell r="A2104" t="str">
            <v>US_Alabama_Marion</v>
          </cell>
        </row>
        <row r="2105">
          <cell r="A2105" t="str">
            <v>US_Alabama_Marshall</v>
          </cell>
        </row>
        <row r="2106">
          <cell r="A2106" t="str">
            <v>US_Alabama_Mobile</v>
          </cell>
        </row>
        <row r="2107">
          <cell r="A2107" t="str">
            <v>US_Alabama_Monroe</v>
          </cell>
        </row>
        <row r="2108">
          <cell r="A2108" t="str">
            <v>US_Alabama_Montgomery</v>
          </cell>
        </row>
        <row r="2109">
          <cell r="A2109" t="str">
            <v>US_Alabama_Morgan</v>
          </cell>
        </row>
        <row r="2110">
          <cell r="A2110" t="str">
            <v>US_Alabama_Pickens</v>
          </cell>
        </row>
        <row r="2111">
          <cell r="A2111" t="str">
            <v>US_Alabama_Randolph</v>
          </cell>
        </row>
        <row r="2112">
          <cell r="A2112" t="str">
            <v>US_Alabama_Shelby</v>
          </cell>
        </row>
        <row r="2113">
          <cell r="A2113" t="str">
            <v>US_Alabama_St._Clair_St_Clair</v>
          </cell>
        </row>
        <row r="2114">
          <cell r="A2114" t="str">
            <v>US_Alabama_Sumter</v>
          </cell>
        </row>
        <row r="2115">
          <cell r="A2115" t="str">
            <v>US_Alabama_Talladega</v>
          </cell>
        </row>
        <row r="2116">
          <cell r="A2116" t="str">
            <v>US_Alabama_Tallapoosa</v>
          </cell>
        </row>
        <row r="2117">
          <cell r="A2117" t="str">
            <v>US_Alabama_Tuscaloosa</v>
          </cell>
        </row>
        <row r="2118">
          <cell r="A2118" t="str">
            <v>US_Alabama_Washington</v>
          </cell>
        </row>
        <row r="2119">
          <cell r="A2119" t="str">
            <v>US_Alabama_Wilcox</v>
          </cell>
        </row>
        <row r="2120">
          <cell r="A2120" t="str">
            <v>US_Alaska_Anchorage</v>
          </cell>
        </row>
        <row r="2121">
          <cell r="A2121" t="str">
            <v>US_Alaska_Fairbanks_North_Star</v>
          </cell>
        </row>
        <row r="2122">
          <cell r="A2122" t="str">
            <v>US_Alaska_Kenai_Peninsula</v>
          </cell>
        </row>
        <row r="2123">
          <cell r="A2123" t="str">
            <v>US_Alaska_Petersburg</v>
          </cell>
        </row>
        <row r="2124">
          <cell r="A2124" t="str">
            <v>US_Arizona_Apache</v>
          </cell>
        </row>
        <row r="2125">
          <cell r="A2125" t="str">
            <v>US_Arizona_Cochise</v>
          </cell>
        </row>
        <row r="2126">
          <cell r="A2126" t="str">
            <v>US_Arizona_Coconino</v>
          </cell>
        </row>
        <row r="2127">
          <cell r="A2127" t="str">
            <v>US_Arizona_Gila</v>
          </cell>
        </row>
        <row r="2128">
          <cell r="A2128" t="str">
            <v>US_Arizona_La_Paz</v>
          </cell>
        </row>
        <row r="2129">
          <cell r="A2129" t="str">
            <v>US_Arizona_Maricopa</v>
          </cell>
        </row>
        <row r="2130">
          <cell r="A2130" t="str">
            <v>US_Arizona_Mohave</v>
          </cell>
        </row>
        <row r="2131">
          <cell r="A2131" t="str">
            <v>US_Arizona_Navajo</v>
          </cell>
        </row>
        <row r="2132">
          <cell r="A2132" t="str">
            <v>US_Arizona_Pima</v>
          </cell>
        </row>
        <row r="2133">
          <cell r="A2133" t="str">
            <v>US_Arizona_Pinal</v>
          </cell>
        </row>
        <row r="2134">
          <cell r="A2134" t="str">
            <v>US_Arizona_Yavapai</v>
          </cell>
        </row>
        <row r="2135">
          <cell r="A2135" t="str">
            <v>US_Arizona_Yuma</v>
          </cell>
        </row>
        <row r="2136">
          <cell r="A2136" t="str">
            <v>US_Arkansas_Bradley</v>
          </cell>
        </row>
        <row r="2137">
          <cell r="A2137" t="str">
            <v>US_Arkansas_Cleburne</v>
          </cell>
        </row>
        <row r="2138">
          <cell r="A2138" t="str">
            <v>US_Arkansas_Columbia</v>
          </cell>
        </row>
        <row r="2139">
          <cell r="A2139" t="str">
            <v>US_Arkansas_Conway</v>
          </cell>
        </row>
        <row r="2140">
          <cell r="A2140" t="str">
            <v>US_Arkansas_Crittenden</v>
          </cell>
        </row>
        <row r="2141">
          <cell r="A2141" t="str">
            <v>US_Arkansas_Drew</v>
          </cell>
        </row>
        <row r="2142">
          <cell r="A2142" t="str">
            <v>US_Arkansas_Faulkner</v>
          </cell>
        </row>
        <row r="2143">
          <cell r="A2143" t="str">
            <v>US_Arkansas_Garland</v>
          </cell>
        </row>
        <row r="2144">
          <cell r="A2144" t="str">
            <v>US_Arkansas_Hempstead</v>
          </cell>
        </row>
        <row r="2145">
          <cell r="A2145" t="str">
            <v>US_Arkansas_Jefferson</v>
          </cell>
        </row>
        <row r="2146">
          <cell r="A2146" t="str">
            <v>US_Arkansas_Lafayette</v>
          </cell>
        </row>
        <row r="2147">
          <cell r="A2147" t="str">
            <v>US_Arkansas_Lawrence</v>
          </cell>
        </row>
        <row r="2148">
          <cell r="A2148" t="str">
            <v>US_Arkansas_Lee</v>
          </cell>
        </row>
        <row r="2149">
          <cell r="A2149" t="str">
            <v>US_Arkansas_Lincoln</v>
          </cell>
        </row>
        <row r="2150">
          <cell r="A2150" t="str">
            <v>US_Arkansas_Miller</v>
          </cell>
        </row>
        <row r="2151">
          <cell r="A2151" t="str">
            <v>US_Arkansas_Phillips</v>
          </cell>
        </row>
        <row r="2152">
          <cell r="A2152" t="str">
            <v>US_Arkansas_Poinsett</v>
          </cell>
        </row>
        <row r="2153">
          <cell r="A2153" t="str">
            <v>US_Arkansas_Pulaski</v>
          </cell>
        </row>
        <row r="2154">
          <cell r="A2154" t="str">
            <v>US_Arkansas_Saline</v>
          </cell>
        </row>
        <row r="2155">
          <cell r="A2155" t="str">
            <v>US_Arkansas_Sevier</v>
          </cell>
        </row>
        <row r="2156">
          <cell r="A2156" t="str">
            <v>US_Arkansas_Sharp</v>
          </cell>
        </row>
        <row r="2157">
          <cell r="A2157" t="str">
            <v>US_Arkansas_Union</v>
          </cell>
        </row>
        <row r="2158">
          <cell r="A2158" t="str">
            <v>US_Arkansas_Van_Buren</v>
          </cell>
        </row>
        <row r="2159">
          <cell r="A2159" t="str">
            <v>US_Arkansas_Washington</v>
          </cell>
        </row>
        <row r="2160">
          <cell r="A2160" t="str">
            <v>US_Arkansas_White</v>
          </cell>
        </row>
        <row r="2161">
          <cell r="A2161" t="str">
            <v>US_Arkansas_Yell</v>
          </cell>
        </row>
        <row r="2162">
          <cell r="A2162" t="str">
            <v>US_California_Alameda</v>
          </cell>
        </row>
        <row r="2163">
          <cell r="A2163" t="str">
            <v>US_California_Contra_Costa</v>
          </cell>
        </row>
        <row r="2164">
          <cell r="A2164" t="str">
            <v>US_California_Fresno</v>
          </cell>
        </row>
        <row r="2165">
          <cell r="A2165" t="str">
            <v>US_California_Imperial</v>
          </cell>
        </row>
        <row r="2166">
          <cell r="A2166" t="str">
            <v>US_California_Inyo</v>
          </cell>
        </row>
        <row r="2167">
          <cell r="A2167" t="str">
            <v>US_California_Kern</v>
          </cell>
        </row>
        <row r="2168">
          <cell r="A2168" t="str">
            <v>US_California_Kings</v>
          </cell>
        </row>
        <row r="2169">
          <cell r="A2169" t="str">
            <v>US_California_Los_Angeles</v>
          </cell>
        </row>
        <row r="2170">
          <cell r="A2170" t="str">
            <v>US_California_Madera</v>
          </cell>
        </row>
        <row r="2171">
          <cell r="A2171" t="str">
            <v>US_California_Marin</v>
          </cell>
        </row>
        <row r="2172">
          <cell r="A2172" t="str">
            <v>US_California_Merced</v>
          </cell>
        </row>
        <row r="2173">
          <cell r="A2173" t="str">
            <v>US_California_Mono</v>
          </cell>
        </row>
        <row r="2174">
          <cell r="A2174" t="str">
            <v>US_California_Monterey</v>
          </cell>
        </row>
        <row r="2175">
          <cell r="A2175" t="str">
            <v>US_California_Napa</v>
          </cell>
        </row>
        <row r="2176">
          <cell r="A2176" t="str">
            <v>US_California_Nevada</v>
          </cell>
        </row>
        <row r="2177">
          <cell r="A2177" t="str">
            <v>US_California_Orange</v>
          </cell>
        </row>
        <row r="2178">
          <cell r="A2178" t="str">
            <v>US_California_Placer</v>
          </cell>
        </row>
        <row r="2179">
          <cell r="A2179" t="str">
            <v>US_California_Riverside</v>
          </cell>
        </row>
        <row r="2180">
          <cell r="A2180" t="str">
            <v>US_California_Sacramento</v>
          </cell>
        </row>
        <row r="2181">
          <cell r="A2181" t="str">
            <v>US_California_San_Benito</v>
          </cell>
        </row>
        <row r="2182">
          <cell r="A2182" t="str">
            <v>US_California_San_Bernardino</v>
          </cell>
        </row>
        <row r="2183">
          <cell r="A2183" t="str">
            <v>US_California_San_Diego</v>
          </cell>
        </row>
        <row r="2184">
          <cell r="A2184" t="str">
            <v>US_California_San_Francisco</v>
          </cell>
        </row>
        <row r="2185">
          <cell r="A2185" t="str">
            <v>US_California_San_Joaquin</v>
          </cell>
        </row>
        <row r="2186">
          <cell r="A2186" t="str">
            <v>US_California_San_Luis_Obispo</v>
          </cell>
        </row>
        <row r="2187">
          <cell r="A2187" t="str">
            <v>US_California_San_Mateo</v>
          </cell>
        </row>
        <row r="2188">
          <cell r="A2188" t="str">
            <v>US_California_Santa_Barbara</v>
          </cell>
        </row>
        <row r="2189">
          <cell r="A2189" t="str">
            <v>US_California_Santa_Clara</v>
          </cell>
        </row>
        <row r="2190">
          <cell r="A2190" t="str">
            <v>US_California_Santa_Cruz</v>
          </cell>
        </row>
        <row r="2191">
          <cell r="A2191" t="str">
            <v>US_California_Shasta</v>
          </cell>
        </row>
        <row r="2192">
          <cell r="A2192" t="str">
            <v>US_California_Solano</v>
          </cell>
        </row>
        <row r="2193">
          <cell r="A2193" t="str">
            <v>US_California_Sonoma</v>
          </cell>
        </row>
        <row r="2194">
          <cell r="A2194" t="str">
            <v>US_California_Stanislaus</v>
          </cell>
        </row>
        <row r="2195">
          <cell r="A2195" t="str">
            <v>US_California_Sutter</v>
          </cell>
        </row>
        <row r="2196">
          <cell r="A2196" t="str">
            <v>US_California_Tehama</v>
          </cell>
        </row>
        <row r="2197">
          <cell r="A2197" t="str">
            <v>US_California_Tulare</v>
          </cell>
        </row>
        <row r="2198">
          <cell r="A2198" t="str">
            <v>US_California_Ventura</v>
          </cell>
        </row>
        <row r="2199">
          <cell r="A2199" t="str">
            <v>US_California_Yolo</v>
          </cell>
        </row>
        <row r="2200">
          <cell r="A2200" t="str">
            <v>US_California_Yuba</v>
          </cell>
        </row>
        <row r="2201">
          <cell r="A2201" t="str">
            <v>US_Colorado_Adams</v>
          </cell>
        </row>
        <row r="2202">
          <cell r="A2202" t="str">
            <v>US_Colorado_Alamosa</v>
          </cell>
        </row>
        <row r="2203">
          <cell r="A2203" t="str">
            <v>US_Colorado_Arapahoe</v>
          </cell>
        </row>
        <row r="2204">
          <cell r="A2204" t="str">
            <v>US_Colorado_Boulder</v>
          </cell>
        </row>
        <row r="2205">
          <cell r="A2205" t="str">
            <v>US_Colorado_Broomfield</v>
          </cell>
        </row>
        <row r="2206">
          <cell r="A2206" t="str">
            <v>US_Colorado_Chaffee</v>
          </cell>
        </row>
        <row r="2207">
          <cell r="A2207" t="str">
            <v>US_Colorado_Clear_Creek</v>
          </cell>
        </row>
        <row r="2208">
          <cell r="A2208" t="str">
            <v>US_Colorado_Crowley</v>
          </cell>
        </row>
        <row r="2209">
          <cell r="A2209" t="str">
            <v>US_Colorado_Delta</v>
          </cell>
        </row>
        <row r="2210">
          <cell r="A2210" t="str">
            <v>US_Colorado_Denver</v>
          </cell>
        </row>
        <row r="2211">
          <cell r="A2211" t="str">
            <v>US_Colorado_Douglas</v>
          </cell>
        </row>
        <row r="2212">
          <cell r="A2212" t="str">
            <v>US_Colorado_Eagle</v>
          </cell>
        </row>
        <row r="2213">
          <cell r="A2213" t="str">
            <v>US_Colorado_El_Paso</v>
          </cell>
        </row>
        <row r="2214">
          <cell r="A2214" t="str">
            <v>US_Colorado_Elbert</v>
          </cell>
        </row>
        <row r="2215">
          <cell r="A2215" t="str">
            <v>US_Colorado_Garfield</v>
          </cell>
        </row>
        <row r="2216">
          <cell r="A2216" t="str">
            <v>US_Colorado_Gunnison</v>
          </cell>
        </row>
        <row r="2217">
          <cell r="A2217" t="str">
            <v>US_Colorado_Jefferson</v>
          </cell>
        </row>
        <row r="2218">
          <cell r="A2218" t="str">
            <v>US_Colorado_Kit_Carson</v>
          </cell>
        </row>
        <row r="2219">
          <cell r="A2219" t="str">
            <v>US_Colorado_La_Plata</v>
          </cell>
        </row>
        <row r="2220">
          <cell r="A2220" t="str">
            <v>US_Colorado_Larimer</v>
          </cell>
        </row>
        <row r="2221">
          <cell r="A2221" t="str">
            <v>US_Colorado_Logan</v>
          </cell>
        </row>
        <row r="2222">
          <cell r="A2222" t="str">
            <v>US_Colorado_Montezuma</v>
          </cell>
        </row>
        <row r="2223">
          <cell r="A2223" t="str">
            <v>US_Colorado_Montrose</v>
          </cell>
        </row>
        <row r="2224">
          <cell r="A2224" t="str">
            <v>US_Colorado_Morgan</v>
          </cell>
        </row>
        <row r="2225">
          <cell r="A2225" t="str">
            <v>US_Colorado_Otero</v>
          </cell>
        </row>
        <row r="2226">
          <cell r="A2226" t="str">
            <v>US_Colorado_Ouray</v>
          </cell>
        </row>
        <row r="2227">
          <cell r="A2227" t="str">
            <v>US_Colorado_Pitkin</v>
          </cell>
        </row>
        <row r="2228">
          <cell r="A2228" t="str">
            <v>US_Colorado_Pueblo</v>
          </cell>
        </row>
        <row r="2229">
          <cell r="A2229" t="str">
            <v>US_Colorado_Routt</v>
          </cell>
        </row>
        <row r="2230">
          <cell r="A2230" t="str">
            <v>US_Colorado_Summit</v>
          </cell>
        </row>
        <row r="2231">
          <cell r="A2231" t="str">
            <v>US_Colorado_Teller</v>
          </cell>
        </row>
        <row r="2232">
          <cell r="A2232" t="str">
            <v>US_Colorado_Unassigned</v>
          </cell>
        </row>
        <row r="2233">
          <cell r="A2233" t="str">
            <v>US_Colorado_Weld</v>
          </cell>
        </row>
        <row r="2234">
          <cell r="A2234" t="str">
            <v>US_Connecticut_Fairfield</v>
          </cell>
        </row>
        <row r="2235">
          <cell r="A2235" t="str">
            <v>US_Connecticut_Hartford</v>
          </cell>
        </row>
        <row r="2236">
          <cell r="A2236" t="str">
            <v>US_Connecticut_Litchfield</v>
          </cell>
        </row>
        <row r="2237">
          <cell r="A2237" t="str">
            <v>US_Connecticut_Middlesex</v>
          </cell>
        </row>
        <row r="2238">
          <cell r="A2238" t="str">
            <v>US_Connecticut_New_Haven</v>
          </cell>
        </row>
        <row r="2239">
          <cell r="A2239" t="str">
            <v>US_Connecticut_New_London</v>
          </cell>
        </row>
        <row r="2240">
          <cell r="A2240" t="str">
            <v>US_Connecticut_Tolland</v>
          </cell>
        </row>
        <row r="2241">
          <cell r="A2241" t="str">
            <v>US_Connecticut_Unassigned</v>
          </cell>
        </row>
        <row r="2242">
          <cell r="A2242" t="str">
            <v>US_Connecticut_Windham</v>
          </cell>
        </row>
        <row r="2243">
          <cell r="A2243" t="str">
            <v>US_Delaware_Kent</v>
          </cell>
        </row>
        <row r="2244">
          <cell r="A2244" t="str">
            <v>US_Delaware_New_Castle</v>
          </cell>
        </row>
        <row r="2245">
          <cell r="A2245" t="str">
            <v>US_Delaware_Sussex</v>
          </cell>
        </row>
        <row r="2246">
          <cell r="A2246" t="str">
            <v>US_Delaware_Unassigned</v>
          </cell>
        </row>
        <row r="2247">
          <cell r="A2247" t="str">
            <v>US_District_of_Columbia</v>
          </cell>
        </row>
        <row r="2248">
          <cell r="A2248" t="str">
            <v>US_Florida_Alachua</v>
          </cell>
        </row>
        <row r="2249">
          <cell r="A2249" t="str">
            <v>US_Florida_Baker</v>
          </cell>
        </row>
        <row r="2250">
          <cell r="A2250" t="str">
            <v>US_Florida_Bay</v>
          </cell>
        </row>
        <row r="2251">
          <cell r="A2251" t="str">
            <v>US_Florida_Bradford</v>
          </cell>
        </row>
        <row r="2252">
          <cell r="A2252" t="str">
            <v>US_Florida_Brevard</v>
          </cell>
        </row>
        <row r="2253">
          <cell r="A2253" t="str">
            <v>US_Florida_Broward</v>
          </cell>
        </row>
        <row r="2254">
          <cell r="A2254" t="str">
            <v>US_Florida_Charlotte</v>
          </cell>
        </row>
        <row r="2255">
          <cell r="A2255" t="str">
            <v>US_Florida_Citrus</v>
          </cell>
        </row>
        <row r="2256">
          <cell r="A2256" t="str">
            <v>US_Florida_Clay</v>
          </cell>
        </row>
        <row r="2257">
          <cell r="A2257" t="str">
            <v>US_Florida_Collier</v>
          </cell>
        </row>
        <row r="2258">
          <cell r="A2258" t="str">
            <v>US_Florida_Columbia</v>
          </cell>
        </row>
        <row r="2259">
          <cell r="A2259" t="str">
            <v>US_Florida_DeSoto</v>
          </cell>
        </row>
        <row r="2260">
          <cell r="A2260" t="str">
            <v>US_Florida_Duval</v>
          </cell>
        </row>
        <row r="2261">
          <cell r="A2261" t="str">
            <v>US_Florida_Escambia</v>
          </cell>
        </row>
        <row r="2262">
          <cell r="A2262" t="str">
            <v>US_Florida_Flagler</v>
          </cell>
        </row>
        <row r="2263">
          <cell r="A2263" t="str">
            <v>US_Florida_Gadsden</v>
          </cell>
        </row>
        <row r="2264">
          <cell r="A2264" t="str">
            <v>US_Florida_Glades</v>
          </cell>
        </row>
        <row r="2265">
          <cell r="A2265" t="str">
            <v>US_Florida_Hendry</v>
          </cell>
        </row>
        <row r="2266">
          <cell r="A2266" t="str">
            <v>US_Florida_Hernando</v>
          </cell>
        </row>
        <row r="2267">
          <cell r="A2267" t="str">
            <v>US_Florida_Highlands</v>
          </cell>
        </row>
        <row r="2268">
          <cell r="A2268" t="str">
            <v>US_Florida_Hillsborough</v>
          </cell>
        </row>
        <row r="2269">
          <cell r="A2269" t="str">
            <v>US_Florida_Indian_River</v>
          </cell>
        </row>
        <row r="2270">
          <cell r="A2270" t="str">
            <v>US_Florida_Jefferson</v>
          </cell>
        </row>
        <row r="2271">
          <cell r="A2271" t="str">
            <v>US_Florida_Lake</v>
          </cell>
        </row>
        <row r="2272">
          <cell r="A2272" t="str">
            <v>US_Florida_Lee</v>
          </cell>
        </row>
        <row r="2273">
          <cell r="A2273" t="str">
            <v>US_Florida_Leon</v>
          </cell>
        </row>
        <row r="2274">
          <cell r="A2274" t="str">
            <v>US_Florida_Madison</v>
          </cell>
        </row>
        <row r="2275">
          <cell r="A2275" t="str">
            <v>US_Florida_Manatee</v>
          </cell>
        </row>
        <row r="2276">
          <cell r="A2276" t="str">
            <v>US_Florida_Marion</v>
          </cell>
        </row>
        <row r="2277">
          <cell r="A2277" t="str">
            <v>US_Florida_Martin</v>
          </cell>
        </row>
        <row r="2278">
          <cell r="A2278" t="str">
            <v>US_Florida_Monroe</v>
          </cell>
        </row>
        <row r="2279">
          <cell r="A2279" t="str">
            <v>US_Florida_Nassau</v>
          </cell>
        </row>
        <row r="2280">
          <cell r="A2280" t="str">
            <v>US_Florida_Okaloosa</v>
          </cell>
        </row>
        <row r="2281">
          <cell r="A2281" t="str">
            <v>US_Florida_Orange</v>
          </cell>
        </row>
        <row r="2282">
          <cell r="A2282" t="str">
            <v>US_Florida_Osceola</v>
          </cell>
        </row>
        <row r="2283">
          <cell r="A2283" t="str">
            <v>US_Florida_Palm_Beach</v>
          </cell>
        </row>
        <row r="2284">
          <cell r="A2284" t="str">
            <v>US_Florida_Pasco</v>
          </cell>
        </row>
        <row r="2285">
          <cell r="A2285" t="str">
            <v>US_Florida_Pinellas</v>
          </cell>
        </row>
        <row r="2286">
          <cell r="A2286" t="str">
            <v>US_Florida_Polk</v>
          </cell>
        </row>
        <row r="2287">
          <cell r="A2287" t="str">
            <v>US_Florida_Putnam</v>
          </cell>
        </row>
        <row r="2288">
          <cell r="A2288" t="str">
            <v>US_Florida_Santa_Rosa</v>
          </cell>
        </row>
        <row r="2289">
          <cell r="A2289" t="str">
            <v>US_Florida_Sarasota</v>
          </cell>
        </row>
        <row r="2290">
          <cell r="A2290" t="str">
            <v>US_Florida_Seminole</v>
          </cell>
        </row>
        <row r="2291">
          <cell r="A2291" t="str">
            <v>US_Florida_St._Johns_St_Johns</v>
          </cell>
        </row>
        <row r="2292">
          <cell r="A2292" t="str">
            <v>US_Florida_St._Lucie_St_Lucie</v>
          </cell>
        </row>
        <row r="2293">
          <cell r="A2293" t="str">
            <v>US_Florida_Sumter</v>
          </cell>
        </row>
        <row r="2294">
          <cell r="A2294" t="str">
            <v>US_Florida_Suwannee</v>
          </cell>
        </row>
        <row r="2295">
          <cell r="A2295" t="str">
            <v>US_Florida_Volusia</v>
          </cell>
        </row>
        <row r="2296">
          <cell r="A2296" t="str">
            <v>US_Florida_Wakulla</v>
          </cell>
        </row>
        <row r="2297">
          <cell r="A2297" t="str">
            <v>US_Florida_Walton</v>
          </cell>
        </row>
        <row r="2298">
          <cell r="A2298" t="str">
            <v>US_Georgia_Appling</v>
          </cell>
        </row>
        <row r="2299">
          <cell r="A2299" t="str">
            <v>US_Georgia_Atkinson</v>
          </cell>
        </row>
        <row r="2300">
          <cell r="A2300" t="str">
            <v>US_Georgia_Bacon</v>
          </cell>
        </row>
        <row r="2301">
          <cell r="A2301" t="str">
            <v>US_Georgia_Baker</v>
          </cell>
        </row>
        <row r="2302">
          <cell r="A2302" t="str">
            <v>US_Georgia_Baldwin</v>
          </cell>
        </row>
        <row r="2303">
          <cell r="A2303" t="str">
            <v>US_Georgia_Barrow</v>
          </cell>
        </row>
        <row r="2304">
          <cell r="A2304" t="str">
            <v>US_Georgia_Bartow</v>
          </cell>
        </row>
        <row r="2305">
          <cell r="A2305" t="str">
            <v>US_Georgia_Bibb</v>
          </cell>
        </row>
        <row r="2306">
          <cell r="A2306" t="str">
            <v>US_Georgia_Brantley</v>
          </cell>
        </row>
        <row r="2307">
          <cell r="A2307" t="str">
            <v>US_Georgia_Brooks</v>
          </cell>
        </row>
        <row r="2308">
          <cell r="A2308" t="str">
            <v>US_Georgia_Bryan</v>
          </cell>
        </row>
        <row r="2309">
          <cell r="A2309" t="str">
            <v>US_Georgia_Bulloch</v>
          </cell>
        </row>
        <row r="2310">
          <cell r="A2310" t="str">
            <v>US_Georgia_Burke</v>
          </cell>
        </row>
        <row r="2311">
          <cell r="A2311" t="str">
            <v>US_Georgia_Butts</v>
          </cell>
        </row>
        <row r="2312">
          <cell r="A2312" t="str">
            <v>US_Georgia_Calhoun</v>
          </cell>
        </row>
        <row r="2313">
          <cell r="A2313" t="str">
            <v>US_Georgia_Camden</v>
          </cell>
        </row>
        <row r="2314">
          <cell r="A2314" t="str">
            <v>US_Georgia_Carroll</v>
          </cell>
        </row>
        <row r="2315">
          <cell r="A2315" t="str">
            <v>US_Georgia_Charlton</v>
          </cell>
        </row>
        <row r="2316">
          <cell r="A2316" t="str">
            <v>US_Georgia_Chatham</v>
          </cell>
        </row>
        <row r="2317">
          <cell r="A2317" t="str">
            <v>US_Georgia_Chattooga</v>
          </cell>
        </row>
        <row r="2318">
          <cell r="A2318" t="str">
            <v>US_Georgia_Cherokee</v>
          </cell>
        </row>
        <row r="2319">
          <cell r="A2319" t="str">
            <v>US_Georgia_Clarke</v>
          </cell>
        </row>
        <row r="2320">
          <cell r="A2320" t="str">
            <v>US_Georgia_Clay</v>
          </cell>
        </row>
        <row r="2321">
          <cell r="A2321" t="str">
            <v>US_Georgia_Clayton</v>
          </cell>
        </row>
        <row r="2322">
          <cell r="A2322" t="str">
            <v>US_Georgia_Cobb</v>
          </cell>
        </row>
        <row r="2323">
          <cell r="A2323" t="str">
            <v>US_Georgia_Coffee</v>
          </cell>
        </row>
        <row r="2324">
          <cell r="A2324" t="str">
            <v>US_Georgia_Colquitt</v>
          </cell>
        </row>
        <row r="2325">
          <cell r="A2325" t="str">
            <v>US_Georgia_Columbia</v>
          </cell>
        </row>
        <row r="2326">
          <cell r="A2326" t="str">
            <v>US_Georgia_Cook</v>
          </cell>
        </row>
        <row r="2327">
          <cell r="A2327" t="str">
            <v>US_Georgia_Coweta</v>
          </cell>
        </row>
        <row r="2328">
          <cell r="A2328" t="str">
            <v>US_Georgia_Crisp</v>
          </cell>
        </row>
        <row r="2329">
          <cell r="A2329" t="str">
            <v>US_Georgia_Dade</v>
          </cell>
        </row>
        <row r="2330">
          <cell r="A2330" t="str">
            <v>US_Georgia_Dawson</v>
          </cell>
        </row>
        <row r="2331">
          <cell r="A2331" t="str">
            <v>US_Georgia_DeKalb</v>
          </cell>
        </row>
        <row r="2332">
          <cell r="A2332" t="str">
            <v>US_Georgia_Decatur</v>
          </cell>
        </row>
        <row r="2333">
          <cell r="A2333" t="str">
            <v>US_Georgia_Dodge</v>
          </cell>
        </row>
        <row r="2334">
          <cell r="A2334" t="str">
            <v>US_Georgia_Dooly</v>
          </cell>
        </row>
        <row r="2335">
          <cell r="A2335" t="str">
            <v>US_Georgia_Dougherty</v>
          </cell>
        </row>
        <row r="2336">
          <cell r="A2336" t="str">
            <v>US_Georgia_Douglas</v>
          </cell>
        </row>
        <row r="2337">
          <cell r="A2337" t="str">
            <v>US_Georgia_Early</v>
          </cell>
        </row>
        <row r="2338">
          <cell r="A2338" t="str">
            <v>US_Georgia_Effingham</v>
          </cell>
        </row>
        <row r="2339">
          <cell r="A2339" t="str">
            <v>US_Georgia_Emanuel</v>
          </cell>
        </row>
        <row r="2340">
          <cell r="A2340" t="str">
            <v>US_Georgia_Fannin</v>
          </cell>
        </row>
        <row r="2341">
          <cell r="A2341" t="str">
            <v>US_Georgia_Fayette</v>
          </cell>
        </row>
        <row r="2342">
          <cell r="A2342" t="str">
            <v>US_Georgia_Floyd</v>
          </cell>
        </row>
        <row r="2343">
          <cell r="A2343" t="str">
            <v>US_Georgia_Forsyth</v>
          </cell>
        </row>
        <row r="2344">
          <cell r="A2344" t="str">
            <v>US_Georgia_Franklin</v>
          </cell>
        </row>
        <row r="2345">
          <cell r="A2345" t="str">
            <v>US_Georgia_Fulton</v>
          </cell>
        </row>
        <row r="2346">
          <cell r="A2346" t="str">
            <v>US_Georgia_Gilmer</v>
          </cell>
        </row>
        <row r="2347">
          <cell r="A2347" t="str">
            <v>US_Georgia_Glynn</v>
          </cell>
        </row>
        <row r="2348">
          <cell r="A2348" t="str">
            <v>US_Georgia_Gordon</v>
          </cell>
        </row>
        <row r="2349">
          <cell r="A2349" t="str">
            <v>US_Georgia_Grady</v>
          </cell>
        </row>
        <row r="2350">
          <cell r="A2350" t="str">
            <v>US_Georgia_Greene</v>
          </cell>
        </row>
        <row r="2351">
          <cell r="A2351" t="str">
            <v>US_Georgia_Gwinnett</v>
          </cell>
        </row>
        <row r="2352">
          <cell r="A2352" t="str">
            <v>US_Georgia_Habersham</v>
          </cell>
        </row>
        <row r="2353">
          <cell r="A2353" t="str">
            <v>US_Georgia_Hall</v>
          </cell>
        </row>
        <row r="2354">
          <cell r="A2354" t="str">
            <v>US_Georgia_Hancock</v>
          </cell>
        </row>
        <row r="2355">
          <cell r="A2355" t="str">
            <v>US_Georgia_Haralson</v>
          </cell>
        </row>
        <row r="2356">
          <cell r="A2356" t="str">
            <v>US_Georgia_Harris</v>
          </cell>
        </row>
        <row r="2357">
          <cell r="A2357" t="str">
            <v>US_Georgia_Heard</v>
          </cell>
        </row>
        <row r="2358">
          <cell r="A2358" t="str">
            <v>US_Georgia_Henry</v>
          </cell>
        </row>
        <row r="2359">
          <cell r="A2359" t="str">
            <v>US_Georgia_Houston</v>
          </cell>
        </row>
        <row r="2360">
          <cell r="A2360" t="str">
            <v>US_Georgia_Irwin</v>
          </cell>
        </row>
        <row r="2361">
          <cell r="A2361" t="str">
            <v>US_Georgia_Jackson</v>
          </cell>
        </row>
        <row r="2362">
          <cell r="A2362" t="str">
            <v>US_Georgia_Jeff_Davis</v>
          </cell>
        </row>
        <row r="2363">
          <cell r="A2363" t="str">
            <v>US_Georgia_Jefferson</v>
          </cell>
        </row>
        <row r="2364">
          <cell r="A2364" t="str">
            <v>US_Georgia_Jenkins</v>
          </cell>
        </row>
        <row r="2365">
          <cell r="A2365" t="str">
            <v>US_Georgia_Johnson</v>
          </cell>
        </row>
        <row r="2366">
          <cell r="A2366" t="str">
            <v>US_Georgia_Lamar</v>
          </cell>
        </row>
        <row r="2367">
          <cell r="A2367" t="str">
            <v>US_Georgia_Lanier</v>
          </cell>
        </row>
        <row r="2368">
          <cell r="A2368" t="str">
            <v>US_Georgia_Laurens</v>
          </cell>
        </row>
        <row r="2369">
          <cell r="A2369" t="str">
            <v>US_Georgia_Lee</v>
          </cell>
        </row>
        <row r="2370">
          <cell r="A2370" t="str">
            <v>US_Georgia_Lowndes</v>
          </cell>
        </row>
        <row r="2371">
          <cell r="A2371" t="str">
            <v>US_Georgia_Lumpkin</v>
          </cell>
        </row>
        <row r="2372">
          <cell r="A2372" t="str">
            <v>US_Georgia_Macon</v>
          </cell>
        </row>
        <row r="2373">
          <cell r="A2373" t="str">
            <v>US_Georgia_Madison</v>
          </cell>
        </row>
        <row r="2374">
          <cell r="A2374" t="str">
            <v>US_Georgia_Marion</v>
          </cell>
        </row>
        <row r="2375">
          <cell r="A2375" t="str">
            <v>US_Georgia_McDuffie</v>
          </cell>
        </row>
        <row r="2376">
          <cell r="A2376" t="str">
            <v>US_Georgia_Meriwether</v>
          </cell>
        </row>
        <row r="2377">
          <cell r="A2377" t="str">
            <v>US_Georgia_Mitchell</v>
          </cell>
        </row>
        <row r="2378">
          <cell r="A2378" t="str">
            <v>US_Georgia_Monroe</v>
          </cell>
        </row>
        <row r="2379">
          <cell r="A2379" t="str">
            <v>US_Georgia_Murray</v>
          </cell>
        </row>
        <row r="2380">
          <cell r="A2380" t="str">
            <v>US_Georgia_Muscogee</v>
          </cell>
        </row>
        <row r="2381">
          <cell r="A2381" t="str">
            <v>US_Georgia_Newton</v>
          </cell>
        </row>
        <row r="2382">
          <cell r="A2382" t="str">
            <v>US_Georgia_Oglethorpe</v>
          </cell>
        </row>
        <row r="2383">
          <cell r="A2383" t="str">
            <v>US_Georgia_Out_of_GA</v>
          </cell>
        </row>
        <row r="2384">
          <cell r="A2384" t="str">
            <v>US_Georgia_Paulding</v>
          </cell>
        </row>
        <row r="2385">
          <cell r="A2385" t="str">
            <v>US_Georgia_Peach</v>
          </cell>
        </row>
        <row r="2386">
          <cell r="A2386" t="str">
            <v>US_Georgia_Pickens</v>
          </cell>
        </row>
        <row r="2387">
          <cell r="A2387" t="str">
            <v>US_Georgia_Pierce</v>
          </cell>
        </row>
        <row r="2388">
          <cell r="A2388" t="str">
            <v>US_Georgia_Pike</v>
          </cell>
        </row>
        <row r="2389">
          <cell r="A2389" t="str">
            <v>US_Georgia_Pulaski</v>
          </cell>
        </row>
        <row r="2390">
          <cell r="A2390" t="str">
            <v>US_Georgia_Putnam</v>
          </cell>
        </row>
        <row r="2391">
          <cell r="A2391" t="str">
            <v>US_Georgia_Quitman</v>
          </cell>
        </row>
        <row r="2392">
          <cell r="A2392" t="str">
            <v>US_Georgia_Rabun</v>
          </cell>
        </row>
        <row r="2393">
          <cell r="A2393" t="str">
            <v>US_Georgia_Randolph</v>
          </cell>
        </row>
        <row r="2394">
          <cell r="A2394" t="str">
            <v>US_Georgia_Richmond</v>
          </cell>
        </row>
        <row r="2395">
          <cell r="A2395" t="str">
            <v>US_Georgia_Rockdale</v>
          </cell>
        </row>
        <row r="2396">
          <cell r="A2396" t="str">
            <v>US_Georgia_Schley</v>
          </cell>
        </row>
        <row r="2397">
          <cell r="A2397" t="str">
            <v>US_Georgia_Screven</v>
          </cell>
        </row>
        <row r="2398">
          <cell r="A2398" t="str">
            <v>US_Georgia_Seminole</v>
          </cell>
        </row>
        <row r="2399">
          <cell r="A2399" t="str">
            <v>US_Georgia_Spalding</v>
          </cell>
        </row>
        <row r="2400">
          <cell r="A2400" t="str">
            <v>US_Georgia_Stephens</v>
          </cell>
        </row>
        <row r="2401">
          <cell r="A2401" t="str">
            <v>US_Georgia_Sumter</v>
          </cell>
        </row>
        <row r="2402">
          <cell r="A2402" t="str">
            <v>US_Georgia_Talbot</v>
          </cell>
        </row>
        <row r="2403">
          <cell r="A2403" t="str">
            <v>US_Georgia_Taylor</v>
          </cell>
        </row>
        <row r="2404">
          <cell r="A2404" t="str">
            <v>US_Georgia_Telfair</v>
          </cell>
        </row>
        <row r="2405">
          <cell r="A2405" t="str">
            <v>US_Georgia_Terrell</v>
          </cell>
        </row>
        <row r="2406">
          <cell r="A2406" t="str">
            <v>US_Georgia_Thomas</v>
          </cell>
        </row>
        <row r="2407">
          <cell r="A2407" t="str">
            <v>US_Georgia_Tift</v>
          </cell>
        </row>
        <row r="2408">
          <cell r="A2408" t="str">
            <v>US_Georgia_Toombs</v>
          </cell>
        </row>
        <row r="2409">
          <cell r="A2409" t="str">
            <v>US_Georgia_Towns</v>
          </cell>
        </row>
        <row r="2410">
          <cell r="A2410" t="str">
            <v>US_Georgia_Troup</v>
          </cell>
        </row>
        <row r="2411">
          <cell r="A2411" t="str">
            <v>US_Georgia_Turner</v>
          </cell>
        </row>
        <row r="2412">
          <cell r="A2412" t="str">
            <v>US_Georgia_Union</v>
          </cell>
        </row>
        <row r="2413">
          <cell r="A2413" t="str">
            <v>US_Georgia_Upson</v>
          </cell>
        </row>
        <row r="2414">
          <cell r="A2414" t="str">
            <v>US_Georgia_Walton</v>
          </cell>
        </row>
        <row r="2415">
          <cell r="A2415" t="str">
            <v>US_Georgia_Ware</v>
          </cell>
        </row>
        <row r="2416">
          <cell r="A2416" t="str">
            <v>US_Georgia_Washington</v>
          </cell>
        </row>
        <row r="2417">
          <cell r="A2417" t="str">
            <v>US_Georgia_Webster</v>
          </cell>
        </row>
        <row r="2418">
          <cell r="A2418" t="str">
            <v>US_Georgia_White</v>
          </cell>
        </row>
        <row r="2419">
          <cell r="A2419" t="str">
            <v>US_Georgia_Whitfield</v>
          </cell>
        </row>
        <row r="2420">
          <cell r="A2420" t="str">
            <v>US_Georgia_Wilcox</v>
          </cell>
        </row>
        <row r="2421">
          <cell r="A2421" t="str">
            <v>US_Georgia_Wilkes</v>
          </cell>
        </row>
        <row r="2422">
          <cell r="A2422" t="str">
            <v>US_Georgia_Wilkinson</v>
          </cell>
        </row>
        <row r="2423">
          <cell r="A2423" t="str">
            <v>US_Georgia_Worth</v>
          </cell>
        </row>
        <row r="2424">
          <cell r="A2424" t="str">
            <v>US_Grand_Princess</v>
          </cell>
        </row>
        <row r="2425">
          <cell r="A2425" t="str">
            <v>US_Guam</v>
          </cell>
        </row>
        <row r="2426">
          <cell r="A2426" t="str">
            <v>US_Hawaii_Honolulu</v>
          </cell>
        </row>
        <row r="2427">
          <cell r="A2427" t="str">
            <v>US_Hawaii_Maui</v>
          </cell>
        </row>
        <row r="2428">
          <cell r="A2428" t="str">
            <v>US_Idaho_Ada</v>
          </cell>
        </row>
        <row r="2429">
          <cell r="A2429" t="str">
            <v>US_Idaho_Blaine</v>
          </cell>
        </row>
        <row r="2430">
          <cell r="A2430" t="str">
            <v>US_Idaho_Canyon</v>
          </cell>
        </row>
        <row r="2431">
          <cell r="A2431" t="str">
            <v>US_Idaho_Cassia</v>
          </cell>
        </row>
        <row r="2432">
          <cell r="A2432" t="str">
            <v>US_Idaho_Elmore</v>
          </cell>
        </row>
        <row r="2433">
          <cell r="A2433" t="str">
            <v>US_Idaho_Jerome</v>
          </cell>
        </row>
        <row r="2434">
          <cell r="A2434" t="str">
            <v>US_Idaho_Nez_Perce</v>
          </cell>
        </row>
        <row r="2435">
          <cell r="A2435" t="str">
            <v>US_Idaho_Payette</v>
          </cell>
        </row>
        <row r="2436">
          <cell r="A2436" t="str">
            <v>US_Idaho_Twin_Falls</v>
          </cell>
        </row>
        <row r="2437">
          <cell r="A2437" t="str">
            <v>US_Illinois_Adams</v>
          </cell>
        </row>
        <row r="2438">
          <cell r="A2438" t="str">
            <v>US_Illinois_Bond</v>
          </cell>
        </row>
        <row r="2439">
          <cell r="A2439" t="str">
            <v>US_Illinois_Boone</v>
          </cell>
        </row>
        <row r="2440">
          <cell r="A2440" t="str">
            <v>US_Illinois_Bureau</v>
          </cell>
        </row>
        <row r="2441">
          <cell r="A2441" t="str">
            <v>US_Illinois_Carroll</v>
          </cell>
        </row>
        <row r="2442">
          <cell r="A2442" t="str">
            <v>US_Illinois_Champaign</v>
          </cell>
        </row>
        <row r="2443">
          <cell r="A2443" t="str">
            <v>US_Illinois_Christian</v>
          </cell>
        </row>
        <row r="2444">
          <cell r="A2444" t="str">
            <v>US_Illinois_Clinton</v>
          </cell>
        </row>
        <row r="2445">
          <cell r="A2445" t="str">
            <v>US_Illinois_Coles</v>
          </cell>
        </row>
        <row r="2446">
          <cell r="A2446" t="str">
            <v>US_Illinois_Cook</v>
          </cell>
        </row>
        <row r="2447">
          <cell r="A2447" t="str">
            <v>US_Illinois_DeKalb</v>
          </cell>
        </row>
        <row r="2448">
          <cell r="A2448" t="str">
            <v>US_Illinois_DuPage</v>
          </cell>
        </row>
        <row r="2449">
          <cell r="A2449" t="str">
            <v>US_Illinois_Effingham</v>
          </cell>
        </row>
        <row r="2450">
          <cell r="A2450" t="str">
            <v>US_Illinois_Fayette</v>
          </cell>
        </row>
        <row r="2451">
          <cell r="A2451" t="str">
            <v>US_Illinois_Ford</v>
          </cell>
        </row>
        <row r="2452">
          <cell r="A2452" t="str">
            <v>US_Illinois_Grundy</v>
          </cell>
        </row>
        <row r="2453">
          <cell r="A2453" t="str">
            <v>US_Illinois_Iroquois</v>
          </cell>
        </row>
        <row r="2454">
          <cell r="A2454" t="str">
            <v>US_Illinois_Jackson</v>
          </cell>
        </row>
        <row r="2455">
          <cell r="A2455" t="str">
            <v>US_Illinois_Jasper</v>
          </cell>
        </row>
        <row r="2456">
          <cell r="A2456" t="str">
            <v>US_Illinois_Jefferson</v>
          </cell>
        </row>
        <row r="2457">
          <cell r="A2457" t="str">
            <v>US_Illinois_Jersey</v>
          </cell>
        </row>
        <row r="2458">
          <cell r="A2458" t="str">
            <v>US_Illinois_Jo_Daviess</v>
          </cell>
        </row>
        <row r="2459">
          <cell r="A2459" t="str">
            <v>US_Illinois_Kane</v>
          </cell>
        </row>
        <row r="2460">
          <cell r="A2460" t="str">
            <v>US_Illinois_Kankakee</v>
          </cell>
        </row>
        <row r="2461">
          <cell r="A2461" t="str">
            <v>US_Illinois_Kendall</v>
          </cell>
        </row>
        <row r="2462">
          <cell r="A2462" t="str">
            <v>US_Illinois_LaSalle</v>
          </cell>
        </row>
        <row r="2463">
          <cell r="A2463" t="str">
            <v>US_Illinois_Lake</v>
          </cell>
        </row>
        <row r="2464">
          <cell r="A2464" t="str">
            <v>US_Illinois_Livingston</v>
          </cell>
        </row>
        <row r="2465">
          <cell r="A2465" t="str">
            <v>US_Illinois_Macon</v>
          </cell>
        </row>
        <row r="2466">
          <cell r="A2466" t="str">
            <v>US_Illinois_Macoupin</v>
          </cell>
        </row>
        <row r="2467">
          <cell r="A2467" t="str">
            <v>US_Illinois_Madison</v>
          </cell>
        </row>
        <row r="2468">
          <cell r="A2468" t="str">
            <v>US_Illinois_McDonough</v>
          </cell>
        </row>
        <row r="2469">
          <cell r="A2469" t="str">
            <v>US_Illinois_McHenry</v>
          </cell>
        </row>
        <row r="2470">
          <cell r="A2470" t="str">
            <v>US_Illinois_McLean</v>
          </cell>
        </row>
        <row r="2471">
          <cell r="A2471" t="str">
            <v>US_Illinois_Monroe</v>
          </cell>
        </row>
        <row r="2472">
          <cell r="A2472" t="str">
            <v>US_Illinois_Montgomery</v>
          </cell>
        </row>
        <row r="2473">
          <cell r="A2473" t="str">
            <v>US_Illinois_Morgan</v>
          </cell>
        </row>
        <row r="2474">
          <cell r="A2474" t="str">
            <v>US_Illinois_Ogle</v>
          </cell>
        </row>
        <row r="2475">
          <cell r="A2475" t="str">
            <v>US_Illinois_Out_of_IL</v>
          </cell>
        </row>
        <row r="2476">
          <cell r="A2476" t="str">
            <v>US_Illinois_Peoria</v>
          </cell>
        </row>
        <row r="2477">
          <cell r="A2477" t="str">
            <v>US_Illinois_Randolph</v>
          </cell>
        </row>
        <row r="2478">
          <cell r="A2478" t="str">
            <v>US_Illinois_Rock_Island</v>
          </cell>
        </row>
        <row r="2479">
          <cell r="A2479" t="str">
            <v>US_Illinois_Sangamon</v>
          </cell>
        </row>
        <row r="2480">
          <cell r="A2480" t="str">
            <v>US_Illinois_Shelby</v>
          </cell>
        </row>
        <row r="2481">
          <cell r="A2481" t="str">
            <v>US_Illinois_St._Clair_St_Clair</v>
          </cell>
        </row>
        <row r="2482">
          <cell r="A2482" t="str">
            <v>US_Illinois_Tazewell</v>
          </cell>
        </row>
        <row r="2483">
          <cell r="A2483" t="str">
            <v>US_Illinois_Unassigned</v>
          </cell>
        </row>
        <row r="2484">
          <cell r="A2484" t="str">
            <v>US_Illinois_Union</v>
          </cell>
        </row>
        <row r="2485">
          <cell r="A2485" t="str">
            <v>US_Illinois_Vermilion</v>
          </cell>
        </row>
        <row r="2486">
          <cell r="A2486" t="str">
            <v>US_Illinois_Whiteside</v>
          </cell>
        </row>
        <row r="2487">
          <cell r="A2487" t="str">
            <v>US_Illinois_Will</v>
          </cell>
        </row>
        <row r="2488">
          <cell r="A2488" t="str">
            <v>US_Illinois_Williamson</v>
          </cell>
        </row>
        <row r="2489">
          <cell r="A2489" t="str">
            <v>US_Illinois_Winnebago</v>
          </cell>
        </row>
        <row r="2490">
          <cell r="A2490" t="str">
            <v>US_Illinois_Woodford</v>
          </cell>
        </row>
        <row r="2491">
          <cell r="A2491" t="str">
            <v>US_Indiana_Adams</v>
          </cell>
        </row>
        <row r="2492">
          <cell r="A2492" t="str">
            <v>US_Indiana_Allen</v>
          </cell>
        </row>
        <row r="2493">
          <cell r="A2493" t="str">
            <v>US_Indiana_Bartholomew</v>
          </cell>
        </row>
        <row r="2494">
          <cell r="A2494" t="str">
            <v>US_Indiana_Blackford</v>
          </cell>
        </row>
        <row r="2495">
          <cell r="A2495" t="str">
            <v>US_Indiana_Boone</v>
          </cell>
        </row>
        <row r="2496">
          <cell r="A2496" t="str">
            <v>US_Indiana_Brown</v>
          </cell>
        </row>
        <row r="2497">
          <cell r="A2497" t="str">
            <v>US_Indiana_Carroll</v>
          </cell>
        </row>
        <row r="2498">
          <cell r="A2498" t="str">
            <v>US_Indiana_Cass</v>
          </cell>
        </row>
        <row r="2499">
          <cell r="A2499" t="str">
            <v>US_Indiana_Clark</v>
          </cell>
        </row>
        <row r="2500">
          <cell r="A2500" t="str">
            <v>US_Indiana_Clay</v>
          </cell>
        </row>
        <row r="2501">
          <cell r="A2501" t="str">
            <v>US_Indiana_Clinton</v>
          </cell>
        </row>
        <row r="2502">
          <cell r="A2502" t="str">
            <v>US_Indiana_Daviess</v>
          </cell>
        </row>
        <row r="2503">
          <cell r="A2503" t="str">
            <v>US_Indiana_DeKalb</v>
          </cell>
        </row>
        <row r="2504">
          <cell r="A2504" t="str">
            <v>US_Indiana_Dearborn</v>
          </cell>
        </row>
        <row r="2505">
          <cell r="A2505" t="str">
            <v>US_Indiana_Decatur</v>
          </cell>
        </row>
        <row r="2506">
          <cell r="A2506" t="str">
            <v>US_Indiana_Delaware</v>
          </cell>
        </row>
        <row r="2507">
          <cell r="A2507" t="str">
            <v>US_Indiana_Dubois</v>
          </cell>
        </row>
        <row r="2508">
          <cell r="A2508" t="str">
            <v>US_Indiana_Elkhart</v>
          </cell>
        </row>
        <row r="2509">
          <cell r="A2509" t="str">
            <v>US_Indiana_Fayette</v>
          </cell>
        </row>
        <row r="2510">
          <cell r="A2510" t="str">
            <v>US_Indiana_Floyd</v>
          </cell>
        </row>
        <row r="2511">
          <cell r="A2511" t="str">
            <v>US_Indiana_Fountain</v>
          </cell>
        </row>
        <row r="2512">
          <cell r="A2512" t="str">
            <v>US_Indiana_Franklin</v>
          </cell>
        </row>
        <row r="2513">
          <cell r="A2513" t="str">
            <v>US_Indiana_Fulton</v>
          </cell>
        </row>
        <row r="2514">
          <cell r="A2514" t="str">
            <v>US_Indiana_Grant</v>
          </cell>
        </row>
        <row r="2515">
          <cell r="A2515" t="str">
            <v>US_Indiana_Greene</v>
          </cell>
        </row>
        <row r="2516">
          <cell r="A2516" t="str">
            <v>US_Indiana_Hamilton</v>
          </cell>
        </row>
        <row r="2517">
          <cell r="A2517" t="str">
            <v>US_Indiana_Hancock</v>
          </cell>
        </row>
        <row r="2518">
          <cell r="A2518" t="str">
            <v>US_Indiana_Harrison</v>
          </cell>
        </row>
        <row r="2519">
          <cell r="A2519" t="str">
            <v>US_Indiana_Hendricks</v>
          </cell>
        </row>
        <row r="2520">
          <cell r="A2520" t="str">
            <v>US_Indiana_Henry</v>
          </cell>
        </row>
        <row r="2521">
          <cell r="A2521" t="str">
            <v>US_Indiana_Howard</v>
          </cell>
        </row>
        <row r="2522">
          <cell r="A2522" t="str">
            <v>US_Indiana_Huntington</v>
          </cell>
        </row>
        <row r="2523">
          <cell r="A2523" t="str">
            <v>US_Indiana_Jackson</v>
          </cell>
        </row>
        <row r="2524">
          <cell r="A2524" t="str">
            <v>US_Indiana_Jasper</v>
          </cell>
        </row>
        <row r="2525">
          <cell r="A2525" t="str">
            <v>US_Indiana_Jennings</v>
          </cell>
        </row>
        <row r="2526">
          <cell r="A2526" t="str">
            <v>US_Indiana_Johnson</v>
          </cell>
        </row>
        <row r="2527">
          <cell r="A2527" t="str">
            <v>US_Indiana_Kosciusko</v>
          </cell>
        </row>
        <row r="2528">
          <cell r="A2528" t="str">
            <v>US_Indiana_LaGrange</v>
          </cell>
        </row>
        <row r="2529">
          <cell r="A2529" t="str">
            <v>US_Indiana_LaPorte</v>
          </cell>
        </row>
        <row r="2530">
          <cell r="A2530" t="str">
            <v>US_Indiana_Lake</v>
          </cell>
        </row>
        <row r="2531">
          <cell r="A2531" t="str">
            <v>US_Indiana_Lawrence</v>
          </cell>
        </row>
        <row r="2532">
          <cell r="A2532" t="str">
            <v>US_Indiana_Madison</v>
          </cell>
        </row>
        <row r="2533">
          <cell r="A2533" t="str">
            <v>US_Indiana_Marion</v>
          </cell>
        </row>
        <row r="2534">
          <cell r="A2534" t="str">
            <v>US_Indiana_Marshall</v>
          </cell>
        </row>
        <row r="2535">
          <cell r="A2535" t="str">
            <v>US_Indiana_Miami</v>
          </cell>
        </row>
        <row r="2536">
          <cell r="A2536" t="str">
            <v>US_Indiana_Monroe</v>
          </cell>
        </row>
        <row r="2537">
          <cell r="A2537" t="str">
            <v>US_Indiana_Montgomery</v>
          </cell>
        </row>
        <row r="2538">
          <cell r="A2538" t="str">
            <v>US_Indiana_Morgan</v>
          </cell>
        </row>
        <row r="2539">
          <cell r="A2539" t="str">
            <v>US_Indiana_Newton</v>
          </cell>
        </row>
        <row r="2540">
          <cell r="A2540" t="str">
            <v>US_Indiana_Noble</v>
          </cell>
        </row>
        <row r="2541">
          <cell r="A2541" t="str">
            <v>US_Indiana_Orange</v>
          </cell>
        </row>
        <row r="2542">
          <cell r="A2542" t="str">
            <v>US_Indiana_Owen</v>
          </cell>
        </row>
        <row r="2543">
          <cell r="A2543" t="str">
            <v>US_Indiana_Porter</v>
          </cell>
        </row>
        <row r="2544">
          <cell r="A2544" t="str">
            <v>US_Indiana_Putnam</v>
          </cell>
        </row>
        <row r="2545">
          <cell r="A2545" t="str">
            <v>US_Indiana_Randolph</v>
          </cell>
        </row>
        <row r="2546">
          <cell r="A2546" t="str">
            <v>US_Indiana_Ripley</v>
          </cell>
        </row>
        <row r="2547">
          <cell r="A2547" t="str">
            <v>US_Indiana_Rush</v>
          </cell>
        </row>
        <row r="2548">
          <cell r="A2548" t="str">
            <v>US_Indiana_Scott</v>
          </cell>
        </row>
        <row r="2549">
          <cell r="A2549" t="str">
            <v>US_Indiana_Shelby</v>
          </cell>
        </row>
        <row r="2550">
          <cell r="A2550" t="str">
            <v>US_Indiana_Spencer</v>
          </cell>
        </row>
        <row r="2551">
          <cell r="A2551" t="str">
            <v>US_Indiana_St._Joseph_St_Joseph</v>
          </cell>
        </row>
        <row r="2552">
          <cell r="A2552" t="str">
            <v>US_Indiana_Starke</v>
          </cell>
        </row>
        <row r="2553">
          <cell r="A2553" t="str">
            <v>US_Indiana_Steuben</v>
          </cell>
        </row>
        <row r="2554">
          <cell r="A2554" t="str">
            <v>US_Indiana_Tippecanoe</v>
          </cell>
        </row>
        <row r="2555">
          <cell r="A2555" t="str">
            <v>US_Indiana_Tipton</v>
          </cell>
        </row>
        <row r="2556">
          <cell r="A2556" t="str">
            <v>US_Indiana_Vanderburgh</v>
          </cell>
        </row>
        <row r="2557">
          <cell r="A2557" t="str">
            <v>US_Indiana_Vigo</v>
          </cell>
        </row>
        <row r="2558">
          <cell r="A2558" t="str">
            <v>US_Indiana_Wabash</v>
          </cell>
        </row>
        <row r="2559">
          <cell r="A2559" t="str">
            <v>US_Indiana_Warren</v>
          </cell>
        </row>
        <row r="2560">
          <cell r="A2560" t="str">
            <v>US_Indiana_Warrick</v>
          </cell>
        </row>
        <row r="2561">
          <cell r="A2561" t="str">
            <v>US_Indiana_Washington</v>
          </cell>
        </row>
        <row r="2562">
          <cell r="A2562" t="str">
            <v>US_Indiana_Wayne</v>
          </cell>
        </row>
        <row r="2563">
          <cell r="A2563" t="str">
            <v>US_Indiana_White</v>
          </cell>
        </row>
        <row r="2564">
          <cell r="A2564" t="str">
            <v>US_Indiana_Whitley</v>
          </cell>
        </row>
        <row r="2565">
          <cell r="A2565" t="str">
            <v>US_Iowa_Allamakee</v>
          </cell>
        </row>
        <row r="2566">
          <cell r="A2566" t="str">
            <v>US_Iowa_Appanoose</v>
          </cell>
        </row>
        <row r="2567">
          <cell r="A2567" t="str">
            <v>US_Iowa_Audubon</v>
          </cell>
        </row>
        <row r="2568">
          <cell r="A2568" t="str">
            <v>US_Iowa_Benton</v>
          </cell>
        </row>
        <row r="2569">
          <cell r="A2569" t="str">
            <v>US_Iowa_Black_Hawk</v>
          </cell>
        </row>
        <row r="2570">
          <cell r="A2570" t="str">
            <v>US_Iowa_Bremer</v>
          </cell>
        </row>
        <row r="2571">
          <cell r="A2571" t="str">
            <v>US_Iowa_Cedar</v>
          </cell>
        </row>
        <row r="2572">
          <cell r="A2572" t="str">
            <v>US_Iowa_Clayton</v>
          </cell>
        </row>
        <row r="2573">
          <cell r="A2573" t="str">
            <v>US_Iowa_Clinton</v>
          </cell>
        </row>
        <row r="2574">
          <cell r="A2574" t="str">
            <v>US_Iowa_Crawford</v>
          </cell>
        </row>
        <row r="2575">
          <cell r="A2575" t="str">
            <v>US_Iowa_Dallas</v>
          </cell>
        </row>
        <row r="2576">
          <cell r="A2576" t="str">
            <v>US_Iowa_Des_Moines</v>
          </cell>
        </row>
        <row r="2577">
          <cell r="A2577" t="str">
            <v>US_Iowa_Dubuque</v>
          </cell>
        </row>
        <row r="2578">
          <cell r="A2578" t="str">
            <v>US_Iowa_Floyd</v>
          </cell>
        </row>
        <row r="2579">
          <cell r="A2579" t="str">
            <v>US_Iowa_Guthrie</v>
          </cell>
        </row>
        <row r="2580">
          <cell r="A2580" t="str">
            <v>US_Iowa_Henry</v>
          </cell>
        </row>
        <row r="2581">
          <cell r="A2581" t="str">
            <v>US_Iowa_Jasper</v>
          </cell>
        </row>
        <row r="2582">
          <cell r="A2582" t="str">
            <v>US_Iowa_Johnson</v>
          </cell>
        </row>
        <row r="2583">
          <cell r="A2583" t="str">
            <v>US_Iowa_Linn</v>
          </cell>
        </row>
        <row r="2584">
          <cell r="A2584" t="str">
            <v>US_Iowa_Louisa</v>
          </cell>
        </row>
        <row r="2585">
          <cell r="A2585" t="str">
            <v>US_Iowa_Madison</v>
          </cell>
        </row>
        <row r="2586">
          <cell r="A2586" t="str">
            <v>US_Iowa_Mahaska</v>
          </cell>
        </row>
        <row r="2587">
          <cell r="A2587" t="str">
            <v>US_Iowa_Marshall</v>
          </cell>
        </row>
        <row r="2588">
          <cell r="A2588" t="str">
            <v>US_Iowa_Muscatine</v>
          </cell>
        </row>
        <row r="2589">
          <cell r="A2589" t="str">
            <v>US_Iowa_Polk</v>
          </cell>
        </row>
        <row r="2590">
          <cell r="A2590" t="str">
            <v>US_Iowa_Pottawattamie</v>
          </cell>
        </row>
        <row r="2591">
          <cell r="A2591" t="str">
            <v>US_Iowa_Poweshiek</v>
          </cell>
        </row>
        <row r="2592">
          <cell r="A2592" t="str">
            <v>US_Iowa_Scott</v>
          </cell>
        </row>
        <row r="2593">
          <cell r="A2593" t="str">
            <v>US_Iowa_Story</v>
          </cell>
        </row>
        <row r="2594">
          <cell r="A2594" t="str">
            <v>US_Iowa_Tama</v>
          </cell>
        </row>
        <row r="2595">
          <cell r="A2595" t="str">
            <v>US_Iowa_Wapello</v>
          </cell>
        </row>
        <row r="2596">
          <cell r="A2596" t="str">
            <v>US_Iowa_Washington</v>
          </cell>
        </row>
        <row r="2597">
          <cell r="A2597" t="str">
            <v>US_Iowa_Woodbury</v>
          </cell>
        </row>
        <row r="2598">
          <cell r="A2598" t="str">
            <v>US_Kansas_Barton</v>
          </cell>
        </row>
        <row r="2599">
          <cell r="A2599" t="str">
            <v>US_Kansas_Bourbon</v>
          </cell>
        </row>
        <row r="2600">
          <cell r="A2600" t="str">
            <v>US_Kansas_Clark</v>
          </cell>
        </row>
        <row r="2601">
          <cell r="A2601" t="str">
            <v>US_Kansas_Clay</v>
          </cell>
        </row>
        <row r="2602">
          <cell r="A2602" t="str">
            <v>US_Kansas_Coffey</v>
          </cell>
        </row>
        <row r="2603">
          <cell r="A2603" t="str">
            <v>US_Kansas_Cowley</v>
          </cell>
        </row>
        <row r="2604">
          <cell r="A2604" t="str">
            <v>US_Kansas_Crawford</v>
          </cell>
        </row>
        <row r="2605">
          <cell r="A2605" t="str">
            <v>US_Kansas_Finney</v>
          </cell>
        </row>
        <row r="2606">
          <cell r="A2606" t="str">
            <v>US_Kansas_Ford</v>
          </cell>
        </row>
        <row r="2607">
          <cell r="A2607" t="str">
            <v>US_Kansas_Johnson</v>
          </cell>
        </row>
        <row r="2608">
          <cell r="A2608" t="str">
            <v>US_Kansas_Leavenworth</v>
          </cell>
        </row>
        <row r="2609">
          <cell r="A2609" t="str">
            <v>US_Kansas_Lyon</v>
          </cell>
        </row>
        <row r="2610">
          <cell r="A2610" t="str">
            <v>US_Kansas_Marion</v>
          </cell>
        </row>
        <row r="2611">
          <cell r="A2611" t="str">
            <v>US_Kansas_Montgomery</v>
          </cell>
        </row>
        <row r="2612">
          <cell r="A2612" t="str">
            <v>US_Kansas_Riley</v>
          </cell>
        </row>
        <row r="2613">
          <cell r="A2613" t="str">
            <v>US_Kansas_Saline</v>
          </cell>
        </row>
        <row r="2614">
          <cell r="A2614" t="str">
            <v>US_Kansas_Sedgwick</v>
          </cell>
        </row>
        <row r="2615">
          <cell r="A2615" t="str">
            <v>US_Kansas_Seward</v>
          </cell>
        </row>
        <row r="2616">
          <cell r="A2616" t="str">
            <v>US_Kansas_Shawnee</v>
          </cell>
        </row>
        <row r="2617">
          <cell r="A2617" t="str">
            <v>US_Kansas_Sumner</v>
          </cell>
        </row>
        <row r="2618">
          <cell r="A2618" t="str">
            <v>US_Kansas_Wyandotte</v>
          </cell>
        </row>
        <row r="2619">
          <cell r="A2619" t="str">
            <v>US_Kentucky_Adair</v>
          </cell>
        </row>
        <row r="2620">
          <cell r="A2620" t="str">
            <v>US_Kentucky_Allen</v>
          </cell>
        </row>
        <row r="2621">
          <cell r="A2621" t="str">
            <v>US_Kentucky_Anderson</v>
          </cell>
        </row>
        <row r="2622">
          <cell r="A2622" t="str">
            <v>US_Kentucky_Bath</v>
          </cell>
        </row>
        <row r="2623">
          <cell r="A2623" t="str">
            <v>US_Kentucky_Boone</v>
          </cell>
        </row>
        <row r="2624">
          <cell r="A2624" t="str">
            <v>US_Kentucky_Bourbon</v>
          </cell>
        </row>
        <row r="2625">
          <cell r="A2625" t="str">
            <v>US_Kentucky_Boyd</v>
          </cell>
        </row>
        <row r="2626">
          <cell r="A2626" t="str">
            <v>US_Kentucky_Bullitt</v>
          </cell>
        </row>
        <row r="2627">
          <cell r="A2627" t="str">
            <v>US_Kentucky_Butler</v>
          </cell>
        </row>
        <row r="2628">
          <cell r="A2628" t="str">
            <v>US_Kentucky_Calloway</v>
          </cell>
        </row>
        <row r="2629">
          <cell r="A2629" t="str">
            <v>US_Kentucky_Campbell</v>
          </cell>
        </row>
        <row r="2630">
          <cell r="A2630" t="str">
            <v>US_Kentucky_Carlisle</v>
          </cell>
        </row>
        <row r="2631">
          <cell r="A2631" t="str">
            <v>US_Kentucky_Christian</v>
          </cell>
        </row>
        <row r="2632">
          <cell r="A2632" t="str">
            <v>US_Kentucky_Crittenden</v>
          </cell>
        </row>
        <row r="2633">
          <cell r="A2633" t="str">
            <v>US_Kentucky_Daviess</v>
          </cell>
        </row>
        <row r="2634">
          <cell r="A2634" t="str">
            <v>US_Kentucky_Edmonson</v>
          </cell>
        </row>
        <row r="2635">
          <cell r="A2635" t="str">
            <v>US_Kentucky_Fayette</v>
          </cell>
        </row>
        <row r="2636">
          <cell r="A2636" t="str">
            <v>US_Kentucky_Grant</v>
          </cell>
        </row>
        <row r="2637">
          <cell r="A2637" t="str">
            <v>US_Kentucky_Graves</v>
          </cell>
        </row>
        <row r="2638">
          <cell r="A2638" t="str">
            <v>US_Kentucky_Grayson</v>
          </cell>
        </row>
        <row r="2639">
          <cell r="A2639" t="str">
            <v>US_Kentucky_Hardin</v>
          </cell>
        </row>
        <row r="2640">
          <cell r="A2640" t="str">
            <v>US_Kentucky_Henderson</v>
          </cell>
        </row>
        <row r="2641">
          <cell r="A2641" t="str">
            <v>US_Kentucky_Hopkins</v>
          </cell>
        </row>
        <row r="2642">
          <cell r="A2642" t="str">
            <v>US_Kentucky_Jackson</v>
          </cell>
        </row>
        <row r="2643">
          <cell r="A2643" t="str">
            <v>US_Kentucky_Jefferson</v>
          </cell>
        </row>
        <row r="2644">
          <cell r="A2644" t="str">
            <v>US_Kentucky_Kenton</v>
          </cell>
        </row>
        <row r="2645">
          <cell r="A2645" t="str">
            <v>US_Kentucky_Laurel</v>
          </cell>
        </row>
        <row r="2646">
          <cell r="A2646" t="str">
            <v>US_Kentucky_Lincoln</v>
          </cell>
        </row>
        <row r="2647">
          <cell r="A2647" t="str">
            <v>US_Kentucky_Logan</v>
          </cell>
        </row>
        <row r="2648">
          <cell r="A2648" t="str">
            <v>US_Kentucky_Lyon</v>
          </cell>
        </row>
        <row r="2649">
          <cell r="A2649" t="str">
            <v>US_Kentucky_Madison</v>
          </cell>
        </row>
        <row r="2650">
          <cell r="A2650" t="str">
            <v>US_Kentucky_Marshall</v>
          </cell>
        </row>
        <row r="2651">
          <cell r="A2651" t="str">
            <v>US_Kentucky_McCracken</v>
          </cell>
        </row>
        <row r="2652">
          <cell r="A2652" t="str">
            <v>US_Kentucky_McLean</v>
          </cell>
        </row>
        <row r="2653">
          <cell r="A2653" t="str">
            <v>US_Kentucky_Meade</v>
          </cell>
        </row>
        <row r="2654">
          <cell r="A2654" t="str">
            <v>US_Kentucky_Muhlenberg</v>
          </cell>
        </row>
        <row r="2655">
          <cell r="A2655" t="str">
            <v>US_Kentucky_Pike</v>
          </cell>
        </row>
        <row r="2656">
          <cell r="A2656" t="str">
            <v>US_Kentucky_Pulaski</v>
          </cell>
        </row>
        <row r="2657">
          <cell r="A2657" t="str">
            <v>US_Kentucky_Russell</v>
          </cell>
        </row>
        <row r="2658">
          <cell r="A2658" t="str">
            <v>US_Kentucky_Shelby</v>
          </cell>
        </row>
        <row r="2659">
          <cell r="A2659" t="str">
            <v>US_Kentucky_Simpson</v>
          </cell>
        </row>
        <row r="2660">
          <cell r="A2660" t="str">
            <v>US_Kentucky_Warren</v>
          </cell>
        </row>
        <row r="2661">
          <cell r="A2661" t="str">
            <v>US_Louisiana_Acadia</v>
          </cell>
        </row>
        <row r="2662">
          <cell r="A2662" t="str">
            <v>US_Louisiana_Allen</v>
          </cell>
        </row>
        <row r="2663">
          <cell r="A2663" t="str">
            <v>US_Louisiana_Ascension</v>
          </cell>
        </row>
        <row r="2664">
          <cell r="A2664" t="str">
            <v>US_Louisiana_Assumption</v>
          </cell>
        </row>
        <row r="2665">
          <cell r="A2665" t="str">
            <v>US_Louisiana_Avoyelles</v>
          </cell>
        </row>
        <row r="2666">
          <cell r="A2666" t="str">
            <v>US_Louisiana_Beauregard</v>
          </cell>
        </row>
        <row r="2667">
          <cell r="A2667" t="str">
            <v>US_Louisiana_Bienville</v>
          </cell>
        </row>
        <row r="2668">
          <cell r="A2668" t="str">
            <v>US_Louisiana_Bossier</v>
          </cell>
        </row>
        <row r="2669">
          <cell r="A2669" t="str">
            <v>US_Louisiana_Caddo</v>
          </cell>
        </row>
        <row r="2670">
          <cell r="A2670" t="str">
            <v>US_Louisiana_Calcasieu</v>
          </cell>
        </row>
        <row r="2671">
          <cell r="A2671" t="str">
            <v>US_Louisiana_Catahoula</v>
          </cell>
        </row>
        <row r="2672">
          <cell r="A2672" t="str">
            <v>US_Louisiana_Claiborne</v>
          </cell>
        </row>
        <row r="2673">
          <cell r="A2673" t="str">
            <v>US_Louisiana_Concordia</v>
          </cell>
        </row>
        <row r="2674">
          <cell r="A2674" t="str">
            <v>US_Louisiana_De_Soto</v>
          </cell>
        </row>
        <row r="2675">
          <cell r="A2675" t="str">
            <v>US_Louisiana_East_Baton_Rouge</v>
          </cell>
        </row>
        <row r="2676">
          <cell r="A2676" t="str">
            <v>US_Louisiana_East_Feliciana</v>
          </cell>
        </row>
        <row r="2677">
          <cell r="A2677" t="str">
            <v>US_Louisiana_Evangeline</v>
          </cell>
        </row>
        <row r="2678">
          <cell r="A2678" t="str">
            <v>US_Louisiana_Franklin</v>
          </cell>
        </row>
        <row r="2679">
          <cell r="A2679" t="str">
            <v>US_Louisiana_Grant</v>
          </cell>
        </row>
        <row r="2680">
          <cell r="A2680" t="str">
            <v>US_Louisiana_Iberia</v>
          </cell>
        </row>
        <row r="2681">
          <cell r="A2681" t="str">
            <v>US_Louisiana_Iberville</v>
          </cell>
        </row>
        <row r="2682">
          <cell r="A2682" t="str">
            <v>US_Louisiana_Jackson</v>
          </cell>
        </row>
        <row r="2683">
          <cell r="A2683" t="str">
            <v>US_Louisiana_Jefferson</v>
          </cell>
        </row>
        <row r="2684">
          <cell r="A2684" t="str">
            <v>US_Louisiana_Jefferson_Davis</v>
          </cell>
        </row>
        <row r="2685">
          <cell r="A2685" t="str">
            <v>US_Louisiana_Lafayette</v>
          </cell>
        </row>
        <row r="2686">
          <cell r="A2686" t="str">
            <v>US_Louisiana_Lafourche</v>
          </cell>
        </row>
        <row r="2687">
          <cell r="A2687" t="str">
            <v>US_Louisiana_Lincoln</v>
          </cell>
        </row>
        <row r="2688">
          <cell r="A2688" t="str">
            <v>US_Louisiana_Livingston</v>
          </cell>
        </row>
        <row r="2689">
          <cell r="A2689" t="str">
            <v>US_Louisiana_Morehouse</v>
          </cell>
        </row>
        <row r="2690">
          <cell r="A2690" t="str">
            <v>US_Louisiana_Natchitoches</v>
          </cell>
        </row>
        <row r="2691">
          <cell r="A2691" t="str">
            <v>US_Louisiana_Orleans</v>
          </cell>
        </row>
        <row r="2692">
          <cell r="A2692" t="str">
            <v>US_Louisiana_Ouachita</v>
          </cell>
        </row>
        <row r="2693">
          <cell r="A2693" t="str">
            <v>US_Louisiana_Plaquemines</v>
          </cell>
        </row>
        <row r="2694">
          <cell r="A2694" t="str">
            <v>US_Louisiana_Pointe_Coupee</v>
          </cell>
        </row>
        <row r="2695">
          <cell r="A2695" t="str">
            <v>US_Louisiana_Rapides</v>
          </cell>
        </row>
        <row r="2696">
          <cell r="A2696" t="str">
            <v>US_Louisiana_Red_River</v>
          </cell>
        </row>
        <row r="2697">
          <cell r="A2697" t="str">
            <v>US_Louisiana_Richland</v>
          </cell>
        </row>
        <row r="2698">
          <cell r="A2698" t="str">
            <v>US_Louisiana_St._Bernard_St_Bernard</v>
          </cell>
        </row>
        <row r="2699">
          <cell r="A2699" t="str">
            <v>US_Louisiana_St._Charles_St_Charles</v>
          </cell>
        </row>
        <row r="2700">
          <cell r="A2700" t="str">
            <v>US_Louisiana_St._Helena_St_Helena</v>
          </cell>
        </row>
        <row r="2701">
          <cell r="A2701" t="str">
            <v>US_Louisiana_St._James_St_James</v>
          </cell>
        </row>
        <row r="2702">
          <cell r="A2702" t="str">
            <v>US_Louisiana_St._John_the_Baptist_St_John_the_Baptist</v>
          </cell>
        </row>
        <row r="2703">
          <cell r="A2703" t="str">
            <v>US_Louisiana_St._Landry_St_Landry</v>
          </cell>
        </row>
        <row r="2704">
          <cell r="A2704" t="str">
            <v>US_Louisiana_St._Martin_St_Martin</v>
          </cell>
        </row>
        <row r="2705">
          <cell r="A2705" t="str">
            <v>US_Louisiana_St._Mary_St_Mary</v>
          </cell>
        </row>
        <row r="2706">
          <cell r="A2706" t="str">
            <v>US_Louisiana_St._Tammany_St_Tammany</v>
          </cell>
        </row>
        <row r="2707">
          <cell r="A2707" t="str">
            <v>US_Louisiana_Tangipahoa</v>
          </cell>
        </row>
        <row r="2708">
          <cell r="A2708" t="str">
            <v>US_Louisiana_Terrebonne</v>
          </cell>
        </row>
        <row r="2709">
          <cell r="A2709" t="str">
            <v>US_Louisiana_Unassigned</v>
          </cell>
        </row>
        <row r="2710">
          <cell r="A2710" t="str">
            <v>US_Louisiana_Union</v>
          </cell>
        </row>
        <row r="2711">
          <cell r="A2711" t="str">
            <v>US_Louisiana_Vermilion</v>
          </cell>
        </row>
        <row r="2712">
          <cell r="A2712" t="str">
            <v>US_Louisiana_Vernon</v>
          </cell>
        </row>
        <row r="2713">
          <cell r="A2713" t="str">
            <v>US_Louisiana_Washington</v>
          </cell>
        </row>
        <row r="2714">
          <cell r="A2714" t="str">
            <v>US_Louisiana_Webster</v>
          </cell>
        </row>
        <row r="2715">
          <cell r="A2715" t="str">
            <v>US_Louisiana_West_Baton_Rouge</v>
          </cell>
        </row>
        <row r="2716">
          <cell r="A2716" t="str">
            <v>US_Louisiana_West_Feliciana</v>
          </cell>
        </row>
        <row r="2717">
          <cell r="A2717" t="str">
            <v>US_Louisiana_Winn</v>
          </cell>
        </row>
        <row r="2718">
          <cell r="A2718" t="str">
            <v>US_Maine_Androscoggin</v>
          </cell>
        </row>
        <row r="2719">
          <cell r="A2719" t="str">
            <v>US_Maine_Cumberland</v>
          </cell>
        </row>
        <row r="2720">
          <cell r="A2720" t="str">
            <v>US_Maine_Franklin</v>
          </cell>
        </row>
        <row r="2721">
          <cell r="A2721" t="str">
            <v>US_Maine_Hancock</v>
          </cell>
        </row>
        <row r="2722">
          <cell r="A2722" t="str">
            <v>US_Maine_Kennebec</v>
          </cell>
        </row>
        <row r="2723">
          <cell r="A2723" t="str">
            <v>US_Maine_Waldo</v>
          </cell>
        </row>
        <row r="2724">
          <cell r="A2724" t="str">
            <v>US_Maine_York</v>
          </cell>
        </row>
        <row r="2725">
          <cell r="A2725" t="str">
            <v>US_Maryland_Allegany</v>
          </cell>
        </row>
        <row r="2726">
          <cell r="A2726" t="str">
            <v>US_Maryland_Anne_Arundel</v>
          </cell>
        </row>
        <row r="2727">
          <cell r="A2727" t="str">
            <v>US_Maryland_Baltimore</v>
          </cell>
        </row>
        <row r="2728">
          <cell r="A2728" t="str">
            <v>US_Maryland_Baltimore_City</v>
          </cell>
        </row>
        <row r="2729">
          <cell r="A2729" t="str">
            <v>US_Maryland_Calvert</v>
          </cell>
        </row>
        <row r="2730">
          <cell r="A2730" t="str">
            <v>US_Maryland_Carroll</v>
          </cell>
        </row>
        <row r="2731">
          <cell r="A2731" t="str">
            <v>US_Maryland_Cecil</v>
          </cell>
        </row>
        <row r="2732">
          <cell r="A2732" t="str">
            <v>US_Maryland_Charles</v>
          </cell>
        </row>
        <row r="2733">
          <cell r="A2733" t="str">
            <v>US_Maryland_Dorchester</v>
          </cell>
        </row>
        <row r="2734">
          <cell r="A2734" t="str">
            <v>US_Maryland_Frederick</v>
          </cell>
        </row>
        <row r="2735">
          <cell r="A2735" t="str">
            <v>US_Maryland_Harford</v>
          </cell>
        </row>
        <row r="2736">
          <cell r="A2736" t="str">
            <v>US_Maryland_Howard</v>
          </cell>
        </row>
        <row r="2737">
          <cell r="A2737" t="str">
            <v>US_Maryland_Kent</v>
          </cell>
        </row>
        <row r="2738">
          <cell r="A2738" t="str">
            <v>US_Maryland_Montgomery</v>
          </cell>
        </row>
        <row r="2739">
          <cell r="A2739" t="str">
            <v>US_Maryland_Prince_George's_Prince_George_s</v>
          </cell>
        </row>
        <row r="2740">
          <cell r="A2740" t="str">
            <v>US_Maryland_Queen_Anne's_Queen_Anne_s</v>
          </cell>
        </row>
        <row r="2741">
          <cell r="A2741" t="str">
            <v>US_Maryland_St._Mary's_St_Mary_s</v>
          </cell>
        </row>
        <row r="2742">
          <cell r="A2742" t="str">
            <v>US_Maryland_Talbot</v>
          </cell>
        </row>
        <row r="2743">
          <cell r="A2743" t="str">
            <v>US_Maryland_Washington</v>
          </cell>
        </row>
        <row r="2744">
          <cell r="A2744" t="str">
            <v>US_Maryland_Wicomico</v>
          </cell>
        </row>
        <row r="2745">
          <cell r="A2745" t="str">
            <v>US_Maryland_Worcester</v>
          </cell>
        </row>
        <row r="2746">
          <cell r="A2746" t="str">
            <v>US_Massachusetts_Barnstable</v>
          </cell>
        </row>
        <row r="2747">
          <cell r="A2747" t="str">
            <v>US_Massachusetts_Berkshire</v>
          </cell>
        </row>
        <row r="2748">
          <cell r="A2748" t="str">
            <v>US_Massachusetts_Bristol</v>
          </cell>
        </row>
        <row r="2749">
          <cell r="A2749" t="str">
            <v>US_Massachusetts_Dukes_and_Nantucket</v>
          </cell>
        </row>
        <row r="2750">
          <cell r="A2750" t="str">
            <v>US_Massachusetts_Essex</v>
          </cell>
        </row>
        <row r="2751">
          <cell r="A2751" t="str">
            <v>US_Massachusetts_Franklin</v>
          </cell>
        </row>
        <row r="2752">
          <cell r="A2752" t="str">
            <v>US_Massachusetts_Hampden</v>
          </cell>
        </row>
        <row r="2753">
          <cell r="A2753" t="str">
            <v>US_Massachusetts_Hampshire</v>
          </cell>
        </row>
        <row r="2754">
          <cell r="A2754" t="str">
            <v>US_Massachusetts_Middlesex</v>
          </cell>
        </row>
        <row r="2755">
          <cell r="A2755" t="str">
            <v>US_Massachusetts_Norfolk</v>
          </cell>
        </row>
        <row r="2756">
          <cell r="A2756" t="str">
            <v>US_Massachusetts_Plymouth</v>
          </cell>
        </row>
        <row r="2757">
          <cell r="A2757" t="str">
            <v>US_Massachusetts_Suffolk</v>
          </cell>
        </row>
        <row r="2758">
          <cell r="A2758" t="str">
            <v>US_Massachusetts_Unassigned</v>
          </cell>
        </row>
        <row r="2759">
          <cell r="A2759" t="str">
            <v>US_Massachusetts_Worcester</v>
          </cell>
        </row>
        <row r="2760">
          <cell r="A2760" t="str">
            <v>US_Michigan_Alcona</v>
          </cell>
        </row>
        <row r="2761">
          <cell r="A2761" t="str">
            <v>US_Michigan_Allegan</v>
          </cell>
        </row>
        <row r="2762">
          <cell r="A2762" t="str">
            <v>US_Michigan_Alpena</v>
          </cell>
        </row>
        <row r="2763">
          <cell r="A2763" t="str">
            <v>US_Michigan_Arenac</v>
          </cell>
        </row>
        <row r="2764">
          <cell r="A2764" t="str">
            <v>US_Michigan_Barry</v>
          </cell>
        </row>
        <row r="2765">
          <cell r="A2765" t="str">
            <v>US_Michigan_Bay</v>
          </cell>
        </row>
        <row r="2766">
          <cell r="A2766" t="str">
            <v>US_Michigan_Berrien</v>
          </cell>
        </row>
        <row r="2767">
          <cell r="A2767" t="str">
            <v>US_Michigan_Branch</v>
          </cell>
        </row>
        <row r="2768">
          <cell r="A2768" t="str">
            <v>US_Michigan_Calhoun</v>
          </cell>
        </row>
        <row r="2769">
          <cell r="A2769" t="str">
            <v>US_Michigan_Cass</v>
          </cell>
        </row>
        <row r="2770">
          <cell r="A2770" t="str">
            <v>US_Michigan_Charlevoix</v>
          </cell>
        </row>
        <row r="2771">
          <cell r="A2771" t="str">
            <v>US_Michigan_Cheboygan</v>
          </cell>
        </row>
        <row r="2772">
          <cell r="A2772" t="str">
            <v>US_Michigan_Clare</v>
          </cell>
        </row>
        <row r="2773">
          <cell r="A2773" t="str">
            <v>US_Michigan_Clinton</v>
          </cell>
        </row>
        <row r="2774">
          <cell r="A2774" t="str">
            <v>US_Michigan_Crawford</v>
          </cell>
        </row>
        <row r="2775">
          <cell r="A2775" t="str">
            <v>US_Michigan_Delta</v>
          </cell>
        </row>
        <row r="2776">
          <cell r="A2776" t="str">
            <v>US_Michigan_Dickinson</v>
          </cell>
        </row>
        <row r="2777">
          <cell r="A2777" t="str">
            <v>US_Michigan_Eaton</v>
          </cell>
        </row>
        <row r="2778">
          <cell r="A2778" t="str">
            <v>US_Michigan_Emmet</v>
          </cell>
        </row>
        <row r="2779">
          <cell r="A2779" t="str">
            <v>US_Michigan_Federal_Correctional_Institution__FCI__Federal_Correctional_Institution_FCI</v>
          </cell>
        </row>
        <row r="2780">
          <cell r="A2780" t="str">
            <v>US_Michigan_Genesee</v>
          </cell>
        </row>
        <row r="2781">
          <cell r="A2781" t="str">
            <v>US_Michigan_Gladwin</v>
          </cell>
        </row>
        <row r="2782">
          <cell r="A2782" t="str">
            <v>US_Michigan_Gogebic</v>
          </cell>
        </row>
        <row r="2783">
          <cell r="A2783" t="str">
            <v>US_Michigan_Grand_Traverse</v>
          </cell>
        </row>
        <row r="2784">
          <cell r="A2784" t="str">
            <v>US_Michigan_Gratiot</v>
          </cell>
        </row>
        <row r="2785">
          <cell r="A2785" t="str">
            <v>US_Michigan_Hillsdale</v>
          </cell>
        </row>
        <row r="2786">
          <cell r="A2786" t="str">
            <v>US_Michigan_Huron</v>
          </cell>
        </row>
        <row r="2787">
          <cell r="A2787" t="str">
            <v>US_Michigan_Ingham</v>
          </cell>
        </row>
        <row r="2788">
          <cell r="A2788" t="str">
            <v>US_Michigan_Ionia</v>
          </cell>
        </row>
        <row r="2789">
          <cell r="A2789" t="str">
            <v>US_Michigan_Iosco</v>
          </cell>
        </row>
        <row r="2790">
          <cell r="A2790" t="str">
            <v>US_Michigan_Isabella</v>
          </cell>
        </row>
        <row r="2791">
          <cell r="A2791" t="str">
            <v>US_Michigan_Jackson</v>
          </cell>
        </row>
        <row r="2792">
          <cell r="A2792" t="str">
            <v>US_Michigan_Kalamazoo</v>
          </cell>
        </row>
        <row r="2793">
          <cell r="A2793" t="str">
            <v>US_Michigan_Kalkaska</v>
          </cell>
        </row>
        <row r="2794">
          <cell r="A2794" t="str">
            <v>US_Michigan_Kent</v>
          </cell>
        </row>
        <row r="2795">
          <cell r="A2795" t="str">
            <v>US_Michigan_Lapeer</v>
          </cell>
        </row>
        <row r="2796">
          <cell r="A2796" t="str">
            <v>US_Michigan_Lenawee</v>
          </cell>
        </row>
        <row r="2797">
          <cell r="A2797" t="str">
            <v>US_Michigan_Livingston</v>
          </cell>
        </row>
        <row r="2798">
          <cell r="A2798" t="str">
            <v>US_Michigan_Macomb</v>
          </cell>
        </row>
        <row r="2799">
          <cell r="A2799" t="str">
            <v>US_Michigan_Marquette</v>
          </cell>
        </row>
        <row r="2800">
          <cell r="A2800" t="str">
            <v>US_Michigan_Mecosta</v>
          </cell>
        </row>
        <row r="2801">
          <cell r="A2801" t="str">
            <v>US_Michigan_Michigan_Department_of_Corrections__MDOC__Michigan_Department_of_Corrections_MDOC</v>
          </cell>
        </row>
        <row r="2802">
          <cell r="A2802" t="str">
            <v>US_Michigan_Midland</v>
          </cell>
        </row>
        <row r="2803">
          <cell r="A2803" t="str">
            <v>US_Michigan_Missaukee</v>
          </cell>
        </row>
        <row r="2804">
          <cell r="A2804" t="str">
            <v>US_Michigan_Monroe</v>
          </cell>
        </row>
        <row r="2805">
          <cell r="A2805" t="str">
            <v>US_Michigan_Montcalm</v>
          </cell>
        </row>
        <row r="2806">
          <cell r="A2806" t="str">
            <v>US_Michigan_Muskegon</v>
          </cell>
        </row>
        <row r="2807">
          <cell r="A2807" t="str">
            <v>US_Michigan_Oakland</v>
          </cell>
        </row>
        <row r="2808">
          <cell r="A2808" t="str">
            <v>US_Michigan_Oceana</v>
          </cell>
        </row>
        <row r="2809">
          <cell r="A2809" t="str">
            <v>US_Michigan_Oscoda</v>
          </cell>
        </row>
        <row r="2810">
          <cell r="A2810" t="str">
            <v>US_Michigan_Otsego</v>
          </cell>
        </row>
        <row r="2811">
          <cell r="A2811" t="str">
            <v>US_Michigan_Ottawa</v>
          </cell>
        </row>
        <row r="2812">
          <cell r="A2812" t="str">
            <v>US_Michigan_Saginaw</v>
          </cell>
        </row>
        <row r="2813">
          <cell r="A2813" t="str">
            <v>US_Michigan_Sanilac</v>
          </cell>
        </row>
        <row r="2814">
          <cell r="A2814" t="str">
            <v>US_Michigan_Shiawassee</v>
          </cell>
        </row>
        <row r="2815">
          <cell r="A2815" t="str">
            <v>US_Michigan_St._Clair_St_Clair</v>
          </cell>
        </row>
        <row r="2816">
          <cell r="A2816" t="str">
            <v>US_Michigan_St._Joseph_St_Joseph</v>
          </cell>
        </row>
        <row r="2817">
          <cell r="A2817" t="str">
            <v>US_Michigan_Tuscola</v>
          </cell>
        </row>
        <row r="2818">
          <cell r="A2818" t="str">
            <v>US_Michigan_Unassigned</v>
          </cell>
        </row>
        <row r="2819">
          <cell r="A2819" t="str">
            <v>US_Michigan_Van_Buren</v>
          </cell>
        </row>
        <row r="2820">
          <cell r="A2820" t="str">
            <v>US_Michigan_Washtenaw</v>
          </cell>
        </row>
        <row r="2821">
          <cell r="A2821" t="str">
            <v>US_Michigan_Wayne</v>
          </cell>
        </row>
        <row r="2822">
          <cell r="A2822" t="str">
            <v>US_Michigan_Wexford</v>
          </cell>
        </row>
        <row r="2823">
          <cell r="A2823" t="str">
            <v>US_Minnesota_Anoka</v>
          </cell>
        </row>
        <row r="2824">
          <cell r="A2824" t="str">
            <v>US_Minnesota_Benton</v>
          </cell>
        </row>
        <row r="2825">
          <cell r="A2825" t="str">
            <v>US_Minnesota_Brown</v>
          </cell>
        </row>
        <row r="2826">
          <cell r="A2826" t="str">
            <v>US_Minnesota_Carver</v>
          </cell>
        </row>
        <row r="2827">
          <cell r="A2827" t="str">
            <v>US_Minnesota_Cass</v>
          </cell>
        </row>
        <row r="2828">
          <cell r="A2828" t="str">
            <v>US_Minnesota_Chisago</v>
          </cell>
        </row>
        <row r="2829">
          <cell r="A2829" t="str">
            <v>US_Minnesota_Clay</v>
          </cell>
        </row>
        <row r="2830">
          <cell r="A2830" t="str">
            <v>US_Minnesota_Crow_Wing</v>
          </cell>
        </row>
        <row r="2831">
          <cell r="A2831" t="str">
            <v>US_Minnesota_Dakota</v>
          </cell>
        </row>
        <row r="2832">
          <cell r="A2832" t="str">
            <v>US_Minnesota_Fillmore</v>
          </cell>
        </row>
        <row r="2833">
          <cell r="A2833" t="str">
            <v>US_Minnesota_Hennepin</v>
          </cell>
        </row>
        <row r="2834">
          <cell r="A2834" t="str">
            <v>US_Minnesota_Itasca</v>
          </cell>
        </row>
        <row r="2835">
          <cell r="A2835" t="str">
            <v>US_Minnesota_Kandiyohi</v>
          </cell>
        </row>
        <row r="2836">
          <cell r="A2836" t="str">
            <v>US_Minnesota_Le_Sueur</v>
          </cell>
        </row>
        <row r="2837">
          <cell r="A2837" t="str">
            <v>US_Minnesota_Mahnomen</v>
          </cell>
        </row>
        <row r="2838">
          <cell r="A2838" t="str">
            <v>US_Minnesota_Martin</v>
          </cell>
        </row>
        <row r="2839">
          <cell r="A2839" t="str">
            <v>US_Minnesota_Mille_Lacs</v>
          </cell>
        </row>
        <row r="2840">
          <cell r="A2840" t="str">
            <v>US_Minnesota_Nicollet</v>
          </cell>
        </row>
        <row r="2841">
          <cell r="A2841" t="str">
            <v>US_Minnesota_Nobles</v>
          </cell>
        </row>
        <row r="2842">
          <cell r="A2842" t="str">
            <v>US_Minnesota_Olmsted</v>
          </cell>
        </row>
        <row r="2843">
          <cell r="A2843" t="str">
            <v>US_Minnesota_Polk</v>
          </cell>
        </row>
        <row r="2844">
          <cell r="A2844" t="str">
            <v>US_Minnesota_Ramsey</v>
          </cell>
        </row>
        <row r="2845">
          <cell r="A2845" t="str">
            <v>US_Minnesota_Rice</v>
          </cell>
        </row>
        <row r="2846">
          <cell r="A2846" t="str">
            <v>US_Minnesota_Scott</v>
          </cell>
        </row>
        <row r="2847">
          <cell r="A2847" t="str">
            <v>US_Minnesota_Sherburne</v>
          </cell>
        </row>
        <row r="2848">
          <cell r="A2848" t="str">
            <v>US_Minnesota_St._Louis_St_Louis</v>
          </cell>
        </row>
        <row r="2849">
          <cell r="A2849" t="str">
            <v>US_Minnesota_Stearns</v>
          </cell>
        </row>
        <row r="2850">
          <cell r="A2850" t="str">
            <v>US_Minnesota_Washington</v>
          </cell>
        </row>
        <row r="2851">
          <cell r="A2851" t="str">
            <v>US_Minnesota_Wilkin</v>
          </cell>
        </row>
        <row r="2852">
          <cell r="A2852" t="str">
            <v>US_Minnesota_Winona</v>
          </cell>
        </row>
        <row r="2853">
          <cell r="A2853" t="str">
            <v>US_Minnesota_Wright</v>
          </cell>
        </row>
        <row r="2854">
          <cell r="A2854" t="str">
            <v>US_Mississippi_Adams</v>
          </cell>
        </row>
        <row r="2855">
          <cell r="A2855" t="str">
            <v>US_Mississippi_Alcorn</v>
          </cell>
        </row>
        <row r="2856">
          <cell r="A2856" t="str">
            <v>US_Mississippi_Attala</v>
          </cell>
        </row>
        <row r="2857">
          <cell r="A2857" t="str">
            <v>US_Mississippi_Bolivar</v>
          </cell>
        </row>
        <row r="2858">
          <cell r="A2858" t="str">
            <v>US_Mississippi_Calhoun</v>
          </cell>
        </row>
        <row r="2859">
          <cell r="A2859" t="str">
            <v>US_Mississippi_Carroll</v>
          </cell>
        </row>
        <row r="2860">
          <cell r="A2860" t="str">
            <v>US_Mississippi_Chickasaw</v>
          </cell>
        </row>
        <row r="2861">
          <cell r="A2861" t="str">
            <v>US_Mississippi_Choctaw</v>
          </cell>
        </row>
        <row r="2862">
          <cell r="A2862" t="str">
            <v>US_Mississippi_Clarke</v>
          </cell>
        </row>
        <row r="2863">
          <cell r="A2863" t="str">
            <v>US_Mississippi_Clay</v>
          </cell>
        </row>
        <row r="2864">
          <cell r="A2864" t="str">
            <v>US_Mississippi_Coahoma</v>
          </cell>
        </row>
        <row r="2865">
          <cell r="A2865" t="str">
            <v>US_Mississippi_Copiah</v>
          </cell>
        </row>
        <row r="2866">
          <cell r="A2866" t="str">
            <v>US_Mississippi_Covington</v>
          </cell>
        </row>
        <row r="2867">
          <cell r="A2867" t="str">
            <v>US_Mississippi_DeSoto</v>
          </cell>
        </row>
        <row r="2868">
          <cell r="A2868" t="str">
            <v>US_Mississippi_Forrest</v>
          </cell>
        </row>
        <row r="2869">
          <cell r="A2869" t="str">
            <v>US_Mississippi_Franklin</v>
          </cell>
        </row>
        <row r="2870">
          <cell r="A2870" t="str">
            <v>US_Mississippi_George</v>
          </cell>
        </row>
        <row r="2871">
          <cell r="A2871" t="str">
            <v>US_Mississippi_Greene</v>
          </cell>
        </row>
        <row r="2872">
          <cell r="A2872" t="str">
            <v>US_Mississippi_Grenada</v>
          </cell>
        </row>
        <row r="2873">
          <cell r="A2873" t="str">
            <v>US_Mississippi_Hancock</v>
          </cell>
        </row>
        <row r="2874">
          <cell r="A2874" t="str">
            <v>US_Mississippi_Harrison</v>
          </cell>
        </row>
        <row r="2875">
          <cell r="A2875" t="str">
            <v>US_Mississippi_Hinds</v>
          </cell>
        </row>
        <row r="2876">
          <cell r="A2876" t="str">
            <v>US_Mississippi_Holmes</v>
          </cell>
        </row>
        <row r="2877">
          <cell r="A2877" t="str">
            <v>US_Mississippi_Humphreys</v>
          </cell>
        </row>
        <row r="2878">
          <cell r="A2878" t="str">
            <v>US_Mississippi_Itawamba</v>
          </cell>
        </row>
        <row r="2879">
          <cell r="A2879" t="str">
            <v>US_Mississippi_Jackson</v>
          </cell>
        </row>
        <row r="2880">
          <cell r="A2880" t="str">
            <v>US_Mississippi_Jasper</v>
          </cell>
        </row>
        <row r="2881">
          <cell r="A2881" t="str">
            <v>US_Mississippi_Jefferson_Davis</v>
          </cell>
        </row>
        <row r="2882">
          <cell r="A2882" t="str">
            <v>US_Mississippi_Jones</v>
          </cell>
        </row>
        <row r="2883">
          <cell r="A2883" t="str">
            <v>US_Mississippi_Kemper</v>
          </cell>
        </row>
        <row r="2884">
          <cell r="A2884" t="str">
            <v>US_Mississippi_Lafayette</v>
          </cell>
        </row>
        <row r="2885">
          <cell r="A2885" t="str">
            <v>US_Mississippi_Lamar</v>
          </cell>
        </row>
        <row r="2886">
          <cell r="A2886" t="str">
            <v>US_Mississippi_Lauderdale</v>
          </cell>
        </row>
        <row r="2887">
          <cell r="A2887" t="str">
            <v>US_Mississippi_Leake</v>
          </cell>
        </row>
        <row r="2888">
          <cell r="A2888" t="str">
            <v>US_Mississippi_Lee</v>
          </cell>
        </row>
        <row r="2889">
          <cell r="A2889" t="str">
            <v>US_Mississippi_Leflore</v>
          </cell>
        </row>
        <row r="2890">
          <cell r="A2890" t="str">
            <v>US_Mississippi_Lincoln</v>
          </cell>
        </row>
        <row r="2891">
          <cell r="A2891" t="str">
            <v>US_Mississippi_Lowndes</v>
          </cell>
        </row>
        <row r="2892">
          <cell r="A2892" t="str">
            <v>US_Mississippi_Madison</v>
          </cell>
        </row>
        <row r="2893">
          <cell r="A2893" t="str">
            <v>US_Mississippi_Marion</v>
          </cell>
        </row>
        <row r="2894">
          <cell r="A2894" t="str">
            <v>US_Mississippi_Marshall</v>
          </cell>
        </row>
        <row r="2895">
          <cell r="A2895" t="str">
            <v>US_Mississippi_Monroe</v>
          </cell>
        </row>
        <row r="2896">
          <cell r="A2896" t="str">
            <v>US_Mississippi_Montgomery</v>
          </cell>
        </row>
        <row r="2897">
          <cell r="A2897" t="str">
            <v>US_Mississippi_Neshoba</v>
          </cell>
        </row>
        <row r="2898">
          <cell r="A2898" t="str">
            <v>US_Mississippi_Newton</v>
          </cell>
        </row>
        <row r="2899">
          <cell r="A2899" t="str">
            <v>US_Mississippi_Noxubee</v>
          </cell>
        </row>
        <row r="2900">
          <cell r="A2900" t="str">
            <v>US_Mississippi_Oktibbeha</v>
          </cell>
        </row>
        <row r="2901">
          <cell r="A2901" t="str">
            <v>US_Mississippi_Panola</v>
          </cell>
        </row>
        <row r="2902">
          <cell r="A2902" t="str">
            <v>US_Mississippi_Pearl_River</v>
          </cell>
        </row>
        <row r="2903">
          <cell r="A2903" t="str">
            <v>US_Mississippi_Perry</v>
          </cell>
        </row>
        <row r="2904">
          <cell r="A2904" t="str">
            <v>US_Mississippi_Pike</v>
          </cell>
        </row>
        <row r="2905">
          <cell r="A2905" t="str">
            <v>US_Mississippi_Pontotoc</v>
          </cell>
        </row>
        <row r="2906">
          <cell r="A2906" t="str">
            <v>US_Mississippi_Prentiss</v>
          </cell>
        </row>
        <row r="2907">
          <cell r="A2907" t="str">
            <v>US_Mississippi_Rankin</v>
          </cell>
        </row>
        <row r="2908">
          <cell r="A2908" t="str">
            <v>US_Mississippi_Scott</v>
          </cell>
        </row>
        <row r="2909">
          <cell r="A2909" t="str">
            <v>US_Mississippi_Smith</v>
          </cell>
        </row>
        <row r="2910">
          <cell r="A2910" t="str">
            <v>US_Mississippi_Sunflower</v>
          </cell>
        </row>
        <row r="2911">
          <cell r="A2911" t="str">
            <v>US_Mississippi_Tallahatchie</v>
          </cell>
        </row>
        <row r="2912">
          <cell r="A2912" t="str">
            <v>US_Mississippi_Tippah</v>
          </cell>
        </row>
        <row r="2913">
          <cell r="A2913" t="str">
            <v>US_Mississippi_Tunica</v>
          </cell>
        </row>
        <row r="2914">
          <cell r="A2914" t="str">
            <v>US_Mississippi_Union</v>
          </cell>
        </row>
        <row r="2915">
          <cell r="A2915" t="str">
            <v>US_Mississippi_Warren</v>
          </cell>
        </row>
        <row r="2916">
          <cell r="A2916" t="str">
            <v>US_Mississippi_Washington</v>
          </cell>
        </row>
        <row r="2917">
          <cell r="A2917" t="str">
            <v>US_Mississippi_Webster</v>
          </cell>
        </row>
        <row r="2918">
          <cell r="A2918" t="str">
            <v>US_Mississippi_Wilkinson</v>
          </cell>
        </row>
        <row r="2919">
          <cell r="A2919" t="str">
            <v>US_Mississippi_Yazoo</v>
          </cell>
        </row>
        <row r="2920">
          <cell r="A2920" t="str">
            <v>US_Missouri_Bates</v>
          </cell>
        </row>
        <row r="2921">
          <cell r="A2921" t="str">
            <v>US_Missouri_Boone</v>
          </cell>
        </row>
        <row r="2922">
          <cell r="A2922" t="str">
            <v>US_Missouri_Buchanan</v>
          </cell>
        </row>
        <row r="2923">
          <cell r="A2923" t="str">
            <v>US_Missouri_Callaway</v>
          </cell>
        </row>
        <row r="2924">
          <cell r="A2924" t="str">
            <v>US_Missouri_Camden</v>
          </cell>
        </row>
        <row r="2925">
          <cell r="A2925" t="str">
            <v>US_Missouri_Cape_Girardeau</v>
          </cell>
        </row>
        <row r="2926">
          <cell r="A2926" t="str">
            <v>US_Missouri_Carter</v>
          </cell>
        </row>
        <row r="2927">
          <cell r="A2927" t="str">
            <v>US_Missouri_Cass</v>
          </cell>
        </row>
        <row r="2928">
          <cell r="A2928" t="str">
            <v>US_Missouri_Clay</v>
          </cell>
        </row>
        <row r="2929">
          <cell r="A2929" t="str">
            <v>US_Missouri_Cole</v>
          </cell>
        </row>
        <row r="2930">
          <cell r="A2930" t="str">
            <v>US_Missouri_Dunklin</v>
          </cell>
        </row>
        <row r="2931">
          <cell r="A2931" t="str">
            <v>US_Missouri_Franklin</v>
          </cell>
        </row>
        <row r="2932">
          <cell r="A2932" t="str">
            <v>US_Missouri_Greene</v>
          </cell>
        </row>
        <row r="2933">
          <cell r="A2933" t="str">
            <v>US_Missouri_Henry</v>
          </cell>
        </row>
        <row r="2934">
          <cell r="A2934" t="str">
            <v>US_Missouri_Jackson</v>
          </cell>
        </row>
        <row r="2935">
          <cell r="A2935" t="str">
            <v>US_Missouri_Jefferson</v>
          </cell>
        </row>
        <row r="2936">
          <cell r="A2936" t="str">
            <v>US_Missouri_Kansas_City</v>
          </cell>
        </row>
        <row r="2937">
          <cell r="A2937" t="str">
            <v>US_Missouri_Lafayette</v>
          </cell>
        </row>
        <row r="2938">
          <cell r="A2938" t="str">
            <v>US_Missouri_Lewis</v>
          </cell>
        </row>
        <row r="2939">
          <cell r="A2939" t="str">
            <v>US_Missouri_Lincoln</v>
          </cell>
        </row>
        <row r="2940">
          <cell r="A2940" t="str">
            <v>US_Missouri_Linn</v>
          </cell>
        </row>
        <row r="2941">
          <cell r="A2941" t="str">
            <v>US_Missouri_Newton</v>
          </cell>
        </row>
        <row r="2942">
          <cell r="A2942" t="str">
            <v>US_Missouri_Pemiscot</v>
          </cell>
        </row>
        <row r="2943">
          <cell r="A2943" t="str">
            <v>US_Missouri_Pettis</v>
          </cell>
        </row>
        <row r="2944">
          <cell r="A2944" t="str">
            <v>US_Missouri_Pike</v>
          </cell>
        </row>
        <row r="2945">
          <cell r="A2945" t="str">
            <v>US_Missouri_Pulaski</v>
          </cell>
        </row>
        <row r="2946">
          <cell r="A2946" t="str">
            <v>US_Missouri_Scott</v>
          </cell>
        </row>
        <row r="2947">
          <cell r="A2947" t="str">
            <v>US_Missouri_St._Charles_St_Charles</v>
          </cell>
        </row>
        <row r="2948">
          <cell r="A2948" t="str">
            <v>US_Missouri_St._Francois_St_Francois</v>
          </cell>
        </row>
        <row r="2949">
          <cell r="A2949" t="str">
            <v>US_Missouri_St._Louis_City_St_Louis_City</v>
          </cell>
        </row>
        <row r="2950">
          <cell r="A2950" t="str">
            <v>US_Missouri_St._Louis_St_Louis</v>
          </cell>
        </row>
        <row r="2951">
          <cell r="A2951" t="str">
            <v>US_Missouri_Ste._Genevieve_Ste_Genevieve</v>
          </cell>
        </row>
        <row r="2952">
          <cell r="A2952" t="str">
            <v>US_Missouri_Taney</v>
          </cell>
        </row>
        <row r="2953">
          <cell r="A2953" t="str">
            <v>US_Missouri_Washington</v>
          </cell>
        </row>
        <row r="2954">
          <cell r="A2954" t="str">
            <v>US_Montana_Cascade</v>
          </cell>
        </row>
        <row r="2955">
          <cell r="A2955" t="str">
            <v>US_Montana_Flathead</v>
          </cell>
        </row>
        <row r="2956">
          <cell r="A2956" t="str">
            <v>US_Montana_Gallatin</v>
          </cell>
        </row>
        <row r="2957">
          <cell r="A2957" t="str">
            <v>US_Montana_Lincoln</v>
          </cell>
        </row>
        <row r="2958">
          <cell r="A2958" t="str">
            <v>US_Montana_Madison</v>
          </cell>
        </row>
        <row r="2959">
          <cell r="A2959" t="str">
            <v>US_Montana_Missoula</v>
          </cell>
        </row>
        <row r="2960">
          <cell r="A2960" t="str">
            <v>US_Montana_Toole</v>
          </cell>
        </row>
        <row r="2961">
          <cell r="A2961" t="str">
            <v>US_Montana_Yellowstone</v>
          </cell>
        </row>
        <row r="2962">
          <cell r="A2962" t="str">
            <v>US_Nebraska_Adams</v>
          </cell>
        </row>
        <row r="2963">
          <cell r="A2963" t="str">
            <v>US_Nebraska_Buffalo</v>
          </cell>
        </row>
        <row r="2964">
          <cell r="A2964" t="str">
            <v>US_Nebraska_Custer</v>
          </cell>
        </row>
        <row r="2965">
          <cell r="A2965" t="str">
            <v>US_Nebraska_Dakota</v>
          </cell>
        </row>
        <row r="2966">
          <cell r="A2966" t="str">
            <v>US_Nebraska_Douglas</v>
          </cell>
        </row>
        <row r="2967">
          <cell r="A2967" t="str">
            <v>US_Nebraska_Gage</v>
          </cell>
        </row>
        <row r="2968">
          <cell r="A2968" t="str">
            <v>US_Nebraska_Hall</v>
          </cell>
        </row>
        <row r="2969">
          <cell r="A2969" t="str">
            <v>US_Nebraska_Hamilton</v>
          </cell>
        </row>
        <row r="2970">
          <cell r="A2970" t="str">
            <v>US_Nebraska_Lancaster</v>
          </cell>
        </row>
        <row r="2971">
          <cell r="A2971" t="str">
            <v>US_Nebraska_Lincoln</v>
          </cell>
        </row>
        <row r="2972">
          <cell r="A2972" t="str">
            <v>US_Nebraska_Madison</v>
          </cell>
        </row>
        <row r="2973">
          <cell r="A2973" t="str">
            <v>US_Nebraska_Sarpy</v>
          </cell>
        </row>
        <row r="2974">
          <cell r="A2974" t="str">
            <v>US_Nebraska_Seward</v>
          </cell>
        </row>
        <row r="2975">
          <cell r="A2975" t="str">
            <v>US_Nebraska_Washington</v>
          </cell>
        </row>
        <row r="2976">
          <cell r="A2976" t="str">
            <v>US_Nevada_Carson_City</v>
          </cell>
        </row>
        <row r="2977">
          <cell r="A2977" t="str">
            <v>US_Nevada_Clark</v>
          </cell>
        </row>
        <row r="2978">
          <cell r="A2978" t="str">
            <v>US_Nevada_Elko</v>
          </cell>
        </row>
        <row r="2979">
          <cell r="A2979" t="str">
            <v>US_Nevada_Humboldt</v>
          </cell>
        </row>
        <row r="2980">
          <cell r="A2980" t="str">
            <v>US_Nevada_Washoe</v>
          </cell>
        </row>
        <row r="2981">
          <cell r="A2981" t="str">
            <v>US_New_Hampshire_Cheshire</v>
          </cell>
        </row>
        <row r="2982">
          <cell r="A2982" t="str">
            <v>US_New_Hampshire_Grafton</v>
          </cell>
        </row>
        <row r="2983">
          <cell r="A2983" t="str">
            <v>US_New_Hampshire_Hillsborough</v>
          </cell>
        </row>
        <row r="2984">
          <cell r="A2984" t="str">
            <v>US_New_Hampshire_Merrimack</v>
          </cell>
        </row>
        <row r="2985">
          <cell r="A2985" t="str">
            <v>US_New_Hampshire_Rockingham</v>
          </cell>
        </row>
        <row r="2986">
          <cell r="A2986" t="str">
            <v>US_New_Hampshire_Strafford</v>
          </cell>
        </row>
        <row r="2987">
          <cell r="A2987" t="str">
            <v>US_New_Hampshire_Sullivan</v>
          </cell>
        </row>
        <row r="2988">
          <cell r="A2988" t="str">
            <v>US_New_Hampshire_Unassigned</v>
          </cell>
        </row>
        <row r="2989">
          <cell r="A2989" t="str">
            <v>US_New_Jersey_Atlantic</v>
          </cell>
        </row>
        <row r="2990">
          <cell r="A2990" t="str">
            <v>US_New_Jersey_Bergen</v>
          </cell>
        </row>
        <row r="2991">
          <cell r="A2991" t="str">
            <v>US_New_Jersey_Burlington</v>
          </cell>
        </row>
        <row r="2992">
          <cell r="A2992" t="str">
            <v>US_New_Jersey_Camden</v>
          </cell>
        </row>
        <row r="2993">
          <cell r="A2993" t="str">
            <v>US_New_Jersey_Cape_May</v>
          </cell>
        </row>
        <row r="2994">
          <cell r="A2994" t="str">
            <v>US_New_Jersey_Cumberland</v>
          </cell>
        </row>
        <row r="2995">
          <cell r="A2995" t="str">
            <v>US_New_Jersey_Essex</v>
          </cell>
        </row>
        <row r="2996">
          <cell r="A2996" t="str">
            <v>US_New_Jersey_Gloucester</v>
          </cell>
        </row>
        <row r="2997">
          <cell r="A2997" t="str">
            <v>US_New_Jersey_Hudson</v>
          </cell>
        </row>
        <row r="2998">
          <cell r="A2998" t="str">
            <v>US_New_Jersey_Hunterdon</v>
          </cell>
        </row>
        <row r="2999">
          <cell r="A2999" t="str">
            <v>US_New_Jersey_Mercer</v>
          </cell>
        </row>
        <row r="3000">
          <cell r="A3000" t="str">
            <v>US_New_Jersey_Middlesex</v>
          </cell>
        </row>
        <row r="3001">
          <cell r="A3001" t="str">
            <v>US_New_Jersey_Monmouth</v>
          </cell>
        </row>
        <row r="3002">
          <cell r="A3002" t="str">
            <v>US_New_Jersey_Morris</v>
          </cell>
        </row>
        <row r="3003">
          <cell r="A3003" t="str">
            <v>US_New_Jersey_Ocean</v>
          </cell>
        </row>
        <row r="3004">
          <cell r="A3004" t="str">
            <v>US_New_Jersey_Passaic</v>
          </cell>
        </row>
        <row r="3005">
          <cell r="A3005" t="str">
            <v>US_New_Jersey_Salem</v>
          </cell>
        </row>
        <row r="3006">
          <cell r="A3006" t="str">
            <v>US_New_Jersey_Somerset</v>
          </cell>
        </row>
        <row r="3007">
          <cell r="A3007" t="str">
            <v>US_New_Jersey_Sussex</v>
          </cell>
        </row>
        <row r="3008">
          <cell r="A3008" t="str">
            <v>US_New_Jersey_Union</v>
          </cell>
        </row>
        <row r="3009">
          <cell r="A3009" t="str">
            <v>US_New_Jersey_Warren</v>
          </cell>
        </row>
        <row r="3010">
          <cell r="A3010" t="str">
            <v>US_New_Mexico_Bernalillo</v>
          </cell>
        </row>
        <row r="3011">
          <cell r="A3011" t="str">
            <v>US_New_Mexico_Catron</v>
          </cell>
        </row>
        <row r="3012">
          <cell r="A3012" t="str">
            <v>US_New_Mexico_Chaves</v>
          </cell>
        </row>
        <row r="3013">
          <cell r="A3013" t="str">
            <v>US_New_Mexico_Cibola</v>
          </cell>
        </row>
        <row r="3014">
          <cell r="A3014" t="str">
            <v>US_New_Mexico_Dona_Ana</v>
          </cell>
        </row>
        <row r="3015">
          <cell r="A3015" t="str">
            <v>US_New_Mexico_Eddy</v>
          </cell>
        </row>
        <row r="3016">
          <cell r="A3016" t="str">
            <v>US_New_Mexico_Luna</v>
          </cell>
        </row>
        <row r="3017">
          <cell r="A3017" t="str">
            <v>US_New_Mexico_McKinley</v>
          </cell>
        </row>
        <row r="3018">
          <cell r="A3018" t="str">
            <v>US_New_Mexico_Quay</v>
          </cell>
        </row>
        <row r="3019">
          <cell r="A3019" t="str">
            <v>US_New_Mexico_San_Juan</v>
          </cell>
        </row>
        <row r="3020">
          <cell r="A3020" t="str">
            <v>US_New_Mexico_Sandoval</v>
          </cell>
        </row>
        <row r="3021">
          <cell r="A3021" t="str">
            <v>US_New_Mexico_Santa_Fe</v>
          </cell>
        </row>
        <row r="3022">
          <cell r="A3022" t="str">
            <v>US_New_Mexico_Socorro</v>
          </cell>
        </row>
        <row r="3023">
          <cell r="A3023" t="str">
            <v>US_New_Mexico_Torrance</v>
          </cell>
        </row>
        <row r="3024">
          <cell r="A3024" t="str">
            <v>US_New_Mexico_Valencia</v>
          </cell>
        </row>
        <row r="3025">
          <cell r="A3025" t="str">
            <v>US_New_York_Albany</v>
          </cell>
        </row>
        <row r="3026">
          <cell r="A3026" t="str">
            <v>US_New_York_Broome</v>
          </cell>
        </row>
        <row r="3027">
          <cell r="A3027" t="str">
            <v>US_New_York_Cayuga</v>
          </cell>
        </row>
        <row r="3028">
          <cell r="A3028" t="str">
            <v>US_New_York_Chautauqua</v>
          </cell>
        </row>
        <row r="3029">
          <cell r="A3029" t="str">
            <v>US_New_York_Chemung</v>
          </cell>
        </row>
        <row r="3030">
          <cell r="A3030" t="str">
            <v>US_New_York_Clinton</v>
          </cell>
        </row>
        <row r="3031">
          <cell r="A3031" t="str">
            <v>US_New_York_Columbia</v>
          </cell>
        </row>
        <row r="3032">
          <cell r="A3032" t="str">
            <v>US_New_York_Delaware</v>
          </cell>
        </row>
        <row r="3033">
          <cell r="A3033" t="str">
            <v>US_New_York_Dutchess</v>
          </cell>
        </row>
        <row r="3034">
          <cell r="A3034" t="str">
            <v>US_New_York_Erie</v>
          </cell>
        </row>
        <row r="3035">
          <cell r="A3035" t="str">
            <v>US_New_York_Genesee</v>
          </cell>
        </row>
        <row r="3036">
          <cell r="A3036" t="str">
            <v>US_New_York_Greene</v>
          </cell>
        </row>
        <row r="3037">
          <cell r="A3037" t="str">
            <v>US_New_York_Herkimer</v>
          </cell>
        </row>
        <row r="3038">
          <cell r="A3038" t="str">
            <v>US_New_York_Livingston</v>
          </cell>
        </row>
        <row r="3039">
          <cell r="A3039" t="str">
            <v>US_New_York_Madison</v>
          </cell>
        </row>
        <row r="3040">
          <cell r="A3040" t="str">
            <v>US_New_York_Monroe</v>
          </cell>
        </row>
        <row r="3041">
          <cell r="A3041" t="str">
            <v>US_New_York_Montgomery</v>
          </cell>
        </row>
        <row r="3042">
          <cell r="A3042" t="str">
            <v>US_New_York_NYC</v>
          </cell>
        </row>
        <row r="3043">
          <cell r="A3043" t="str">
            <v>US_New_York_Nassau</v>
          </cell>
        </row>
        <row r="3044">
          <cell r="A3044" t="str">
            <v>US_New_York_Niagara</v>
          </cell>
        </row>
        <row r="3045">
          <cell r="A3045" t="str">
            <v>US_New_York_Oneida</v>
          </cell>
        </row>
        <row r="3046">
          <cell r="A3046" t="str">
            <v>US_New_York_Onondaga</v>
          </cell>
        </row>
        <row r="3047">
          <cell r="A3047" t="str">
            <v>US_New_York_Ontario</v>
          </cell>
        </row>
        <row r="3048">
          <cell r="A3048" t="str">
            <v>US_New_York_Orange</v>
          </cell>
        </row>
        <row r="3049">
          <cell r="A3049" t="str">
            <v>US_New_York_Orleans</v>
          </cell>
        </row>
        <row r="3050">
          <cell r="A3050" t="str">
            <v>US_New_York_Oswego</v>
          </cell>
        </row>
        <row r="3051">
          <cell r="A3051" t="str">
            <v>US_New_York_Otsego</v>
          </cell>
        </row>
        <row r="3052">
          <cell r="A3052" t="str">
            <v>US_New_York_Putnam</v>
          </cell>
        </row>
        <row r="3053">
          <cell r="A3053" t="str">
            <v>US_New_York_Rensselaer</v>
          </cell>
        </row>
        <row r="3054">
          <cell r="A3054" t="str">
            <v>US_New_York_Rockland</v>
          </cell>
        </row>
        <row r="3055">
          <cell r="A3055" t="str">
            <v>US_New_York_Saratoga</v>
          </cell>
        </row>
        <row r="3056">
          <cell r="A3056" t="str">
            <v>US_New_York_Schenectady</v>
          </cell>
        </row>
        <row r="3057">
          <cell r="A3057" t="str">
            <v>US_New_York_Steuben</v>
          </cell>
        </row>
        <row r="3058">
          <cell r="A3058" t="str">
            <v>US_New_York_Suffolk</v>
          </cell>
        </row>
        <row r="3059">
          <cell r="A3059" t="str">
            <v>US_New_York_Sullivan</v>
          </cell>
        </row>
        <row r="3060">
          <cell r="A3060" t="str">
            <v>US_New_York_Tioga</v>
          </cell>
        </row>
        <row r="3061">
          <cell r="A3061" t="str">
            <v>US_New_York_Ulster</v>
          </cell>
        </row>
        <row r="3062">
          <cell r="A3062" t="str">
            <v>US_New_York_Washington</v>
          </cell>
        </row>
        <row r="3063">
          <cell r="A3063" t="str">
            <v>US_New_York_Wayne</v>
          </cell>
        </row>
        <row r="3064">
          <cell r="A3064" t="str">
            <v>US_New_York_Westchester</v>
          </cell>
        </row>
        <row r="3065">
          <cell r="A3065" t="str">
            <v>US_New_York_Wyoming</v>
          </cell>
        </row>
        <row r="3066">
          <cell r="A3066" t="str">
            <v>US_New_York_Yates</v>
          </cell>
        </row>
        <row r="3067">
          <cell r="A3067" t="str">
            <v>US_North_Carolina_Alamance</v>
          </cell>
        </row>
        <row r="3068">
          <cell r="A3068" t="str">
            <v>US_North_Carolina_Bertie</v>
          </cell>
        </row>
        <row r="3069">
          <cell r="A3069" t="str">
            <v>US_North_Carolina_Bladen</v>
          </cell>
        </row>
        <row r="3070">
          <cell r="A3070" t="str">
            <v>US_North_Carolina_Brunswick</v>
          </cell>
        </row>
        <row r="3071">
          <cell r="A3071" t="str">
            <v>US_North_Carolina_Buncombe</v>
          </cell>
        </row>
        <row r="3072">
          <cell r="A3072" t="str">
            <v>US_North_Carolina_Burke</v>
          </cell>
        </row>
        <row r="3073">
          <cell r="A3073" t="str">
            <v>US_North_Carolina_Cabarrus</v>
          </cell>
        </row>
        <row r="3074">
          <cell r="A3074" t="str">
            <v>US_North_Carolina_Caldwell</v>
          </cell>
        </row>
        <row r="3075">
          <cell r="A3075" t="str">
            <v>US_North_Carolina_Carteret</v>
          </cell>
        </row>
        <row r="3076">
          <cell r="A3076" t="str">
            <v>US_North_Carolina_Caswell</v>
          </cell>
        </row>
        <row r="3077">
          <cell r="A3077" t="str">
            <v>US_North_Carolina_Catawba</v>
          </cell>
        </row>
        <row r="3078">
          <cell r="A3078" t="str">
            <v>US_North_Carolina_Chatham</v>
          </cell>
        </row>
        <row r="3079">
          <cell r="A3079" t="str">
            <v>US_North_Carolina_Cherokee</v>
          </cell>
        </row>
        <row r="3080">
          <cell r="A3080" t="str">
            <v>US_North_Carolina_Cleveland</v>
          </cell>
        </row>
        <row r="3081">
          <cell r="A3081" t="str">
            <v>US_North_Carolina_Columbus</v>
          </cell>
        </row>
        <row r="3082">
          <cell r="A3082" t="str">
            <v>US_North_Carolina_Craven</v>
          </cell>
        </row>
        <row r="3083">
          <cell r="A3083" t="str">
            <v>US_North_Carolina_Cumberland</v>
          </cell>
        </row>
        <row r="3084">
          <cell r="A3084" t="str">
            <v>US_North_Carolina_Dare</v>
          </cell>
        </row>
        <row r="3085">
          <cell r="A3085" t="str">
            <v>US_North_Carolina_Davidson</v>
          </cell>
        </row>
        <row r="3086">
          <cell r="A3086" t="str">
            <v>US_North_Carolina_Davie</v>
          </cell>
        </row>
        <row r="3087">
          <cell r="A3087" t="str">
            <v>US_North_Carolina_Duplin</v>
          </cell>
        </row>
        <row r="3088">
          <cell r="A3088" t="str">
            <v>US_North_Carolina_Durham</v>
          </cell>
        </row>
        <row r="3089">
          <cell r="A3089" t="str">
            <v>US_North_Carolina_Edgecombe</v>
          </cell>
        </row>
        <row r="3090">
          <cell r="A3090" t="str">
            <v>US_North_Carolina_Forsyth</v>
          </cell>
        </row>
        <row r="3091">
          <cell r="A3091" t="str">
            <v>US_North_Carolina_Franklin</v>
          </cell>
        </row>
        <row r="3092">
          <cell r="A3092" t="str">
            <v>US_North_Carolina_Gaston</v>
          </cell>
        </row>
        <row r="3093">
          <cell r="A3093" t="str">
            <v>US_North_Carolina_Granville</v>
          </cell>
        </row>
        <row r="3094">
          <cell r="A3094" t="str">
            <v>US_North_Carolina_Greene</v>
          </cell>
        </row>
        <row r="3095">
          <cell r="A3095" t="str">
            <v>US_North_Carolina_Guilford</v>
          </cell>
        </row>
        <row r="3096">
          <cell r="A3096" t="str">
            <v>US_North_Carolina_Halifax</v>
          </cell>
        </row>
        <row r="3097">
          <cell r="A3097" t="str">
            <v>US_North_Carolina_Harnett</v>
          </cell>
        </row>
        <row r="3098">
          <cell r="A3098" t="str">
            <v>US_North_Carolina_Henderson</v>
          </cell>
        </row>
        <row r="3099">
          <cell r="A3099" t="str">
            <v>US_North_Carolina_Hertford</v>
          </cell>
        </row>
        <row r="3100">
          <cell r="A3100" t="str">
            <v>US_North_Carolina_Iredell</v>
          </cell>
        </row>
        <row r="3101">
          <cell r="A3101" t="str">
            <v>US_North_Carolina_Jackson</v>
          </cell>
        </row>
        <row r="3102">
          <cell r="A3102" t="str">
            <v>US_North_Carolina_Johnston</v>
          </cell>
        </row>
        <row r="3103">
          <cell r="A3103" t="str">
            <v>US_North_Carolina_Jones</v>
          </cell>
        </row>
        <row r="3104">
          <cell r="A3104" t="str">
            <v>US_North_Carolina_Lee</v>
          </cell>
        </row>
        <row r="3105">
          <cell r="A3105" t="str">
            <v>US_North_Carolina_Lenoir</v>
          </cell>
        </row>
        <row r="3106">
          <cell r="A3106" t="str">
            <v>US_North_Carolina_Macon</v>
          </cell>
        </row>
        <row r="3107">
          <cell r="A3107" t="str">
            <v>US_North_Carolina_Martin</v>
          </cell>
        </row>
        <row r="3108">
          <cell r="A3108" t="str">
            <v>US_North_Carolina_McDowell</v>
          </cell>
        </row>
        <row r="3109">
          <cell r="A3109" t="str">
            <v>US_North_Carolina_Mecklenburg</v>
          </cell>
        </row>
        <row r="3110">
          <cell r="A3110" t="str">
            <v>US_North_Carolina_Montgomery</v>
          </cell>
        </row>
        <row r="3111">
          <cell r="A3111" t="str">
            <v>US_North_Carolina_Moore</v>
          </cell>
        </row>
        <row r="3112">
          <cell r="A3112" t="str">
            <v>US_North_Carolina_Nash</v>
          </cell>
        </row>
        <row r="3113">
          <cell r="A3113" t="str">
            <v>US_North_Carolina_New_Hanover</v>
          </cell>
        </row>
        <row r="3114">
          <cell r="A3114" t="str">
            <v>US_North_Carolina_Northampton</v>
          </cell>
        </row>
        <row r="3115">
          <cell r="A3115" t="str">
            <v>US_North_Carolina_Onslow</v>
          </cell>
        </row>
        <row r="3116">
          <cell r="A3116" t="str">
            <v>US_North_Carolina_Orange</v>
          </cell>
        </row>
        <row r="3117">
          <cell r="A3117" t="str">
            <v>US_North_Carolina_Pasquotank</v>
          </cell>
        </row>
        <row r="3118">
          <cell r="A3118" t="str">
            <v>US_North_Carolina_Pender</v>
          </cell>
        </row>
        <row r="3119">
          <cell r="A3119" t="str">
            <v>US_North_Carolina_Perquimans</v>
          </cell>
        </row>
        <row r="3120">
          <cell r="A3120" t="str">
            <v>US_North_Carolina_Person</v>
          </cell>
        </row>
        <row r="3121">
          <cell r="A3121" t="str">
            <v>US_North_Carolina_Pitt</v>
          </cell>
        </row>
        <row r="3122">
          <cell r="A3122" t="str">
            <v>US_North_Carolina_Polk</v>
          </cell>
        </row>
        <row r="3123">
          <cell r="A3123" t="str">
            <v>US_North_Carolina_Randolph</v>
          </cell>
        </row>
        <row r="3124">
          <cell r="A3124" t="str">
            <v>US_North_Carolina_Richmond</v>
          </cell>
        </row>
        <row r="3125">
          <cell r="A3125" t="str">
            <v>US_North_Carolina_Robeson</v>
          </cell>
        </row>
        <row r="3126">
          <cell r="A3126" t="str">
            <v>US_North_Carolina_Rockingham</v>
          </cell>
        </row>
        <row r="3127">
          <cell r="A3127" t="str">
            <v>US_North_Carolina_Rowan</v>
          </cell>
        </row>
        <row r="3128">
          <cell r="A3128" t="str">
            <v>US_North_Carolina_Rutherford</v>
          </cell>
        </row>
        <row r="3129">
          <cell r="A3129" t="str">
            <v>US_North_Carolina_Sampson</v>
          </cell>
        </row>
        <row r="3130">
          <cell r="A3130" t="str">
            <v>US_North_Carolina_Stanly</v>
          </cell>
        </row>
        <row r="3131">
          <cell r="A3131" t="str">
            <v>US_North_Carolina_Surry</v>
          </cell>
        </row>
        <row r="3132">
          <cell r="A3132" t="str">
            <v>US_North_Carolina_Union</v>
          </cell>
        </row>
        <row r="3133">
          <cell r="A3133" t="str">
            <v>US_North_Carolina_Vance</v>
          </cell>
        </row>
        <row r="3134">
          <cell r="A3134" t="str">
            <v>US_North_Carolina_Wake</v>
          </cell>
        </row>
        <row r="3135">
          <cell r="A3135" t="str">
            <v>US_North_Carolina_Washington</v>
          </cell>
        </row>
        <row r="3136">
          <cell r="A3136" t="str">
            <v>US_North_Carolina_Wayne</v>
          </cell>
        </row>
        <row r="3137">
          <cell r="A3137" t="str">
            <v>US_North_Carolina_Wilkes</v>
          </cell>
        </row>
        <row r="3138">
          <cell r="A3138" t="str">
            <v>US_North_Carolina_Wilson</v>
          </cell>
        </row>
        <row r="3139">
          <cell r="A3139" t="str">
            <v>US_North_Carolina_Yadkin</v>
          </cell>
        </row>
        <row r="3140">
          <cell r="A3140" t="str">
            <v>US_North_Dakota_Cass</v>
          </cell>
        </row>
        <row r="3141">
          <cell r="A3141" t="str">
            <v>US_North_Dakota_Emmons</v>
          </cell>
        </row>
        <row r="3142">
          <cell r="A3142" t="str">
            <v>US_North_Dakota_Grand_Forks</v>
          </cell>
        </row>
        <row r="3143">
          <cell r="A3143" t="str">
            <v>US_North_Dakota_McHenry</v>
          </cell>
        </row>
        <row r="3144">
          <cell r="A3144" t="str">
            <v>US_North_Dakota_Morton</v>
          </cell>
        </row>
        <row r="3145">
          <cell r="A3145" t="str">
            <v>US_North_Dakota_Stark</v>
          </cell>
        </row>
        <row r="3146">
          <cell r="A3146" t="str">
            <v>US_North_Dakota_Ward</v>
          </cell>
        </row>
        <row r="3147">
          <cell r="A3147" t="str">
            <v>US_Northern_Mariana_Islands</v>
          </cell>
        </row>
        <row r="3148">
          <cell r="A3148" t="str">
            <v>US_Ohio_Allen</v>
          </cell>
        </row>
        <row r="3149">
          <cell r="A3149" t="str">
            <v>US_Ohio_Ashtabula</v>
          </cell>
        </row>
        <row r="3150">
          <cell r="A3150" t="str">
            <v>US_Ohio_Athens</v>
          </cell>
        </row>
        <row r="3151">
          <cell r="A3151" t="str">
            <v>US_Ohio_Auglaize</v>
          </cell>
        </row>
        <row r="3152">
          <cell r="A3152" t="str">
            <v>US_Ohio_Belmont</v>
          </cell>
        </row>
        <row r="3153">
          <cell r="A3153" t="str">
            <v>US_Ohio_Brown</v>
          </cell>
        </row>
        <row r="3154">
          <cell r="A3154" t="str">
            <v>US_Ohio_Butler</v>
          </cell>
        </row>
        <row r="3155">
          <cell r="A3155" t="str">
            <v>US_Ohio_Carroll</v>
          </cell>
        </row>
        <row r="3156">
          <cell r="A3156" t="str">
            <v>US_Ohio_Champaign</v>
          </cell>
        </row>
        <row r="3157">
          <cell r="A3157" t="str">
            <v>US_Ohio_Clark</v>
          </cell>
        </row>
        <row r="3158">
          <cell r="A3158" t="str">
            <v>US_Ohio_Clermont</v>
          </cell>
        </row>
        <row r="3159">
          <cell r="A3159" t="str">
            <v>US_Ohio_Columbiana</v>
          </cell>
        </row>
        <row r="3160">
          <cell r="A3160" t="str">
            <v>US_Ohio_Crawford</v>
          </cell>
        </row>
        <row r="3161">
          <cell r="A3161" t="str">
            <v>US_Ohio_Cuyahoga</v>
          </cell>
        </row>
        <row r="3162">
          <cell r="A3162" t="str">
            <v>US_Ohio_Darke</v>
          </cell>
        </row>
        <row r="3163">
          <cell r="A3163" t="str">
            <v>US_Ohio_Defiance</v>
          </cell>
        </row>
        <row r="3164">
          <cell r="A3164" t="str">
            <v>US_Ohio_Delaware</v>
          </cell>
        </row>
        <row r="3165">
          <cell r="A3165" t="str">
            <v>US_Ohio_Erie</v>
          </cell>
        </row>
        <row r="3166">
          <cell r="A3166" t="str">
            <v>US_Ohio_Fairfield</v>
          </cell>
        </row>
        <row r="3167">
          <cell r="A3167" t="str">
            <v>US_Ohio_Franklin</v>
          </cell>
        </row>
        <row r="3168">
          <cell r="A3168" t="str">
            <v>US_Ohio_Gallia</v>
          </cell>
        </row>
        <row r="3169">
          <cell r="A3169" t="str">
            <v>US_Ohio_Geauga</v>
          </cell>
        </row>
        <row r="3170">
          <cell r="A3170" t="str">
            <v>US_Ohio_Greene</v>
          </cell>
        </row>
        <row r="3171">
          <cell r="A3171" t="str">
            <v>US_Ohio_Hamilton</v>
          </cell>
        </row>
        <row r="3172">
          <cell r="A3172" t="str">
            <v>US_Ohio_Hancock</v>
          </cell>
        </row>
        <row r="3173">
          <cell r="A3173" t="str">
            <v>US_Ohio_Highland</v>
          </cell>
        </row>
        <row r="3174">
          <cell r="A3174" t="str">
            <v>US_Ohio_Hocking</v>
          </cell>
        </row>
        <row r="3175">
          <cell r="A3175" t="str">
            <v>US_Ohio_Holmes</v>
          </cell>
        </row>
        <row r="3176">
          <cell r="A3176" t="str">
            <v>US_Ohio_Huron</v>
          </cell>
        </row>
        <row r="3177">
          <cell r="A3177" t="str">
            <v>US_Ohio_Jefferson</v>
          </cell>
        </row>
        <row r="3178">
          <cell r="A3178" t="str">
            <v>US_Ohio_Knox</v>
          </cell>
        </row>
        <row r="3179">
          <cell r="A3179" t="str">
            <v>US_Ohio_Lake</v>
          </cell>
        </row>
        <row r="3180">
          <cell r="A3180" t="str">
            <v>US_Ohio_Licking</v>
          </cell>
        </row>
        <row r="3181">
          <cell r="A3181" t="str">
            <v>US_Ohio_Lorain</v>
          </cell>
        </row>
        <row r="3182">
          <cell r="A3182" t="str">
            <v>US_Ohio_Lucas</v>
          </cell>
        </row>
        <row r="3183">
          <cell r="A3183" t="str">
            <v>US_Ohio_Madison</v>
          </cell>
        </row>
        <row r="3184">
          <cell r="A3184" t="str">
            <v>US_Ohio_Mahoning</v>
          </cell>
        </row>
        <row r="3185">
          <cell r="A3185" t="str">
            <v>US_Ohio_Marion</v>
          </cell>
        </row>
        <row r="3186">
          <cell r="A3186" t="str">
            <v>US_Ohio_Medina</v>
          </cell>
        </row>
        <row r="3187">
          <cell r="A3187" t="str">
            <v>US_Ohio_Mercer</v>
          </cell>
        </row>
        <row r="3188">
          <cell r="A3188" t="str">
            <v>US_Ohio_Miami</v>
          </cell>
        </row>
        <row r="3189">
          <cell r="A3189" t="str">
            <v>US_Ohio_Montgomery</v>
          </cell>
        </row>
        <row r="3190">
          <cell r="A3190" t="str">
            <v>US_Ohio_Morrow</v>
          </cell>
        </row>
        <row r="3191">
          <cell r="A3191" t="str">
            <v>US_Ohio_Ottawa</v>
          </cell>
        </row>
        <row r="3192">
          <cell r="A3192" t="str">
            <v>US_Ohio_Perry</v>
          </cell>
        </row>
        <row r="3193">
          <cell r="A3193" t="str">
            <v>US_Ohio_Pickaway</v>
          </cell>
        </row>
        <row r="3194">
          <cell r="A3194" t="str">
            <v>US_Ohio_Portage</v>
          </cell>
        </row>
        <row r="3195">
          <cell r="A3195" t="str">
            <v>US_Ohio_Preble</v>
          </cell>
        </row>
        <row r="3196">
          <cell r="A3196" t="str">
            <v>US_Ohio_Putnam</v>
          </cell>
        </row>
        <row r="3197">
          <cell r="A3197" t="str">
            <v>US_Ohio_Richland</v>
          </cell>
        </row>
        <row r="3198">
          <cell r="A3198" t="str">
            <v>US_Ohio_Ross</v>
          </cell>
        </row>
        <row r="3199">
          <cell r="A3199" t="str">
            <v>US_Ohio_Sandusky</v>
          </cell>
        </row>
        <row r="3200">
          <cell r="A3200" t="str">
            <v>US_Ohio_Seneca</v>
          </cell>
        </row>
        <row r="3201">
          <cell r="A3201" t="str">
            <v>US_Ohio_Shelby</v>
          </cell>
        </row>
        <row r="3202">
          <cell r="A3202" t="str">
            <v>US_Ohio_Stark</v>
          </cell>
        </row>
        <row r="3203">
          <cell r="A3203" t="str">
            <v>US_Ohio_Summit</v>
          </cell>
        </row>
        <row r="3204">
          <cell r="A3204" t="str">
            <v>US_Ohio_Trumbull</v>
          </cell>
        </row>
        <row r="3205">
          <cell r="A3205" t="str">
            <v>US_Ohio_Tuscarawas</v>
          </cell>
        </row>
        <row r="3206">
          <cell r="A3206" t="str">
            <v>US_Ohio_Warren</v>
          </cell>
        </row>
        <row r="3207">
          <cell r="A3207" t="str">
            <v>US_Ohio_Washington</v>
          </cell>
        </row>
        <row r="3208">
          <cell r="A3208" t="str">
            <v>US_Ohio_Wayne</v>
          </cell>
        </row>
        <row r="3209">
          <cell r="A3209" t="str">
            <v>US_Ohio_Williams</v>
          </cell>
        </row>
        <row r="3210">
          <cell r="A3210" t="str">
            <v>US_Ohio_Wood</v>
          </cell>
        </row>
        <row r="3211">
          <cell r="A3211" t="str">
            <v>US_Ohio_Wyandot</v>
          </cell>
        </row>
        <row r="3212">
          <cell r="A3212" t="str">
            <v>US_Oklahoma</v>
          </cell>
        </row>
        <row r="3213">
          <cell r="A3213" t="str">
            <v>US_Oklahoma_Adair</v>
          </cell>
        </row>
        <row r="3214">
          <cell r="A3214" t="str">
            <v>US_Oklahoma_Bryan</v>
          </cell>
        </row>
        <row r="3215">
          <cell r="A3215" t="str">
            <v>US_Oklahoma_Caddo</v>
          </cell>
        </row>
        <row r="3216">
          <cell r="A3216" t="str">
            <v>US_Oklahoma_Canadian</v>
          </cell>
        </row>
        <row r="3217">
          <cell r="A3217" t="str">
            <v>US_Oklahoma_Carter</v>
          </cell>
        </row>
        <row r="3218">
          <cell r="A3218" t="str">
            <v>US_Oklahoma_Cherokee</v>
          </cell>
        </row>
        <row r="3219">
          <cell r="A3219" t="str">
            <v>US_Oklahoma_Cleveland</v>
          </cell>
        </row>
        <row r="3220">
          <cell r="A3220" t="str">
            <v>US_Oklahoma_Comanche</v>
          </cell>
        </row>
        <row r="3221">
          <cell r="A3221" t="str">
            <v>US_Oklahoma_Cotton</v>
          </cell>
        </row>
        <row r="3222">
          <cell r="A3222" t="str">
            <v>US_Oklahoma_Creek</v>
          </cell>
        </row>
        <row r="3223">
          <cell r="A3223" t="str">
            <v>US_Oklahoma_Delaware</v>
          </cell>
        </row>
        <row r="3224">
          <cell r="A3224" t="str">
            <v>US_Oklahoma_Garfield</v>
          </cell>
        </row>
        <row r="3225">
          <cell r="A3225" t="str">
            <v>US_Oklahoma_Garvin</v>
          </cell>
        </row>
        <row r="3226">
          <cell r="A3226" t="str">
            <v>US_Oklahoma_Grady</v>
          </cell>
        </row>
        <row r="3227">
          <cell r="A3227" t="str">
            <v>US_Oklahoma_Greer</v>
          </cell>
        </row>
        <row r="3228">
          <cell r="A3228" t="str">
            <v>US_Oklahoma_Jackson</v>
          </cell>
        </row>
        <row r="3229">
          <cell r="A3229" t="str">
            <v>US_Oklahoma_Kay</v>
          </cell>
        </row>
        <row r="3230">
          <cell r="A3230" t="str">
            <v>US_Oklahoma_Latimer</v>
          </cell>
        </row>
        <row r="3231">
          <cell r="A3231" t="str">
            <v>US_Oklahoma_Le_Flore</v>
          </cell>
        </row>
        <row r="3232">
          <cell r="A3232" t="str">
            <v>US_Oklahoma_Lincoln</v>
          </cell>
        </row>
        <row r="3233">
          <cell r="A3233" t="str">
            <v>US_Oklahoma_Logan</v>
          </cell>
        </row>
        <row r="3234">
          <cell r="A3234" t="str">
            <v>US_Oklahoma_Major</v>
          </cell>
        </row>
        <row r="3235">
          <cell r="A3235" t="str">
            <v>US_Oklahoma_Mayes</v>
          </cell>
        </row>
        <row r="3236">
          <cell r="A3236" t="str">
            <v>US_Oklahoma_McClain</v>
          </cell>
        </row>
        <row r="3237">
          <cell r="A3237" t="str">
            <v>US_Oklahoma_Muskogee</v>
          </cell>
        </row>
        <row r="3238">
          <cell r="A3238" t="str">
            <v>US_Oklahoma_Osage</v>
          </cell>
        </row>
        <row r="3239">
          <cell r="A3239" t="str">
            <v>US_Oklahoma_Ottawa</v>
          </cell>
        </row>
        <row r="3240">
          <cell r="A3240" t="str">
            <v>US_Oklahoma_Pawnee</v>
          </cell>
        </row>
        <row r="3241">
          <cell r="A3241" t="str">
            <v>US_Oklahoma_Payne</v>
          </cell>
        </row>
        <row r="3242">
          <cell r="A3242" t="str">
            <v>US_Oklahoma_Pittsburg</v>
          </cell>
        </row>
        <row r="3243">
          <cell r="A3243" t="str">
            <v>US_Oklahoma_Pontotoc</v>
          </cell>
        </row>
        <row r="3244">
          <cell r="A3244" t="str">
            <v>US_Oklahoma_Pottawatomie</v>
          </cell>
        </row>
        <row r="3245">
          <cell r="A3245" t="str">
            <v>US_Oklahoma_Rogers</v>
          </cell>
        </row>
        <row r="3246">
          <cell r="A3246" t="str">
            <v>US_Oklahoma_Seminole</v>
          </cell>
        </row>
        <row r="3247">
          <cell r="A3247" t="str">
            <v>US_Oklahoma_Sequoyah</v>
          </cell>
        </row>
        <row r="3248">
          <cell r="A3248" t="str">
            <v>US_Oklahoma_Stephens</v>
          </cell>
        </row>
        <row r="3249">
          <cell r="A3249" t="str">
            <v>US_Oklahoma_Texas</v>
          </cell>
        </row>
        <row r="3250">
          <cell r="A3250" t="str">
            <v>US_Oklahoma_Tillman</v>
          </cell>
        </row>
        <row r="3251">
          <cell r="A3251" t="str">
            <v>US_Oklahoma_Tulsa</v>
          </cell>
        </row>
        <row r="3252">
          <cell r="A3252" t="str">
            <v>US_Oklahoma_Wagoner</v>
          </cell>
        </row>
        <row r="3253">
          <cell r="A3253" t="str">
            <v>US_Oklahoma_Washington</v>
          </cell>
        </row>
        <row r="3254">
          <cell r="A3254" t="str">
            <v>US_Oregon_Benton</v>
          </cell>
        </row>
        <row r="3255">
          <cell r="A3255" t="str">
            <v>US_Oregon_Clackamas</v>
          </cell>
        </row>
        <row r="3256">
          <cell r="A3256" t="str">
            <v>US_Oregon_Josephine</v>
          </cell>
        </row>
        <row r="3257">
          <cell r="A3257" t="str">
            <v>US_Oregon_Lane</v>
          </cell>
        </row>
        <row r="3258">
          <cell r="A3258" t="str">
            <v>US_Oregon_Linn</v>
          </cell>
        </row>
        <row r="3259">
          <cell r="A3259" t="str">
            <v>US_Oregon_Marion</v>
          </cell>
        </row>
        <row r="3260">
          <cell r="A3260" t="str">
            <v>US_Oregon_Multnomah</v>
          </cell>
        </row>
        <row r="3261">
          <cell r="A3261" t="str">
            <v>US_Oregon_Polk</v>
          </cell>
        </row>
        <row r="3262">
          <cell r="A3262" t="str">
            <v>US_Oregon_Umatilla</v>
          </cell>
        </row>
        <row r="3263">
          <cell r="A3263" t="str">
            <v>US_Oregon_Wasco</v>
          </cell>
        </row>
        <row r="3264">
          <cell r="A3264" t="str">
            <v>US_Oregon_Washington</v>
          </cell>
        </row>
        <row r="3265">
          <cell r="A3265" t="str">
            <v>US_Oregon_Yamhill</v>
          </cell>
        </row>
        <row r="3266">
          <cell r="A3266" t="str">
            <v>US_Pennsylvania_Adams</v>
          </cell>
        </row>
        <row r="3267">
          <cell r="A3267" t="str">
            <v>US_Pennsylvania_Allegheny</v>
          </cell>
        </row>
        <row r="3268">
          <cell r="A3268" t="str">
            <v>US_Pennsylvania_Armstrong</v>
          </cell>
        </row>
        <row r="3269">
          <cell r="A3269" t="str">
            <v>US_Pennsylvania_Beaver</v>
          </cell>
        </row>
        <row r="3270">
          <cell r="A3270" t="str">
            <v>US_Pennsylvania_Bedford</v>
          </cell>
        </row>
        <row r="3271">
          <cell r="A3271" t="str">
            <v>US_Pennsylvania_Berks</v>
          </cell>
        </row>
        <row r="3272">
          <cell r="A3272" t="str">
            <v>US_Pennsylvania_Bradford</v>
          </cell>
        </row>
        <row r="3273">
          <cell r="A3273" t="str">
            <v>US_Pennsylvania_Bucks</v>
          </cell>
        </row>
        <row r="3274">
          <cell r="A3274" t="str">
            <v>US_Pennsylvania_Butler</v>
          </cell>
        </row>
        <row r="3275">
          <cell r="A3275" t="str">
            <v>US_Pennsylvania_Cambria</v>
          </cell>
        </row>
        <row r="3276">
          <cell r="A3276" t="str">
            <v>US_Pennsylvania_Carbon</v>
          </cell>
        </row>
        <row r="3277">
          <cell r="A3277" t="str">
            <v>US_Pennsylvania_Centre</v>
          </cell>
        </row>
        <row r="3278">
          <cell r="A3278" t="str">
            <v>US_Pennsylvania_Chester</v>
          </cell>
        </row>
        <row r="3279">
          <cell r="A3279" t="str">
            <v>US_Pennsylvania_Clarion</v>
          </cell>
        </row>
        <row r="3280">
          <cell r="A3280" t="str">
            <v>US_Pennsylvania_Columbia</v>
          </cell>
        </row>
        <row r="3281">
          <cell r="A3281" t="str">
            <v>US_Pennsylvania_Cumberland</v>
          </cell>
        </row>
        <row r="3282">
          <cell r="A3282" t="str">
            <v>US_Pennsylvania_Dauphin</v>
          </cell>
        </row>
        <row r="3283">
          <cell r="A3283" t="str">
            <v>US_Pennsylvania_Delaware</v>
          </cell>
        </row>
        <row r="3284">
          <cell r="A3284" t="str">
            <v>US_Pennsylvania_Elk</v>
          </cell>
        </row>
        <row r="3285">
          <cell r="A3285" t="str">
            <v>US_Pennsylvania_Erie</v>
          </cell>
        </row>
        <row r="3286">
          <cell r="A3286" t="str">
            <v>US_Pennsylvania_Fayette</v>
          </cell>
        </row>
        <row r="3287">
          <cell r="A3287" t="str">
            <v>US_Pennsylvania_Franklin</v>
          </cell>
        </row>
        <row r="3288">
          <cell r="A3288" t="str">
            <v>US_Pennsylvania_Greene</v>
          </cell>
        </row>
        <row r="3289">
          <cell r="A3289" t="str">
            <v>US_Pennsylvania_Indiana</v>
          </cell>
        </row>
        <row r="3290">
          <cell r="A3290" t="str">
            <v>US_Pennsylvania_Juniata</v>
          </cell>
        </row>
        <row r="3291">
          <cell r="A3291" t="str">
            <v>US_Pennsylvania_Lackawanna</v>
          </cell>
        </row>
        <row r="3292">
          <cell r="A3292" t="str">
            <v>US_Pennsylvania_Lancaster</v>
          </cell>
        </row>
        <row r="3293">
          <cell r="A3293" t="str">
            <v>US_Pennsylvania_Lawrence</v>
          </cell>
        </row>
        <row r="3294">
          <cell r="A3294" t="str">
            <v>US_Pennsylvania_Lebanon</v>
          </cell>
        </row>
        <row r="3295">
          <cell r="A3295" t="str">
            <v>US_Pennsylvania_Lehigh</v>
          </cell>
        </row>
        <row r="3296">
          <cell r="A3296" t="str">
            <v>US_Pennsylvania_Luzerne</v>
          </cell>
        </row>
        <row r="3297">
          <cell r="A3297" t="str">
            <v>US_Pennsylvania_Lycoming</v>
          </cell>
        </row>
        <row r="3298">
          <cell r="A3298" t="str">
            <v>US_Pennsylvania_McKean</v>
          </cell>
        </row>
        <row r="3299">
          <cell r="A3299" t="str">
            <v>US_Pennsylvania_Mercer</v>
          </cell>
        </row>
        <row r="3300">
          <cell r="A3300" t="str">
            <v>US_Pennsylvania_Monroe</v>
          </cell>
        </row>
        <row r="3301">
          <cell r="A3301" t="str">
            <v>US_Pennsylvania_Montgomery</v>
          </cell>
        </row>
        <row r="3302">
          <cell r="A3302" t="str">
            <v>US_Pennsylvania_Northampton</v>
          </cell>
        </row>
        <row r="3303">
          <cell r="A3303" t="str">
            <v>US_Pennsylvania_Perry</v>
          </cell>
        </row>
        <row r="3304">
          <cell r="A3304" t="str">
            <v>US_Pennsylvania_Philadelphia</v>
          </cell>
        </row>
        <row r="3305">
          <cell r="A3305" t="str">
            <v>US_Pennsylvania_Pike</v>
          </cell>
        </row>
        <row r="3306">
          <cell r="A3306" t="str">
            <v>US_Pennsylvania_Schuylkill</v>
          </cell>
        </row>
        <row r="3307">
          <cell r="A3307" t="str">
            <v>US_Pennsylvania_Snyder</v>
          </cell>
        </row>
        <row r="3308">
          <cell r="A3308" t="str">
            <v>US_Pennsylvania_Somerset</v>
          </cell>
        </row>
        <row r="3309">
          <cell r="A3309" t="str">
            <v>US_Pennsylvania_Susquehanna</v>
          </cell>
        </row>
        <row r="3310">
          <cell r="A3310" t="str">
            <v>US_Pennsylvania_Tioga</v>
          </cell>
        </row>
        <row r="3311">
          <cell r="A3311" t="str">
            <v>US_Pennsylvania_Union</v>
          </cell>
        </row>
        <row r="3312">
          <cell r="A3312" t="str">
            <v>US_Pennsylvania_Washington</v>
          </cell>
        </row>
        <row r="3313">
          <cell r="A3313" t="str">
            <v>US_Pennsylvania_Wayne</v>
          </cell>
        </row>
        <row r="3314">
          <cell r="A3314" t="str">
            <v>US_Pennsylvania_Westmoreland</v>
          </cell>
        </row>
        <row r="3315">
          <cell r="A3315" t="str">
            <v>US_Pennsylvania_Wyoming</v>
          </cell>
        </row>
        <row r="3316">
          <cell r="A3316" t="str">
            <v>US_Pennsylvania_York</v>
          </cell>
        </row>
        <row r="3317">
          <cell r="A3317" t="str">
            <v>US_Puerto_Rico</v>
          </cell>
        </row>
        <row r="3318">
          <cell r="A3318" t="str">
            <v>US_Rhode_Island_Unassigned</v>
          </cell>
        </row>
        <row r="3319">
          <cell r="A3319" t="str">
            <v>US_South_Carolina_Aiken</v>
          </cell>
        </row>
        <row r="3320">
          <cell r="A3320" t="str">
            <v>US_South_Carolina_Allendale</v>
          </cell>
        </row>
        <row r="3321">
          <cell r="A3321" t="str">
            <v>US_South_Carolina_Anderson</v>
          </cell>
        </row>
        <row r="3322">
          <cell r="A3322" t="str">
            <v>US_South_Carolina_Beaufort</v>
          </cell>
        </row>
        <row r="3323">
          <cell r="A3323" t="str">
            <v>US_South_Carolina_Berkeley</v>
          </cell>
        </row>
        <row r="3324">
          <cell r="A3324" t="str">
            <v>US_South_Carolina_Calhoun</v>
          </cell>
        </row>
        <row r="3325">
          <cell r="A3325" t="str">
            <v>US_South_Carolina_Charleston</v>
          </cell>
        </row>
        <row r="3326">
          <cell r="A3326" t="str">
            <v>US_South_Carolina_Chesterfield</v>
          </cell>
        </row>
        <row r="3327">
          <cell r="A3327" t="str">
            <v>US_South_Carolina_Clarendon</v>
          </cell>
        </row>
        <row r="3328">
          <cell r="A3328" t="str">
            <v>US_South_Carolina_Colleton</v>
          </cell>
        </row>
        <row r="3329">
          <cell r="A3329" t="str">
            <v>US_South_Carolina_Darlington</v>
          </cell>
        </row>
        <row r="3330">
          <cell r="A3330" t="str">
            <v>US_South_Carolina_Dorchester</v>
          </cell>
        </row>
        <row r="3331">
          <cell r="A3331" t="str">
            <v>US_South_Carolina_Edgefield</v>
          </cell>
        </row>
        <row r="3332">
          <cell r="A3332" t="str">
            <v>US_South_Carolina_Fairfield</v>
          </cell>
        </row>
        <row r="3333">
          <cell r="A3333" t="str">
            <v>US_South_Carolina_Florence</v>
          </cell>
        </row>
        <row r="3334">
          <cell r="A3334" t="str">
            <v>US_South_Carolina_Georgetown</v>
          </cell>
        </row>
        <row r="3335">
          <cell r="A3335" t="str">
            <v>US_South_Carolina_Greenville</v>
          </cell>
        </row>
        <row r="3336">
          <cell r="A3336" t="str">
            <v>US_South_Carolina_Hampton</v>
          </cell>
        </row>
        <row r="3337">
          <cell r="A3337" t="str">
            <v>US_South_Carolina_Horry</v>
          </cell>
        </row>
        <row r="3338">
          <cell r="A3338" t="str">
            <v>US_South_Carolina_Jasper</v>
          </cell>
        </row>
        <row r="3339">
          <cell r="A3339" t="str">
            <v>US_South_Carolina_Kershaw</v>
          </cell>
        </row>
        <row r="3340">
          <cell r="A3340" t="str">
            <v>US_South_Carolina_Lancaster</v>
          </cell>
        </row>
        <row r="3341">
          <cell r="A3341" t="str">
            <v>US_South_Carolina_Laurens</v>
          </cell>
        </row>
        <row r="3342">
          <cell r="A3342" t="str">
            <v>US_South_Carolina_Lee</v>
          </cell>
        </row>
        <row r="3343">
          <cell r="A3343" t="str">
            <v>US_South_Carolina_Lexington</v>
          </cell>
        </row>
        <row r="3344">
          <cell r="A3344" t="str">
            <v>US_South_Carolina_Marion</v>
          </cell>
        </row>
        <row r="3345">
          <cell r="A3345" t="str">
            <v>US_South_Carolina_McCormick</v>
          </cell>
        </row>
        <row r="3346">
          <cell r="A3346" t="str">
            <v>US_South_Carolina_Newberry</v>
          </cell>
        </row>
        <row r="3347">
          <cell r="A3347" t="str">
            <v>US_South_Carolina_Orangeburg</v>
          </cell>
        </row>
        <row r="3348">
          <cell r="A3348" t="str">
            <v>US_South_Carolina_Pickens</v>
          </cell>
        </row>
        <row r="3349">
          <cell r="A3349" t="str">
            <v>US_South_Carolina_Richland</v>
          </cell>
        </row>
        <row r="3350">
          <cell r="A3350" t="str">
            <v>US_South_Carolina_Spartanburg</v>
          </cell>
        </row>
        <row r="3351">
          <cell r="A3351" t="str">
            <v>US_South_Carolina_Sumter</v>
          </cell>
        </row>
        <row r="3352">
          <cell r="A3352" t="str">
            <v>US_South_Carolina_Williamsburg</v>
          </cell>
        </row>
        <row r="3353">
          <cell r="A3353" t="str">
            <v>US_South_Carolina_York</v>
          </cell>
        </row>
        <row r="3354">
          <cell r="A3354" t="str">
            <v>US_South_Dakota_Beadle</v>
          </cell>
        </row>
        <row r="3355">
          <cell r="A3355" t="str">
            <v>US_South_Dakota_Jerauld</v>
          </cell>
        </row>
        <row r="3356">
          <cell r="A3356" t="str">
            <v>US_South_Dakota_McCook</v>
          </cell>
        </row>
        <row r="3357">
          <cell r="A3357" t="str">
            <v>US_South_Dakota_Minnehaha</v>
          </cell>
        </row>
        <row r="3358">
          <cell r="A3358" t="str">
            <v>US_South_Dakota_Pennington</v>
          </cell>
        </row>
        <row r="3359">
          <cell r="A3359" t="str">
            <v>US_Tennessee_Anderson</v>
          </cell>
        </row>
        <row r="3360">
          <cell r="A3360" t="str">
            <v>US_Tennessee_Bedford</v>
          </cell>
        </row>
        <row r="3361">
          <cell r="A3361" t="str">
            <v>US_Tennessee_Benton</v>
          </cell>
        </row>
        <row r="3362">
          <cell r="A3362" t="str">
            <v>US_Tennessee_Bledsoe</v>
          </cell>
        </row>
        <row r="3363">
          <cell r="A3363" t="str">
            <v>US_Tennessee_Blount</v>
          </cell>
        </row>
        <row r="3364">
          <cell r="A3364" t="str">
            <v>US_Tennessee_Bradley</v>
          </cell>
        </row>
        <row r="3365">
          <cell r="A3365" t="str">
            <v>US_Tennessee_Campbell</v>
          </cell>
        </row>
        <row r="3366">
          <cell r="A3366" t="str">
            <v>US_Tennessee_Carroll</v>
          </cell>
        </row>
        <row r="3367">
          <cell r="A3367" t="str">
            <v>US_Tennessee_Carter</v>
          </cell>
        </row>
        <row r="3368">
          <cell r="A3368" t="str">
            <v>US_Tennessee_Crockett</v>
          </cell>
        </row>
        <row r="3369">
          <cell r="A3369" t="str">
            <v>US_Tennessee_Cumberland</v>
          </cell>
        </row>
        <row r="3370">
          <cell r="A3370" t="str">
            <v>US_Tennessee_Davidson</v>
          </cell>
        </row>
        <row r="3371">
          <cell r="A3371" t="str">
            <v>US_Tennessee_Fayette</v>
          </cell>
        </row>
        <row r="3372">
          <cell r="A3372" t="str">
            <v>US_Tennessee_Franklin</v>
          </cell>
        </row>
        <row r="3373">
          <cell r="A3373" t="str">
            <v>US_Tennessee_Gibson</v>
          </cell>
        </row>
        <row r="3374">
          <cell r="A3374" t="str">
            <v>US_Tennessee_Greene</v>
          </cell>
        </row>
        <row r="3375">
          <cell r="A3375" t="str">
            <v>US_Tennessee_Grundy</v>
          </cell>
        </row>
        <row r="3376">
          <cell r="A3376" t="str">
            <v>US_Tennessee_Hamblen</v>
          </cell>
        </row>
        <row r="3377">
          <cell r="A3377" t="str">
            <v>US_Tennessee_Hamilton</v>
          </cell>
        </row>
        <row r="3378">
          <cell r="A3378" t="str">
            <v>US_Tennessee_Hawkins</v>
          </cell>
        </row>
        <row r="3379">
          <cell r="A3379" t="str">
            <v>US_Tennessee_Haywood</v>
          </cell>
        </row>
        <row r="3380">
          <cell r="A3380" t="str">
            <v>US_Tennessee_Humphreys</v>
          </cell>
        </row>
        <row r="3381">
          <cell r="A3381" t="str">
            <v>US_Tennessee_Knox</v>
          </cell>
        </row>
        <row r="3382">
          <cell r="A3382" t="str">
            <v>US_Tennessee_Macon</v>
          </cell>
        </row>
        <row r="3383">
          <cell r="A3383" t="str">
            <v>US_Tennessee_Madison</v>
          </cell>
        </row>
        <row r="3384">
          <cell r="A3384" t="str">
            <v>US_Tennessee_Marion</v>
          </cell>
        </row>
        <row r="3385">
          <cell r="A3385" t="str">
            <v>US_Tennessee_Marshall</v>
          </cell>
        </row>
        <row r="3386">
          <cell r="A3386" t="str">
            <v>US_Tennessee_McMinn</v>
          </cell>
        </row>
        <row r="3387">
          <cell r="A3387" t="str">
            <v>US_Tennessee_Monroe</v>
          </cell>
        </row>
        <row r="3388">
          <cell r="A3388" t="str">
            <v>US_Tennessee_Montgomery</v>
          </cell>
        </row>
        <row r="3389">
          <cell r="A3389" t="str">
            <v>US_Tennessee_Obion</v>
          </cell>
        </row>
        <row r="3390">
          <cell r="A3390" t="str">
            <v>US_Tennessee_Out_of_TN</v>
          </cell>
        </row>
        <row r="3391">
          <cell r="A3391" t="str">
            <v>US_Tennessee_Putnam</v>
          </cell>
        </row>
        <row r="3392">
          <cell r="A3392" t="str">
            <v>US_Tennessee_Rutherford</v>
          </cell>
        </row>
        <row r="3393">
          <cell r="A3393" t="str">
            <v>US_Tennessee_Sevier</v>
          </cell>
        </row>
        <row r="3394">
          <cell r="A3394" t="str">
            <v>US_Tennessee_Shelby</v>
          </cell>
        </row>
        <row r="3395">
          <cell r="A3395" t="str">
            <v>US_Tennessee_Smith</v>
          </cell>
        </row>
        <row r="3396">
          <cell r="A3396" t="str">
            <v>US_Tennessee_Sullivan</v>
          </cell>
        </row>
        <row r="3397">
          <cell r="A3397" t="str">
            <v>US_Tennessee_Sumner</v>
          </cell>
        </row>
        <row r="3398">
          <cell r="A3398" t="str">
            <v>US_Tennessee_Tipton</v>
          </cell>
        </row>
        <row r="3399">
          <cell r="A3399" t="str">
            <v>US_Tennessee_Trousdale</v>
          </cell>
        </row>
        <row r="3400">
          <cell r="A3400" t="str">
            <v>US_Tennessee_Williamson</v>
          </cell>
        </row>
        <row r="3401">
          <cell r="A3401" t="str">
            <v>US_Tennessee_Wilson</v>
          </cell>
        </row>
        <row r="3402">
          <cell r="A3402" t="str">
            <v>US_Texas_Angelina</v>
          </cell>
        </row>
        <row r="3403">
          <cell r="A3403" t="str">
            <v>US_Texas_Atascosa</v>
          </cell>
        </row>
        <row r="3404">
          <cell r="A3404" t="str">
            <v>US_Texas_Bastrop</v>
          </cell>
        </row>
        <row r="3405">
          <cell r="A3405" t="str">
            <v>US_Texas_Bell</v>
          </cell>
        </row>
        <row r="3406">
          <cell r="A3406" t="str">
            <v>US_Texas_Bexar</v>
          </cell>
        </row>
        <row r="3407">
          <cell r="A3407" t="str">
            <v>US_Texas_Bowie</v>
          </cell>
        </row>
        <row r="3408">
          <cell r="A3408" t="str">
            <v>US_Texas_Brazoria</v>
          </cell>
        </row>
        <row r="3409">
          <cell r="A3409" t="str">
            <v>US_Texas_Brazos</v>
          </cell>
        </row>
        <row r="3410">
          <cell r="A3410" t="str">
            <v>US_Texas_Brown</v>
          </cell>
        </row>
        <row r="3411">
          <cell r="A3411" t="str">
            <v>US_Texas_Calhoun</v>
          </cell>
        </row>
        <row r="3412">
          <cell r="A3412" t="str">
            <v>US_Texas_Callahan</v>
          </cell>
        </row>
        <row r="3413">
          <cell r="A3413" t="str">
            <v>US_Texas_Cameron</v>
          </cell>
        </row>
        <row r="3414">
          <cell r="A3414" t="str">
            <v>US_Texas_Castro</v>
          </cell>
        </row>
        <row r="3415">
          <cell r="A3415" t="str">
            <v>US_Texas_Cherokee</v>
          </cell>
        </row>
        <row r="3416">
          <cell r="A3416" t="str">
            <v>US_Texas_Collin</v>
          </cell>
        </row>
        <row r="3417">
          <cell r="A3417" t="str">
            <v>US_Texas_Comal</v>
          </cell>
        </row>
        <row r="3418">
          <cell r="A3418" t="str">
            <v>US_Texas_Comanche</v>
          </cell>
        </row>
        <row r="3419">
          <cell r="A3419" t="str">
            <v>US_Texas_Coryell</v>
          </cell>
        </row>
        <row r="3420">
          <cell r="A3420" t="str">
            <v>US_Texas_Cottle</v>
          </cell>
        </row>
        <row r="3421">
          <cell r="A3421" t="str">
            <v>US_Texas_Crosby</v>
          </cell>
        </row>
        <row r="3422">
          <cell r="A3422" t="str">
            <v>US_Texas_Dallam</v>
          </cell>
        </row>
        <row r="3423">
          <cell r="A3423" t="str">
            <v>US_Texas_Dallas</v>
          </cell>
        </row>
        <row r="3424">
          <cell r="A3424" t="str">
            <v>US_Texas_Dawson</v>
          </cell>
        </row>
        <row r="3425">
          <cell r="A3425" t="str">
            <v>US_Texas_DeWitt</v>
          </cell>
        </row>
        <row r="3426">
          <cell r="A3426" t="str">
            <v>US_Texas_Deaf_Smith</v>
          </cell>
        </row>
        <row r="3427">
          <cell r="A3427" t="str">
            <v>US_Texas_Denton</v>
          </cell>
        </row>
        <row r="3428">
          <cell r="A3428" t="str">
            <v>US_Texas_Ector</v>
          </cell>
        </row>
        <row r="3429">
          <cell r="A3429" t="str">
            <v>US_Texas_El_Paso</v>
          </cell>
        </row>
        <row r="3430">
          <cell r="A3430" t="str">
            <v>US_Texas_Ellis</v>
          </cell>
        </row>
        <row r="3431">
          <cell r="A3431" t="str">
            <v>US_Texas_Erath</v>
          </cell>
        </row>
        <row r="3432">
          <cell r="A3432" t="str">
            <v>US_Texas_Fannin</v>
          </cell>
        </row>
        <row r="3433">
          <cell r="A3433" t="str">
            <v>US_Texas_Fayette</v>
          </cell>
        </row>
        <row r="3434">
          <cell r="A3434" t="str">
            <v>US_Texas_Fort_Bend</v>
          </cell>
        </row>
        <row r="3435">
          <cell r="A3435" t="str">
            <v>US_Texas_Galveston</v>
          </cell>
        </row>
        <row r="3436">
          <cell r="A3436" t="str">
            <v>US_Texas_Gonzales</v>
          </cell>
        </row>
        <row r="3437">
          <cell r="A3437" t="str">
            <v>US_Texas_Grimes</v>
          </cell>
        </row>
        <row r="3438">
          <cell r="A3438" t="str">
            <v>US_Texas_Hale</v>
          </cell>
        </row>
        <row r="3439">
          <cell r="A3439" t="str">
            <v>US_Texas_Hansford</v>
          </cell>
        </row>
        <row r="3440">
          <cell r="A3440" t="str">
            <v>US_Texas_Hardin</v>
          </cell>
        </row>
        <row r="3441">
          <cell r="A3441" t="str">
            <v>US_Texas_Harris</v>
          </cell>
        </row>
        <row r="3442">
          <cell r="A3442" t="str">
            <v>US_Texas_Harrison</v>
          </cell>
        </row>
        <row r="3443">
          <cell r="A3443" t="str">
            <v>US_Texas_Hartley</v>
          </cell>
        </row>
        <row r="3444">
          <cell r="A3444" t="str">
            <v>US_Texas_Hays</v>
          </cell>
        </row>
        <row r="3445">
          <cell r="A3445" t="str">
            <v>US_Texas_Hidalgo</v>
          </cell>
        </row>
        <row r="3446">
          <cell r="A3446" t="str">
            <v>US_Texas_Hill</v>
          </cell>
        </row>
        <row r="3447">
          <cell r="A3447" t="str">
            <v>US_Texas_Hockley</v>
          </cell>
        </row>
        <row r="3448">
          <cell r="A3448" t="str">
            <v>US_Texas_Hood</v>
          </cell>
        </row>
        <row r="3449">
          <cell r="A3449" t="str">
            <v>US_Texas_Howard</v>
          </cell>
        </row>
        <row r="3450">
          <cell r="A3450" t="str">
            <v>US_Texas_Hunt</v>
          </cell>
        </row>
        <row r="3451">
          <cell r="A3451" t="str">
            <v>US_Texas_Jasper</v>
          </cell>
        </row>
        <row r="3452">
          <cell r="A3452" t="str">
            <v>US_Texas_Jefferson</v>
          </cell>
        </row>
        <row r="3453">
          <cell r="A3453" t="str">
            <v>US_Texas_Johnson</v>
          </cell>
        </row>
        <row r="3454">
          <cell r="A3454" t="str">
            <v>US_Texas_Kaufman</v>
          </cell>
        </row>
        <row r="3455">
          <cell r="A3455" t="str">
            <v>US_Texas_Kleberg</v>
          </cell>
        </row>
        <row r="3456">
          <cell r="A3456" t="str">
            <v>US_Texas_Lamar</v>
          </cell>
        </row>
        <row r="3457">
          <cell r="A3457" t="str">
            <v>US_Texas_Lavaca</v>
          </cell>
        </row>
        <row r="3458">
          <cell r="A3458" t="str">
            <v>US_Texas_Liberty</v>
          </cell>
        </row>
        <row r="3459">
          <cell r="A3459" t="str">
            <v>US_Texas_Limestone</v>
          </cell>
        </row>
        <row r="3460">
          <cell r="A3460" t="str">
            <v>US_Texas_Lubbock</v>
          </cell>
        </row>
        <row r="3461">
          <cell r="A3461" t="str">
            <v>US_Texas_Lynn</v>
          </cell>
        </row>
        <row r="3462">
          <cell r="A3462" t="str">
            <v>US_Texas_Martin</v>
          </cell>
        </row>
        <row r="3463">
          <cell r="A3463" t="str">
            <v>US_Texas_Matagorda</v>
          </cell>
        </row>
        <row r="3464">
          <cell r="A3464" t="str">
            <v>US_Texas_McLennan</v>
          </cell>
        </row>
        <row r="3465">
          <cell r="A3465" t="str">
            <v>US_Texas_Medina</v>
          </cell>
        </row>
        <row r="3466">
          <cell r="A3466" t="str">
            <v>US_Texas_Midland</v>
          </cell>
        </row>
        <row r="3467">
          <cell r="A3467" t="str">
            <v>US_Texas_Milam</v>
          </cell>
        </row>
        <row r="3468">
          <cell r="A3468" t="str">
            <v>US_Texas_Montague</v>
          </cell>
        </row>
        <row r="3469">
          <cell r="A3469" t="str">
            <v>US_Texas_Montgomery</v>
          </cell>
        </row>
        <row r="3470">
          <cell r="A3470" t="str">
            <v>US_Texas_Moore</v>
          </cell>
        </row>
        <row r="3471">
          <cell r="A3471" t="str">
            <v>US_Texas_Nacogdoches</v>
          </cell>
        </row>
        <row r="3472">
          <cell r="A3472" t="str">
            <v>US_Texas_Navarro</v>
          </cell>
        </row>
        <row r="3473">
          <cell r="A3473" t="str">
            <v>US_Texas_Nueces</v>
          </cell>
        </row>
        <row r="3474">
          <cell r="A3474" t="str">
            <v>US_Texas_Ochiltree</v>
          </cell>
        </row>
        <row r="3475">
          <cell r="A3475" t="str">
            <v>US_Texas_Oldham</v>
          </cell>
        </row>
        <row r="3476">
          <cell r="A3476" t="str">
            <v>US_Texas_Orange</v>
          </cell>
        </row>
        <row r="3477">
          <cell r="A3477" t="str">
            <v>US_Texas_Palo_Pinto</v>
          </cell>
        </row>
        <row r="3478">
          <cell r="A3478" t="str">
            <v>US_Texas_Panola</v>
          </cell>
        </row>
        <row r="3479">
          <cell r="A3479" t="str">
            <v>US_Texas_Potter</v>
          </cell>
        </row>
        <row r="3480">
          <cell r="A3480" t="str">
            <v>US_Texas_Randall</v>
          </cell>
        </row>
        <row r="3481">
          <cell r="A3481" t="str">
            <v>US_Texas_Rockwall</v>
          </cell>
        </row>
        <row r="3482">
          <cell r="A3482" t="str">
            <v>US_Texas_Rusk</v>
          </cell>
        </row>
        <row r="3483">
          <cell r="A3483" t="str">
            <v>US_Texas_San_Augustine</v>
          </cell>
        </row>
        <row r="3484">
          <cell r="A3484" t="str">
            <v>US_Texas_Shelby</v>
          </cell>
        </row>
        <row r="3485">
          <cell r="A3485" t="str">
            <v>US_Texas_Smith</v>
          </cell>
        </row>
        <row r="3486">
          <cell r="A3486" t="str">
            <v>US_Texas_Tarrant</v>
          </cell>
        </row>
        <row r="3487">
          <cell r="A3487" t="str">
            <v>US_Texas_Taylor</v>
          </cell>
        </row>
        <row r="3488">
          <cell r="A3488" t="str">
            <v>US_Texas_Tom_Green</v>
          </cell>
        </row>
        <row r="3489">
          <cell r="A3489" t="str">
            <v>US_Texas_Travis</v>
          </cell>
        </row>
        <row r="3490">
          <cell r="A3490" t="str">
            <v>US_Texas_Van_Zandt</v>
          </cell>
        </row>
        <row r="3491">
          <cell r="A3491" t="str">
            <v>US_Texas_Victoria</v>
          </cell>
        </row>
        <row r="3492">
          <cell r="A3492" t="str">
            <v>US_Texas_Walker</v>
          </cell>
        </row>
        <row r="3493">
          <cell r="A3493" t="str">
            <v>US_Texas_Washington</v>
          </cell>
        </row>
        <row r="3494">
          <cell r="A3494" t="str">
            <v>US_Texas_Webb</v>
          </cell>
        </row>
        <row r="3495">
          <cell r="A3495" t="str">
            <v>US_Texas_Wichita</v>
          </cell>
        </row>
        <row r="3496">
          <cell r="A3496" t="str">
            <v>US_Texas_Willacy</v>
          </cell>
        </row>
        <row r="3497">
          <cell r="A3497" t="str">
            <v>US_Texas_Williamson</v>
          </cell>
        </row>
        <row r="3498">
          <cell r="A3498" t="str">
            <v>US_Texas_Wilson</v>
          </cell>
        </row>
        <row r="3499">
          <cell r="A3499" t="str">
            <v>US_Texas_Wise</v>
          </cell>
        </row>
        <row r="3500">
          <cell r="A3500" t="str">
            <v>US_Texas_Young</v>
          </cell>
        </row>
        <row r="3501">
          <cell r="A3501" t="str">
            <v>US_Utah</v>
          </cell>
        </row>
        <row r="3502">
          <cell r="A3502" t="str">
            <v>US_Utah_Bear_River</v>
          </cell>
        </row>
        <row r="3503">
          <cell r="A3503" t="str">
            <v>US_Utah_Davis</v>
          </cell>
        </row>
        <row r="3504">
          <cell r="A3504" t="str">
            <v>US_Utah_Salt_Lake</v>
          </cell>
        </row>
        <row r="3505">
          <cell r="A3505" t="str">
            <v>US_Utah_San_Juan</v>
          </cell>
        </row>
        <row r="3506">
          <cell r="A3506" t="str">
            <v>US_Utah_Southwest_Utah</v>
          </cell>
        </row>
        <row r="3507">
          <cell r="A3507" t="str">
            <v>US_Utah_Wasatch</v>
          </cell>
        </row>
        <row r="3508">
          <cell r="A3508" t="str">
            <v>US_Vermont_Addison</v>
          </cell>
        </row>
        <row r="3509">
          <cell r="A3509" t="str">
            <v>US_Vermont_Bennington</v>
          </cell>
        </row>
        <row r="3510">
          <cell r="A3510" t="str">
            <v>US_Vermont_Chittenden</v>
          </cell>
        </row>
        <row r="3511">
          <cell r="A3511" t="str">
            <v>US_Vermont_Franklin</v>
          </cell>
        </row>
        <row r="3512">
          <cell r="A3512" t="str">
            <v>US_Vermont_Lamoille</v>
          </cell>
        </row>
        <row r="3513">
          <cell r="A3513" t="str">
            <v>US_Vermont_Rutland</v>
          </cell>
        </row>
        <row r="3514">
          <cell r="A3514" t="str">
            <v>US_Vermont_Washington</v>
          </cell>
        </row>
        <row r="3515">
          <cell r="A3515" t="str">
            <v>US_Vermont_Windham</v>
          </cell>
        </row>
        <row r="3516">
          <cell r="A3516" t="str">
            <v>US_Vermont_Windsor</v>
          </cell>
        </row>
        <row r="3517">
          <cell r="A3517" t="str">
            <v>US_Virgin_Islands</v>
          </cell>
        </row>
        <row r="3518">
          <cell r="A3518" t="str">
            <v>US_Virginia_Accomack</v>
          </cell>
        </row>
        <row r="3519">
          <cell r="A3519" t="str">
            <v>US_Virginia_Albemarle</v>
          </cell>
        </row>
        <row r="3520">
          <cell r="A3520" t="str">
            <v>US_Virginia_Alexandria</v>
          </cell>
        </row>
        <row r="3521">
          <cell r="A3521" t="str">
            <v>US_Virginia_Amelia</v>
          </cell>
        </row>
        <row r="3522">
          <cell r="A3522" t="str">
            <v>US_Virginia_Arlington</v>
          </cell>
        </row>
        <row r="3523">
          <cell r="A3523" t="str">
            <v>US_Virginia_Augusta</v>
          </cell>
        </row>
        <row r="3524">
          <cell r="A3524" t="str">
            <v>US_Virginia_Bedford</v>
          </cell>
        </row>
        <row r="3525">
          <cell r="A3525" t="str">
            <v>US_Virginia_Botetourt</v>
          </cell>
        </row>
        <row r="3526">
          <cell r="A3526" t="str">
            <v>US_Virginia_Buckingham</v>
          </cell>
        </row>
        <row r="3527">
          <cell r="A3527" t="str">
            <v>US_Virginia_Caroline</v>
          </cell>
        </row>
        <row r="3528">
          <cell r="A3528" t="str">
            <v>US_Virginia_Charles_City</v>
          </cell>
        </row>
        <row r="3529">
          <cell r="A3529" t="str">
            <v>US_Virginia_Charlottesville</v>
          </cell>
        </row>
        <row r="3530">
          <cell r="A3530" t="str">
            <v>US_Virginia_Chesapeake</v>
          </cell>
        </row>
        <row r="3531">
          <cell r="A3531" t="str">
            <v>US_Virginia_Chesterfield</v>
          </cell>
        </row>
        <row r="3532">
          <cell r="A3532" t="str">
            <v>US_Virginia_Colonial_Heights</v>
          </cell>
        </row>
        <row r="3533">
          <cell r="A3533" t="str">
            <v>US_Virginia_Culpeper</v>
          </cell>
        </row>
        <row r="3534">
          <cell r="A3534" t="str">
            <v>US_Virginia_Danville</v>
          </cell>
        </row>
        <row r="3535">
          <cell r="A3535" t="str">
            <v>US_Virginia_Emporia</v>
          </cell>
        </row>
        <row r="3536">
          <cell r="A3536" t="str">
            <v>US_Virginia_Fairfax</v>
          </cell>
        </row>
        <row r="3537">
          <cell r="A3537" t="str">
            <v>US_Virginia_Fairfax_City</v>
          </cell>
        </row>
        <row r="3538">
          <cell r="A3538" t="str">
            <v>US_Virginia_Falls_Church</v>
          </cell>
        </row>
        <row r="3539">
          <cell r="A3539" t="str">
            <v>US_Virginia_Fauquier</v>
          </cell>
        </row>
        <row r="3540">
          <cell r="A3540" t="str">
            <v>US_Virginia_Fluvanna</v>
          </cell>
        </row>
        <row r="3541">
          <cell r="A3541" t="str">
            <v>US_Virginia_Franklin_City</v>
          </cell>
        </row>
        <row r="3542">
          <cell r="A3542" t="str">
            <v>US_Virginia_Frederick</v>
          </cell>
        </row>
        <row r="3543">
          <cell r="A3543" t="str">
            <v>US_Virginia_Gloucester</v>
          </cell>
        </row>
        <row r="3544">
          <cell r="A3544" t="str">
            <v>US_Virginia_Goochland</v>
          </cell>
        </row>
        <row r="3545">
          <cell r="A3545" t="str">
            <v>US_Virginia_Greene</v>
          </cell>
        </row>
        <row r="3546">
          <cell r="A3546" t="str">
            <v>US_Virginia_Greensville</v>
          </cell>
        </row>
        <row r="3547">
          <cell r="A3547" t="str">
            <v>US_Virginia_Hampton</v>
          </cell>
        </row>
        <row r="3548">
          <cell r="A3548" t="str">
            <v>US_Virginia_Hanover</v>
          </cell>
        </row>
        <row r="3549">
          <cell r="A3549" t="str">
            <v>US_Virginia_Harrisonburg</v>
          </cell>
        </row>
        <row r="3550">
          <cell r="A3550" t="str">
            <v>US_Virginia_Henrico</v>
          </cell>
        </row>
        <row r="3551">
          <cell r="A3551" t="str">
            <v>US_Virginia_Henry</v>
          </cell>
        </row>
        <row r="3552">
          <cell r="A3552" t="str">
            <v>US_Virginia_Isle_of_Wight</v>
          </cell>
        </row>
        <row r="3553">
          <cell r="A3553" t="str">
            <v>US_Virginia_James_City</v>
          </cell>
        </row>
        <row r="3554">
          <cell r="A3554" t="str">
            <v>US_Virginia_King_George</v>
          </cell>
        </row>
        <row r="3555">
          <cell r="A3555" t="str">
            <v>US_Virginia_King_William</v>
          </cell>
        </row>
        <row r="3556">
          <cell r="A3556" t="str">
            <v>US_Virginia_Loudoun</v>
          </cell>
        </row>
        <row r="3557">
          <cell r="A3557" t="str">
            <v>US_Virginia_Lynchburg</v>
          </cell>
        </row>
        <row r="3558">
          <cell r="A3558" t="str">
            <v>US_Virginia_Madison</v>
          </cell>
        </row>
        <row r="3559">
          <cell r="A3559" t="str">
            <v>US_Virginia_Manassas</v>
          </cell>
        </row>
        <row r="3560">
          <cell r="A3560" t="str">
            <v>US_Virginia_Manassas_Park</v>
          </cell>
        </row>
        <row r="3561">
          <cell r="A3561" t="str">
            <v>US_Virginia_Mecklenburg</v>
          </cell>
        </row>
        <row r="3562">
          <cell r="A3562" t="str">
            <v>US_Virginia_Montgomery</v>
          </cell>
        </row>
        <row r="3563">
          <cell r="A3563" t="str">
            <v>US_Virginia_New_Kent</v>
          </cell>
        </row>
        <row r="3564">
          <cell r="A3564" t="str">
            <v>US_Virginia_Newport_News</v>
          </cell>
        </row>
        <row r="3565">
          <cell r="A3565" t="str">
            <v>US_Virginia_Norfolk</v>
          </cell>
        </row>
        <row r="3566">
          <cell r="A3566" t="str">
            <v>US_Virginia_Northampton</v>
          </cell>
        </row>
        <row r="3567">
          <cell r="A3567" t="str">
            <v>US_Virginia_Northumberland</v>
          </cell>
        </row>
        <row r="3568">
          <cell r="A3568" t="str">
            <v>US_Virginia_Page</v>
          </cell>
        </row>
        <row r="3569">
          <cell r="A3569" t="str">
            <v>US_Virginia_Petersburg</v>
          </cell>
        </row>
        <row r="3570">
          <cell r="A3570" t="str">
            <v>US_Virginia_Pittsylvania</v>
          </cell>
        </row>
        <row r="3571">
          <cell r="A3571" t="str">
            <v>US_Virginia_Portsmouth</v>
          </cell>
        </row>
        <row r="3572">
          <cell r="A3572" t="str">
            <v>US_Virginia_Prince_Edward</v>
          </cell>
        </row>
        <row r="3573">
          <cell r="A3573" t="str">
            <v>US_Virginia_Prince_William</v>
          </cell>
        </row>
        <row r="3574">
          <cell r="A3574" t="str">
            <v>US_Virginia_Richmond</v>
          </cell>
        </row>
        <row r="3575">
          <cell r="A3575" t="str">
            <v>US_Virginia_Richmond_City</v>
          </cell>
        </row>
        <row r="3576">
          <cell r="A3576" t="str">
            <v>US_Virginia_Roanoke_City</v>
          </cell>
        </row>
        <row r="3577">
          <cell r="A3577" t="str">
            <v>US_Virginia_Rockingham</v>
          </cell>
        </row>
        <row r="3578">
          <cell r="A3578" t="str">
            <v>US_Virginia_Scott</v>
          </cell>
        </row>
        <row r="3579">
          <cell r="A3579" t="str">
            <v>US_Virginia_Shenandoah</v>
          </cell>
        </row>
        <row r="3580">
          <cell r="A3580" t="str">
            <v>US_Virginia_Southampton</v>
          </cell>
        </row>
        <row r="3581">
          <cell r="A3581" t="str">
            <v>US_Virginia_Spotsylvania</v>
          </cell>
        </row>
        <row r="3582">
          <cell r="A3582" t="str">
            <v>US_Virginia_Stafford</v>
          </cell>
        </row>
        <row r="3583">
          <cell r="A3583" t="str">
            <v>US_Virginia_Suffolk</v>
          </cell>
        </row>
        <row r="3584">
          <cell r="A3584" t="str">
            <v>US_Virginia_Surry</v>
          </cell>
        </row>
        <row r="3585">
          <cell r="A3585" t="str">
            <v>US_Virginia_Sussex</v>
          </cell>
        </row>
        <row r="3586">
          <cell r="A3586" t="str">
            <v>US_Virginia_Virginia_Beach</v>
          </cell>
        </row>
        <row r="3587">
          <cell r="A3587" t="str">
            <v>US_Virginia_Warren</v>
          </cell>
        </row>
        <row r="3588">
          <cell r="A3588" t="str">
            <v>US_Virginia_Washington</v>
          </cell>
        </row>
        <row r="3589">
          <cell r="A3589" t="str">
            <v>US_Virginia_Williamsburg</v>
          </cell>
        </row>
        <row r="3590">
          <cell r="A3590" t="str">
            <v>US_Virginia_Winchester</v>
          </cell>
        </row>
        <row r="3591">
          <cell r="A3591" t="str">
            <v>US_Virginia_Wise</v>
          </cell>
        </row>
        <row r="3592">
          <cell r="A3592" t="str">
            <v>US_Virginia_Wythe</v>
          </cell>
        </row>
        <row r="3593">
          <cell r="A3593" t="str">
            <v>US_Virginia_York</v>
          </cell>
        </row>
        <row r="3594">
          <cell r="A3594" t="str">
            <v>US_Washington_Asotin</v>
          </cell>
        </row>
        <row r="3595">
          <cell r="A3595" t="str">
            <v>US_Washington_Benton</v>
          </cell>
        </row>
        <row r="3596">
          <cell r="A3596" t="str">
            <v>US_Washington_Chelan</v>
          </cell>
        </row>
        <row r="3597">
          <cell r="A3597" t="str">
            <v>US_Washington_Clark</v>
          </cell>
        </row>
        <row r="3598">
          <cell r="A3598" t="str">
            <v>US_Washington_Douglas</v>
          </cell>
        </row>
        <row r="3599">
          <cell r="A3599" t="str">
            <v>US_Washington_Franklin</v>
          </cell>
        </row>
        <row r="3600">
          <cell r="A3600" t="str">
            <v>US_Washington_Grant</v>
          </cell>
        </row>
        <row r="3601">
          <cell r="A3601" t="str">
            <v>US_Washington_Island</v>
          </cell>
        </row>
        <row r="3602">
          <cell r="A3602" t="str">
            <v>US_Washington_King</v>
          </cell>
        </row>
        <row r="3603">
          <cell r="A3603" t="str">
            <v>US_Washington_Kitsap</v>
          </cell>
        </row>
        <row r="3604">
          <cell r="A3604" t="str">
            <v>US_Washington_Klickitat</v>
          </cell>
        </row>
        <row r="3605">
          <cell r="A3605" t="str">
            <v>US_Washington_Lewis</v>
          </cell>
        </row>
        <row r="3606">
          <cell r="A3606" t="str">
            <v>US_Washington_Mason</v>
          </cell>
        </row>
        <row r="3607">
          <cell r="A3607" t="str">
            <v>US_Washington_Okanogan</v>
          </cell>
        </row>
        <row r="3608">
          <cell r="A3608" t="str">
            <v>US_Washington_Pacific</v>
          </cell>
        </row>
        <row r="3609">
          <cell r="A3609" t="str">
            <v>US_Washington_Pierce</v>
          </cell>
        </row>
        <row r="3610">
          <cell r="A3610" t="str">
            <v>US_Washington_Skagit</v>
          </cell>
        </row>
        <row r="3611">
          <cell r="A3611" t="str">
            <v>US_Washington_Snohomish</v>
          </cell>
        </row>
        <row r="3612">
          <cell r="A3612" t="str">
            <v>US_Washington_Spokane</v>
          </cell>
        </row>
        <row r="3613">
          <cell r="A3613" t="str">
            <v>US_Washington_Stevens</v>
          </cell>
        </row>
        <row r="3614">
          <cell r="A3614" t="str">
            <v>US_Washington_Thurston</v>
          </cell>
        </row>
        <row r="3615">
          <cell r="A3615" t="str">
            <v>US_Washington_Walla_Walla</v>
          </cell>
        </row>
        <row r="3616">
          <cell r="A3616" t="str">
            <v>US_Washington_Whatcom</v>
          </cell>
        </row>
        <row r="3617">
          <cell r="A3617" t="str">
            <v>US_Washington_Yakima</v>
          </cell>
        </row>
        <row r="3618">
          <cell r="A3618" t="str">
            <v>US_West_Virginia_Barbour</v>
          </cell>
        </row>
        <row r="3619">
          <cell r="A3619" t="str">
            <v>US_West_Virginia_Berkeley</v>
          </cell>
        </row>
        <row r="3620">
          <cell r="A3620" t="str">
            <v>US_West_Virginia_Hampshire</v>
          </cell>
        </row>
        <row r="3621">
          <cell r="A3621" t="str">
            <v>US_West_Virginia_Jackson</v>
          </cell>
        </row>
        <row r="3622">
          <cell r="A3622" t="str">
            <v>US_West_Virginia_Jefferson</v>
          </cell>
        </row>
        <row r="3623">
          <cell r="A3623" t="str">
            <v>US_West_Virginia_Kanawha</v>
          </cell>
        </row>
        <row r="3624">
          <cell r="A3624" t="str">
            <v>US_West_Virginia_Logan</v>
          </cell>
        </row>
        <row r="3625">
          <cell r="A3625" t="str">
            <v>US_West_Virginia_Marion</v>
          </cell>
        </row>
        <row r="3626">
          <cell r="A3626" t="str">
            <v>US_West_Virginia_Mingo</v>
          </cell>
        </row>
        <row r="3627">
          <cell r="A3627" t="str">
            <v>US_West_Virginia_Monongalia</v>
          </cell>
        </row>
        <row r="3628">
          <cell r="A3628" t="str">
            <v>US_West_Virginia_Nicholas</v>
          </cell>
        </row>
        <row r="3629">
          <cell r="A3629" t="str">
            <v>US_West_Virginia_Ohio</v>
          </cell>
        </row>
        <row r="3630">
          <cell r="A3630" t="str">
            <v>US_West_Virginia_Wayne</v>
          </cell>
        </row>
        <row r="3631">
          <cell r="A3631" t="str">
            <v>US_West_Virginia_Wood</v>
          </cell>
        </row>
        <row r="3632">
          <cell r="A3632" t="str">
            <v>US_Wisconsin_Adams</v>
          </cell>
        </row>
        <row r="3633">
          <cell r="A3633" t="str">
            <v>US_Wisconsin_Bayfield</v>
          </cell>
        </row>
        <row r="3634">
          <cell r="A3634" t="str">
            <v>US_Wisconsin_Brown</v>
          </cell>
        </row>
        <row r="3635">
          <cell r="A3635" t="str">
            <v>US_Wisconsin_Buffalo</v>
          </cell>
        </row>
        <row r="3636">
          <cell r="A3636" t="str">
            <v>US_Wisconsin_Calumet</v>
          </cell>
        </row>
        <row r="3637">
          <cell r="A3637" t="str">
            <v>US_Wisconsin_Clark</v>
          </cell>
        </row>
        <row r="3638">
          <cell r="A3638" t="str">
            <v>US_Wisconsin_Columbia</v>
          </cell>
        </row>
        <row r="3639">
          <cell r="A3639" t="str">
            <v>US_Wisconsin_Dane</v>
          </cell>
        </row>
        <row r="3640">
          <cell r="A3640" t="str">
            <v>US_Wisconsin_Dodge</v>
          </cell>
        </row>
        <row r="3641">
          <cell r="A3641" t="str">
            <v>US_Wisconsin_Door</v>
          </cell>
        </row>
        <row r="3642">
          <cell r="A3642" t="str">
            <v>US_Wisconsin_Fond_du_Lac</v>
          </cell>
        </row>
        <row r="3643">
          <cell r="A3643" t="str">
            <v>US_Wisconsin_Grant</v>
          </cell>
        </row>
        <row r="3644">
          <cell r="A3644" t="str">
            <v>US_Wisconsin_Iron</v>
          </cell>
        </row>
        <row r="3645">
          <cell r="A3645" t="str">
            <v>US_Wisconsin_Jackson</v>
          </cell>
        </row>
        <row r="3646">
          <cell r="A3646" t="str">
            <v>US_Wisconsin_Jefferson</v>
          </cell>
        </row>
        <row r="3647">
          <cell r="A3647" t="str">
            <v>US_Wisconsin_Juneau</v>
          </cell>
        </row>
        <row r="3648">
          <cell r="A3648" t="str">
            <v>US_Wisconsin_Kenosha</v>
          </cell>
        </row>
        <row r="3649">
          <cell r="A3649" t="str">
            <v>US_Wisconsin_Kewaunee</v>
          </cell>
        </row>
        <row r="3650">
          <cell r="A3650" t="str">
            <v>US_Wisconsin_Manitowoc</v>
          </cell>
        </row>
        <row r="3651">
          <cell r="A3651" t="str">
            <v>US_Wisconsin_Marathon</v>
          </cell>
        </row>
        <row r="3652">
          <cell r="A3652" t="str">
            <v>US_Wisconsin_Marinette</v>
          </cell>
        </row>
        <row r="3653">
          <cell r="A3653" t="str">
            <v>US_Wisconsin_Marquette</v>
          </cell>
        </row>
        <row r="3654">
          <cell r="A3654" t="str">
            <v>US_Wisconsin_Milwaukee</v>
          </cell>
        </row>
        <row r="3655">
          <cell r="A3655" t="str">
            <v>US_Wisconsin_Monroe</v>
          </cell>
        </row>
        <row r="3656">
          <cell r="A3656" t="str">
            <v>US_Wisconsin_Outagamie</v>
          </cell>
        </row>
        <row r="3657">
          <cell r="A3657" t="str">
            <v>US_Wisconsin_Ozaukee</v>
          </cell>
        </row>
        <row r="3658">
          <cell r="A3658" t="str">
            <v>US_Wisconsin_Racine</v>
          </cell>
        </row>
        <row r="3659">
          <cell r="A3659" t="str">
            <v>US_Wisconsin_Richland</v>
          </cell>
        </row>
        <row r="3660">
          <cell r="A3660" t="str">
            <v>US_Wisconsin_Rock</v>
          </cell>
        </row>
        <row r="3661">
          <cell r="A3661" t="str">
            <v>US_Wisconsin_Sauk</v>
          </cell>
        </row>
        <row r="3662">
          <cell r="A3662" t="str">
            <v>US_Wisconsin_Sheboygan</v>
          </cell>
        </row>
        <row r="3663">
          <cell r="A3663" t="str">
            <v>US_Wisconsin_Walworth</v>
          </cell>
        </row>
        <row r="3664">
          <cell r="A3664" t="str">
            <v>US_Wisconsin_Washington</v>
          </cell>
        </row>
        <row r="3665">
          <cell r="A3665" t="str">
            <v>US_Wisconsin_Waukesha</v>
          </cell>
        </row>
        <row r="3666">
          <cell r="A3666" t="str">
            <v>US_Wisconsin_Waupaca</v>
          </cell>
        </row>
        <row r="3667">
          <cell r="A3667" t="str">
            <v>US_Wisconsin_Winnebago</v>
          </cell>
        </row>
        <row r="3668">
          <cell r="A3668" t="str">
            <v>US_Wyoming_Johnson</v>
          </cell>
        </row>
        <row r="3669">
          <cell r="A3669" t="str">
            <v>Ukraine</v>
          </cell>
        </row>
        <row r="3670">
          <cell r="A3670" t="str">
            <v>United_Arab_Emirates</v>
          </cell>
        </row>
        <row r="3671">
          <cell r="A3671" t="str">
            <v>United_Kingdom</v>
          </cell>
          <cell r="B3671" t="str">
            <v>United_Kingdom_UNSM</v>
          </cell>
          <cell r="C3671" t="str">
            <v>UNSM</v>
          </cell>
          <cell r="H3671" t="str">
            <v>Deaths</v>
          </cell>
          <cell r="I3671" t="str">
            <v>jhu</v>
          </cell>
          <cell r="J3671" t="str">
            <v>Fri May 15 09:41:43 EET 2020</v>
          </cell>
          <cell r="K3671" t="str">
            <v>c=d=</v>
          </cell>
          <cell r="L3671" t="str">
            <v>Cases</v>
          </cell>
          <cell r="M3671">
            <v>216765</v>
          </cell>
          <cell r="N3671">
            <v>40</v>
          </cell>
          <cell r="O3671">
            <v>81</v>
          </cell>
          <cell r="P3671">
            <v>67</v>
          </cell>
          <cell r="Q3671">
            <v>43</v>
          </cell>
          <cell r="R3671">
            <v>999</v>
          </cell>
          <cell r="S3671" t="str">
            <v>Death</v>
          </cell>
          <cell r="T3671">
            <v>31811</v>
          </cell>
          <cell r="U3671">
            <v>43</v>
          </cell>
          <cell r="V3671">
            <v>81</v>
          </cell>
          <cell r="W3671">
            <v>69</v>
          </cell>
          <cell r="X3671">
            <v>41</v>
          </cell>
          <cell r="Y3671">
            <v>999</v>
          </cell>
          <cell r="Z3671">
            <v>0.14680000000000001</v>
          </cell>
          <cell r="BR3671">
            <v>1</v>
          </cell>
          <cell r="BS3671">
            <v>2</v>
          </cell>
          <cell r="BT3671">
            <v>2</v>
          </cell>
          <cell r="BU3671">
            <v>3</v>
          </cell>
          <cell r="BV3671">
            <v>7</v>
          </cell>
          <cell r="BW3671">
            <v>7</v>
          </cell>
          <cell r="BX3671">
            <v>9</v>
          </cell>
          <cell r="BY3671">
            <v>10</v>
          </cell>
          <cell r="BZ3671">
            <v>28</v>
          </cell>
          <cell r="CA3671">
            <v>43</v>
          </cell>
          <cell r="CB3671">
            <v>65</v>
          </cell>
          <cell r="CC3671">
            <v>81</v>
          </cell>
          <cell r="CD3671">
            <v>115</v>
          </cell>
          <cell r="CE3671">
            <v>158</v>
          </cell>
          <cell r="CF3671">
            <v>194</v>
          </cell>
          <cell r="CG3671">
            <v>250</v>
          </cell>
          <cell r="CH3671">
            <v>285</v>
          </cell>
          <cell r="CI3671">
            <v>359</v>
          </cell>
          <cell r="CJ3671">
            <v>508</v>
          </cell>
          <cell r="CK3671">
            <v>694</v>
          </cell>
          <cell r="CL3671">
            <v>877</v>
          </cell>
          <cell r="CM3671">
            <v>1161</v>
          </cell>
          <cell r="CN3671">
            <v>1455</v>
          </cell>
          <cell r="CO3671">
            <v>1669</v>
          </cell>
          <cell r="CP3671">
            <v>2043</v>
          </cell>
          <cell r="CQ3671">
            <v>2425</v>
          </cell>
          <cell r="CR3671">
            <v>3095</v>
          </cell>
          <cell r="CS3671">
            <v>3747</v>
          </cell>
          <cell r="CT3671">
            <v>4461</v>
          </cell>
          <cell r="CU3671">
            <v>5221</v>
          </cell>
          <cell r="CV3671">
            <v>5865</v>
          </cell>
          <cell r="CW3671">
            <v>6433</v>
          </cell>
          <cell r="CX3671">
            <v>7471</v>
          </cell>
          <cell r="CY3671">
            <v>8505</v>
          </cell>
          <cell r="CZ3671">
            <v>9608</v>
          </cell>
          <cell r="DA3671">
            <v>10760</v>
          </cell>
          <cell r="DB3671">
            <v>11599</v>
          </cell>
          <cell r="DC3671">
            <v>12285</v>
          </cell>
          <cell r="DD3671">
            <v>13029</v>
          </cell>
          <cell r="DE3671">
            <v>14073</v>
          </cell>
          <cell r="DF3671">
            <v>14915</v>
          </cell>
          <cell r="DG3671">
            <v>15944</v>
          </cell>
          <cell r="DH3671">
            <v>16879</v>
          </cell>
          <cell r="DI3671">
            <v>17994</v>
          </cell>
          <cell r="DJ3671">
            <v>18492</v>
          </cell>
          <cell r="DK3671">
            <v>19051</v>
          </cell>
          <cell r="DL3671">
            <v>20223</v>
          </cell>
          <cell r="DM3671">
            <v>21060</v>
          </cell>
          <cell r="DN3671">
            <v>21787</v>
          </cell>
          <cell r="DO3671">
            <v>22792</v>
          </cell>
          <cell r="DP3671">
            <v>23635</v>
          </cell>
          <cell r="DQ3671">
            <v>24055</v>
          </cell>
          <cell r="DR3671">
            <v>24393</v>
          </cell>
          <cell r="DS3671">
            <v>25302</v>
          </cell>
          <cell r="DT3671">
            <v>26097</v>
          </cell>
          <cell r="DU3671">
            <v>26771</v>
          </cell>
          <cell r="DV3671">
            <v>27510</v>
          </cell>
          <cell r="DW3671">
            <v>28131</v>
          </cell>
          <cell r="DX3671">
            <v>28446</v>
          </cell>
          <cell r="DY3671">
            <v>28734</v>
          </cell>
          <cell r="DZ3671">
            <v>29427</v>
          </cell>
          <cell r="EA3671">
            <v>30076</v>
          </cell>
          <cell r="EB3671">
            <v>30615</v>
          </cell>
          <cell r="EC3671">
            <v>31241</v>
          </cell>
          <cell r="ED3671">
            <v>31587</v>
          </cell>
          <cell r="EE3671">
            <v>31855</v>
          </cell>
          <cell r="EF3671">
            <v>32065</v>
          </cell>
          <cell r="EG3671">
            <v>32692</v>
          </cell>
          <cell r="EH3671">
            <v>33186</v>
          </cell>
        </row>
        <row r="3672">
          <cell r="A3672" t="str">
            <v>United_Kingdom_Bermuda</v>
          </cell>
        </row>
        <row r="3673">
          <cell r="A3673" t="str">
            <v>United_Kingdom_British_Virgin_Islands</v>
          </cell>
        </row>
        <row r="3674">
          <cell r="A3674" t="str">
            <v>United_Kingdom_Cayman_Islands</v>
          </cell>
        </row>
        <row r="3675">
          <cell r="A3675" t="str">
            <v>United_Kingdom_Channel_Islands</v>
          </cell>
        </row>
        <row r="3676">
          <cell r="A3676" t="str">
            <v>United_Kingdom_Isle_of_Man</v>
          </cell>
        </row>
        <row r="3677">
          <cell r="A3677" t="str">
            <v>United_Kingdom_Montserrat</v>
          </cell>
        </row>
        <row r="3678">
          <cell r="A3678" t="str">
            <v>United_Kingdom_Turks_and_Caicos_Islands</v>
          </cell>
        </row>
        <row r="3679">
          <cell r="A3679" t="str">
            <v>Uruguay</v>
          </cell>
        </row>
        <row r="3680">
          <cell r="A3680" t="str">
            <v>Uzbekistan</v>
          </cell>
        </row>
        <row r="3681">
          <cell r="A3681" t="str">
            <v>Venezuela</v>
          </cell>
        </row>
        <row r="3682">
          <cell r="A3682" t="str">
            <v>West_Bank_and_Gaza</v>
          </cell>
        </row>
        <row r="3683">
          <cell r="A3683" t="str">
            <v>Yemen</v>
          </cell>
        </row>
        <row r="3684">
          <cell r="A3684" t="str">
            <v>Zambia</v>
          </cell>
        </row>
        <row r="3685">
          <cell r="A3685" t="str">
            <v>Zimbabwe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cdc.gov/nchs/data/nvsr/nvsr68/nvsr68_09-508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activeCell="M18" sqref="M18"/>
    </sheetView>
    <sheetView workbookViewId="1"/>
    <sheetView topLeftCell="B14" workbookViewId="2">
      <selection activeCell="C43" sqref="C43"/>
    </sheetView>
  </sheetViews>
  <sheetFormatPr defaultRowHeight="12.75" x14ac:dyDescent="0.2"/>
  <cols>
    <col min="3" max="3" width="17.85546875" bestFit="1" customWidth="1"/>
    <col min="4" max="4" width="48" bestFit="1" customWidth="1"/>
    <col min="5" max="5" width="27.5703125" bestFit="1" customWidth="1"/>
    <col min="6" max="6" width="18.7109375" bestFit="1" customWidth="1"/>
    <col min="7" max="7" width="12.28515625" customWidth="1"/>
    <col min="8" max="9" width="11.140625" bestFit="1" customWidth="1"/>
    <col min="10" max="10" width="13" bestFit="1" customWidth="1"/>
  </cols>
  <sheetData>
    <row r="1" spans="1:13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33" thickBot="1" x14ac:dyDescent="0.45">
      <c r="A6" s="6"/>
      <c r="B6" s="6"/>
      <c r="C6" s="528" t="s">
        <v>227</v>
      </c>
      <c r="D6" s="528"/>
      <c r="E6" s="528"/>
      <c r="F6" s="528"/>
      <c r="G6" s="528"/>
      <c r="H6" s="528"/>
      <c r="I6" s="528"/>
      <c r="J6" s="528"/>
      <c r="K6" s="6"/>
      <c r="L6" s="6"/>
      <c r="M6" s="6"/>
    </row>
    <row r="7" spans="1:13" ht="21" thickBot="1" x14ac:dyDescent="0.35">
      <c r="A7" s="6"/>
      <c r="B7" s="6"/>
      <c r="C7" s="529"/>
      <c r="D7" s="529"/>
      <c r="E7" s="529"/>
      <c r="F7" s="530"/>
      <c r="G7" s="531" t="s">
        <v>232</v>
      </c>
      <c r="H7" s="532"/>
      <c r="I7" s="532"/>
      <c r="J7" s="533"/>
      <c r="K7" s="6"/>
      <c r="L7" s="6"/>
      <c r="M7" s="6"/>
    </row>
    <row r="8" spans="1:13" ht="48" customHeight="1" thickBot="1" x14ac:dyDescent="0.25">
      <c r="A8" s="6"/>
      <c r="B8" s="6"/>
      <c r="C8" s="370" t="s">
        <v>15</v>
      </c>
      <c r="D8" s="371" t="s">
        <v>188</v>
      </c>
      <c r="E8" s="371" t="s">
        <v>270</v>
      </c>
      <c r="F8" s="383" t="s">
        <v>206</v>
      </c>
      <c r="G8" s="371" t="s">
        <v>32</v>
      </c>
      <c r="H8" s="371" t="s">
        <v>46</v>
      </c>
      <c r="I8" s="371" t="s">
        <v>47</v>
      </c>
      <c r="J8" s="372" t="s">
        <v>48</v>
      </c>
      <c r="K8" s="6"/>
      <c r="L8" s="6"/>
      <c r="M8" s="6"/>
    </row>
    <row r="9" spans="1:13" ht="48" customHeight="1" thickBot="1" x14ac:dyDescent="0.25">
      <c r="A9" s="6"/>
      <c r="B9" s="6"/>
      <c r="C9" s="512">
        <v>2020</v>
      </c>
      <c r="D9" s="514" t="s">
        <v>271</v>
      </c>
      <c r="E9" s="512">
        <v>13</v>
      </c>
      <c r="F9" s="513">
        <f>'New 15May2020'!T42</f>
        <v>168579</v>
      </c>
      <c r="G9" s="515">
        <f>'New 15May2020'!U43</f>
        <v>8.2560698544895866E-2</v>
      </c>
      <c r="H9" s="515">
        <f>'New 15May2020'!V43</f>
        <v>0.12318260281529728</v>
      </c>
      <c r="I9" s="515">
        <f>'New 15May2020'!W43</f>
        <v>0.31184785768096857</v>
      </c>
      <c r="J9" s="516">
        <f>'New 15May2020'!X43</f>
        <v>0.48240884095883829</v>
      </c>
      <c r="K9" s="6"/>
      <c r="L9" s="6"/>
      <c r="M9" s="6"/>
    </row>
    <row r="10" spans="1:13" ht="48" customHeight="1" thickBot="1" x14ac:dyDescent="0.25">
      <c r="A10" s="6"/>
      <c r="B10" s="6"/>
      <c r="C10" s="502" t="s">
        <v>203</v>
      </c>
      <c r="D10" s="503" t="s">
        <v>228</v>
      </c>
      <c r="E10" s="502">
        <v>23</v>
      </c>
      <c r="F10" s="504">
        <v>111226</v>
      </c>
      <c r="G10" s="505">
        <v>8.1491737543380141E-2</v>
      </c>
      <c r="H10" s="505">
        <v>0.1232625465268912</v>
      </c>
      <c r="I10" s="505">
        <v>0.24669591642241923</v>
      </c>
      <c r="J10" s="506">
        <v>0.54854979950730942</v>
      </c>
      <c r="K10" s="6"/>
      <c r="L10" s="6"/>
      <c r="M10" s="6"/>
    </row>
    <row r="11" spans="1:13" ht="48" customHeight="1" thickBot="1" x14ac:dyDescent="0.25">
      <c r="A11" s="6"/>
      <c r="B11" s="6"/>
      <c r="C11" s="507" t="s">
        <v>269</v>
      </c>
      <c r="D11" s="511" t="s">
        <v>272</v>
      </c>
      <c r="E11" s="507">
        <v>52</v>
      </c>
      <c r="F11" s="508">
        <f>52*'BAR EuroMOMO Baseline'!U2</f>
        <v>2634352.5</v>
      </c>
      <c r="G11" s="509">
        <f>SUM(F25:H25)</f>
        <v>0.151008199276772</v>
      </c>
      <c r="H11" s="509">
        <f>I25</f>
        <v>0.16134377382994353</v>
      </c>
      <c r="I11" s="509">
        <f>J25</f>
        <v>0.26845730011707331</v>
      </c>
      <c r="J11" s="510">
        <f>K25</f>
        <v>0.41919072677621122</v>
      </c>
      <c r="K11" s="6"/>
      <c r="L11" s="6"/>
      <c r="M11" s="6"/>
    </row>
    <row r="12" spans="1:13" ht="75" customHeight="1" x14ac:dyDescent="0.2">
      <c r="A12" s="6"/>
      <c r="B12" s="6"/>
      <c r="C12" s="534"/>
      <c r="D12" s="534"/>
      <c r="E12" s="534"/>
      <c r="F12" s="534"/>
      <c r="G12" s="534"/>
      <c r="H12" s="534"/>
      <c r="I12" s="534"/>
      <c r="J12" s="534"/>
      <c r="K12" s="6"/>
      <c r="L12" s="6"/>
      <c r="M12" s="6"/>
    </row>
    <row r="13" spans="1:13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5.7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2">
      <c r="A16" s="6"/>
      <c r="B16" s="6"/>
      <c r="C16" s="6"/>
      <c r="D16" s="6"/>
      <c r="E16" s="6"/>
      <c r="F16" s="386" t="e">
        <f>F9-#REF!</f>
        <v>#REF!</v>
      </c>
      <c r="G16" s="385" t="e">
        <f>F16/#REF!</f>
        <v>#REF!</v>
      </c>
      <c r="H16" s="6"/>
      <c r="I16" s="6"/>
      <c r="J16" s="6"/>
      <c r="K16" s="6"/>
      <c r="L16" s="6"/>
      <c r="M16" s="6"/>
    </row>
    <row r="17" spans="1:13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87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ht="23.25" x14ac:dyDescent="0.2">
      <c r="F25" s="435">
        <v>5.6713599572703038E-3</v>
      </c>
      <c r="G25" s="435">
        <v>2.327866776907497E-2</v>
      </c>
      <c r="H25" s="435">
        <v>0.12205817155042673</v>
      </c>
      <c r="I25" s="435">
        <v>0.16134377382994353</v>
      </c>
      <c r="J25" s="435">
        <v>0.26845730011707331</v>
      </c>
      <c r="K25" s="435">
        <v>0.41919072677621122</v>
      </c>
    </row>
    <row r="42" spans="3:7" ht="33" x14ac:dyDescent="0.45">
      <c r="C42" s="517" t="s">
        <v>273</v>
      </c>
      <c r="F42" s="517"/>
      <c r="G42" s="517"/>
    </row>
  </sheetData>
  <mergeCells count="4">
    <mergeCell ref="C6:J6"/>
    <mergeCell ref="C7:F7"/>
    <mergeCell ref="G7:J7"/>
    <mergeCell ref="C12:J1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opLeftCell="A58" zoomScaleNormal="100" workbookViewId="0">
      <selection activeCell="I46" sqref="I46"/>
    </sheetView>
    <sheetView topLeftCell="A25" workbookViewId="1">
      <selection activeCell="A32" sqref="A32"/>
    </sheetView>
    <sheetView topLeftCell="A28" zoomScale="50" zoomScaleNormal="50" workbookViewId="2">
      <selection activeCell="F30" sqref="F30:I32"/>
    </sheetView>
  </sheetViews>
  <sheetFormatPr defaultRowHeight="12.75" x14ac:dyDescent="0.2"/>
  <cols>
    <col min="1" max="1" width="20.42578125" style="125" bestFit="1" customWidth="1"/>
    <col min="2" max="2" width="19.28515625" style="125" customWidth="1"/>
    <col min="3" max="3" width="18.140625" style="125" customWidth="1"/>
    <col min="4" max="4" width="26.42578125" style="125" customWidth="1"/>
    <col min="5" max="5" width="16.28515625" style="125" customWidth="1"/>
    <col min="6" max="6" width="11" style="125" customWidth="1"/>
    <col min="7" max="7" width="16.5703125" customWidth="1"/>
    <col min="8" max="8" width="12.85546875" bestFit="1" customWidth="1"/>
    <col min="9" max="9" width="10" bestFit="1" customWidth="1"/>
  </cols>
  <sheetData>
    <row r="1" spans="1:16" ht="13.5" thickBot="1" x14ac:dyDescent="0.25">
      <c r="A1" s="6"/>
      <c r="B1" s="124"/>
      <c r="C1" s="124"/>
      <c r="D1" s="124"/>
      <c r="E1" s="124"/>
      <c r="F1" s="124"/>
      <c r="G1" s="124"/>
      <c r="H1" s="124"/>
      <c r="I1" s="124"/>
      <c r="J1" s="6"/>
      <c r="K1" s="6"/>
      <c r="L1" s="6"/>
      <c r="M1" s="6"/>
      <c r="N1" s="6"/>
      <c r="O1" s="6"/>
      <c r="P1" s="6"/>
    </row>
    <row r="2" spans="1:16" ht="15.75" thickBot="1" x14ac:dyDescent="0.25">
      <c r="A2" s="6"/>
      <c r="B2" s="253"/>
      <c r="C2" s="254"/>
      <c r="D2" s="561" t="s">
        <v>50</v>
      </c>
      <c r="E2" s="562"/>
      <c r="F2" s="562"/>
      <c r="G2" s="562"/>
      <c r="H2" s="562"/>
      <c r="I2" s="562"/>
      <c r="J2" s="562"/>
      <c r="K2" s="562"/>
      <c r="L2" s="562"/>
      <c r="M2" s="563"/>
      <c r="N2" s="6"/>
      <c r="O2" s="6"/>
      <c r="P2" s="6"/>
    </row>
    <row r="3" spans="1:16" ht="15.75" thickBot="1" x14ac:dyDescent="0.25">
      <c r="A3" s="6"/>
      <c r="B3" s="315"/>
      <c r="C3" s="316"/>
      <c r="D3" s="561" t="s">
        <v>181</v>
      </c>
      <c r="E3" s="562"/>
      <c r="F3" s="561" t="s">
        <v>46</v>
      </c>
      <c r="G3" s="562"/>
      <c r="H3" s="561" t="s">
        <v>47</v>
      </c>
      <c r="I3" s="562"/>
      <c r="J3" s="561" t="s">
        <v>48</v>
      </c>
      <c r="K3" s="562"/>
      <c r="L3" s="561" t="s">
        <v>32</v>
      </c>
      <c r="M3" s="563"/>
      <c r="N3" s="6"/>
      <c r="O3" s="6"/>
      <c r="P3" s="6"/>
    </row>
    <row r="4" spans="1:16" ht="15.75" thickBot="1" x14ac:dyDescent="0.25">
      <c r="A4" s="6"/>
      <c r="B4" s="256" t="s">
        <v>15</v>
      </c>
      <c r="C4" s="302" t="s">
        <v>30</v>
      </c>
      <c r="D4" s="305" t="s">
        <v>50</v>
      </c>
      <c r="E4" s="306" t="s">
        <v>139</v>
      </c>
      <c r="F4" s="305" t="s">
        <v>50</v>
      </c>
      <c r="G4" s="306" t="s">
        <v>139</v>
      </c>
      <c r="H4" s="305" t="s">
        <v>50</v>
      </c>
      <c r="I4" s="306" t="s">
        <v>139</v>
      </c>
      <c r="J4" s="305" t="s">
        <v>50</v>
      </c>
      <c r="K4" s="306" t="s">
        <v>139</v>
      </c>
      <c r="L4" s="305" t="s">
        <v>50</v>
      </c>
      <c r="M4" s="306" t="s">
        <v>139</v>
      </c>
      <c r="N4" s="6"/>
      <c r="O4" s="6"/>
      <c r="P4" s="6"/>
    </row>
    <row r="5" spans="1:16" ht="15" x14ac:dyDescent="0.2">
      <c r="A5" s="6"/>
      <c r="B5" s="315">
        <v>2017</v>
      </c>
      <c r="C5" s="316">
        <v>46</v>
      </c>
      <c r="D5" s="317">
        <v>52747</v>
      </c>
      <c r="E5" s="318">
        <f t="shared" ref="E5:E11" si="0">D5-D21</f>
        <v>-1340</v>
      </c>
      <c r="F5" s="317">
        <v>8521</v>
      </c>
      <c r="G5" s="318">
        <f t="shared" ref="G5:G11" si="1">F5-F21</f>
        <v>-344</v>
      </c>
      <c r="H5" s="317">
        <v>14280</v>
      </c>
      <c r="I5" s="318">
        <f t="shared" ref="I5:I11" si="2">H5-H21</f>
        <v>-762</v>
      </c>
      <c r="J5" s="317">
        <v>22381</v>
      </c>
      <c r="K5" s="319">
        <f t="shared" ref="K5:K11" si="3">J5-J21</f>
        <v>-819</v>
      </c>
      <c r="L5" s="320">
        <f>D5-(F5+H5+J5)</f>
        <v>7565</v>
      </c>
      <c r="M5" s="321">
        <f t="shared" ref="M5:M11" si="4">L5-L21</f>
        <v>585</v>
      </c>
      <c r="N5" s="6"/>
      <c r="O5" s="6"/>
      <c r="P5" s="6"/>
    </row>
    <row r="6" spans="1:16" ht="15" x14ac:dyDescent="0.2">
      <c r="A6" s="6"/>
      <c r="B6" s="315"/>
      <c r="C6" s="316">
        <v>47</v>
      </c>
      <c r="D6" s="317">
        <v>53567</v>
      </c>
      <c r="E6" s="318">
        <f t="shared" si="0"/>
        <v>-1036</v>
      </c>
      <c r="F6" s="317">
        <v>8606</v>
      </c>
      <c r="G6" s="318">
        <f t="shared" si="1"/>
        <v>-309</v>
      </c>
      <c r="H6" s="317">
        <v>14804</v>
      </c>
      <c r="I6" s="318">
        <f t="shared" si="2"/>
        <v>-374</v>
      </c>
      <c r="J6" s="317">
        <v>22723</v>
      </c>
      <c r="K6" s="319">
        <f t="shared" si="3"/>
        <v>-808</v>
      </c>
      <c r="L6" s="317">
        <f t="shared" ref="L6:L11" si="5">D6-(F6+H6+J6)</f>
        <v>7434</v>
      </c>
      <c r="M6" s="321">
        <f t="shared" si="4"/>
        <v>455</v>
      </c>
      <c r="N6" s="6"/>
      <c r="O6" s="6"/>
      <c r="P6" s="6"/>
    </row>
    <row r="7" spans="1:16" ht="15" x14ac:dyDescent="0.2">
      <c r="A7" s="6"/>
      <c r="B7" s="315"/>
      <c r="C7" s="316">
        <v>48</v>
      </c>
      <c r="D7" s="317">
        <v>53918</v>
      </c>
      <c r="E7" s="318">
        <f t="shared" si="0"/>
        <v>-1177</v>
      </c>
      <c r="F7" s="317">
        <v>8618</v>
      </c>
      <c r="G7" s="318">
        <f t="shared" si="1"/>
        <v>-344</v>
      </c>
      <c r="H7" s="317">
        <v>14993</v>
      </c>
      <c r="I7" s="318">
        <f t="shared" si="2"/>
        <v>-315</v>
      </c>
      <c r="J7" s="317">
        <v>22828</v>
      </c>
      <c r="K7" s="319">
        <f t="shared" si="3"/>
        <v>-1023</v>
      </c>
      <c r="L7" s="317">
        <f t="shared" si="5"/>
        <v>7479</v>
      </c>
      <c r="M7" s="321">
        <f t="shared" si="4"/>
        <v>505</v>
      </c>
      <c r="N7" s="6"/>
      <c r="O7" s="6"/>
      <c r="P7" s="6"/>
    </row>
    <row r="8" spans="1:16" ht="15" x14ac:dyDescent="0.2">
      <c r="A8" s="6"/>
      <c r="B8" s="315"/>
      <c r="C8" s="316">
        <v>49</v>
      </c>
      <c r="D8" s="317">
        <v>56398</v>
      </c>
      <c r="E8" s="321">
        <f t="shared" si="0"/>
        <v>842</v>
      </c>
      <c r="F8" s="317">
        <v>9006</v>
      </c>
      <c r="G8" s="321">
        <f t="shared" si="1"/>
        <v>13</v>
      </c>
      <c r="H8" s="317">
        <v>15429</v>
      </c>
      <c r="I8" s="318">
        <f t="shared" si="2"/>
        <v>-1</v>
      </c>
      <c r="J8" s="317">
        <v>24154</v>
      </c>
      <c r="K8" s="313">
        <f t="shared" si="3"/>
        <v>0</v>
      </c>
      <c r="L8" s="317">
        <f t="shared" si="5"/>
        <v>7809</v>
      </c>
      <c r="M8" s="321">
        <f t="shared" si="4"/>
        <v>830</v>
      </c>
      <c r="N8" s="6"/>
      <c r="O8" s="6"/>
      <c r="P8" s="6"/>
    </row>
    <row r="9" spans="1:16" ht="15" x14ac:dyDescent="0.2">
      <c r="A9" s="6"/>
      <c r="B9" s="315"/>
      <c r="C9" s="316">
        <v>50</v>
      </c>
      <c r="D9" s="317">
        <v>58726</v>
      </c>
      <c r="E9" s="321">
        <f t="shared" si="0"/>
        <v>2748</v>
      </c>
      <c r="F9" s="317">
        <v>9184</v>
      </c>
      <c r="G9" s="321">
        <f t="shared" si="1"/>
        <v>138</v>
      </c>
      <c r="H9" s="317">
        <v>16169</v>
      </c>
      <c r="I9" s="321">
        <f t="shared" si="2"/>
        <v>631</v>
      </c>
      <c r="J9" s="317">
        <v>25363</v>
      </c>
      <c r="K9" s="313">
        <f t="shared" si="3"/>
        <v>928</v>
      </c>
      <c r="L9" s="317">
        <f t="shared" si="5"/>
        <v>8010</v>
      </c>
      <c r="M9" s="321">
        <f t="shared" si="4"/>
        <v>1051</v>
      </c>
      <c r="N9" s="6"/>
      <c r="O9" s="6"/>
      <c r="P9" s="6"/>
    </row>
    <row r="10" spans="1:16" ht="15" x14ac:dyDescent="0.2">
      <c r="A10" s="6"/>
      <c r="B10" s="315"/>
      <c r="C10" s="316">
        <v>51</v>
      </c>
      <c r="D10" s="317">
        <v>60311</v>
      </c>
      <c r="E10" s="321">
        <f t="shared" si="0"/>
        <v>3960</v>
      </c>
      <c r="F10" s="317">
        <v>9382</v>
      </c>
      <c r="G10" s="321">
        <f t="shared" si="1"/>
        <v>301</v>
      </c>
      <c r="H10" s="317">
        <v>16609</v>
      </c>
      <c r="I10" s="321">
        <f t="shared" si="2"/>
        <v>975</v>
      </c>
      <c r="J10" s="317">
        <v>26327</v>
      </c>
      <c r="K10" s="313">
        <f t="shared" si="3"/>
        <v>1638</v>
      </c>
      <c r="L10" s="317">
        <f t="shared" si="5"/>
        <v>7993</v>
      </c>
      <c r="M10" s="321">
        <f t="shared" si="4"/>
        <v>1046</v>
      </c>
      <c r="N10" s="6"/>
      <c r="O10" s="6"/>
      <c r="P10" s="6"/>
    </row>
    <row r="11" spans="1:16" ht="15.75" thickBot="1" x14ac:dyDescent="0.25">
      <c r="A11" s="6"/>
      <c r="B11" s="256"/>
      <c r="C11" s="302">
        <v>52</v>
      </c>
      <c r="D11" s="322">
        <v>63167</v>
      </c>
      <c r="E11" s="321">
        <f t="shared" si="0"/>
        <v>6497</v>
      </c>
      <c r="F11" s="322">
        <v>9778</v>
      </c>
      <c r="G11" s="321">
        <f t="shared" si="1"/>
        <v>668</v>
      </c>
      <c r="H11" s="322">
        <v>17163</v>
      </c>
      <c r="I11" s="321">
        <f t="shared" si="2"/>
        <v>1450</v>
      </c>
      <c r="J11" s="322">
        <v>27750</v>
      </c>
      <c r="K11" s="313">
        <f t="shared" si="3"/>
        <v>2839</v>
      </c>
      <c r="L11" s="322">
        <f t="shared" si="5"/>
        <v>8476</v>
      </c>
      <c r="M11" s="323">
        <f t="shared" si="4"/>
        <v>1540</v>
      </c>
      <c r="N11" s="6"/>
      <c r="O11" s="6"/>
      <c r="P11" s="6"/>
    </row>
    <row r="12" spans="1:16" ht="15.75" thickBot="1" x14ac:dyDescent="0.25">
      <c r="A12" s="202"/>
      <c r="B12" s="324"/>
      <c r="C12" s="325"/>
      <c r="D12" s="344">
        <f>AVERAGE(D5:D11)</f>
        <v>56976.285714285717</v>
      </c>
      <c r="E12" s="309">
        <f>SUM(E5:E11)</f>
        <v>10494</v>
      </c>
      <c r="F12" s="344">
        <f>AVERAGE(F5:F11)</f>
        <v>9013.5714285714294</v>
      </c>
      <c r="G12" s="309">
        <f>SUM(G5:G11)</f>
        <v>123</v>
      </c>
      <c r="H12" s="344">
        <f>AVERAGE(H5:H11)</f>
        <v>15635.285714285714</v>
      </c>
      <c r="I12" s="309">
        <f>SUM(I5:I11)</f>
        <v>1604</v>
      </c>
      <c r="J12" s="344">
        <f>AVERAGE(J5:J11)</f>
        <v>24503.714285714286</v>
      </c>
      <c r="K12" s="309">
        <f>SUM(K5:K11)</f>
        <v>2755</v>
      </c>
      <c r="L12" s="344">
        <f>AVERAGE(L5:L11)</f>
        <v>7823.7142857142853</v>
      </c>
      <c r="M12" s="309">
        <f>SUM(M5:M11)</f>
        <v>6012</v>
      </c>
      <c r="N12" s="6"/>
      <c r="O12" s="16">
        <f>F12+H12+J12+L12</f>
        <v>56976.285714285717</v>
      </c>
      <c r="P12" s="6"/>
    </row>
    <row r="13" spans="1:16" ht="15" x14ac:dyDescent="0.2">
      <c r="A13" s="202"/>
      <c r="B13" s="255"/>
      <c r="C13" s="255"/>
      <c r="D13" s="327"/>
      <c r="E13" s="301">
        <f>SUM(E8:E11)</f>
        <v>14047</v>
      </c>
      <c r="F13" s="327"/>
      <c r="G13" s="301">
        <f>SUM(G8:G11)</f>
        <v>1120</v>
      </c>
      <c r="H13" s="327"/>
      <c r="I13" s="301">
        <f>SUM(I8:I11)</f>
        <v>3055</v>
      </c>
      <c r="J13" s="327"/>
      <c r="K13" s="301">
        <f>SUM(K8:K11)</f>
        <v>5405</v>
      </c>
      <c r="L13" s="326"/>
      <c r="M13" s="301">
        <f>SUM(M8:M11)</f>
        <v>4467</v>
      </c>
      <c r="N13" s="6"/>
      <c r="O13" s="6"/>
      <c r="P13" s="6"/>
    </row>
    <row r="14" spans="1:16" ht="15" x14ac:dyDescent="0.2">
      <c r="A14" s="202"/>
      <c r="B14" s="343" t="s">
        <v>185</v>
      </c>
      <c r="C14" s="316"/>
      <c r="D14" s="328">
        <f>'New 15May2020'!B69</f>
        <v>2000</v>
      </c>
      <c r="E14" s="313">
        <f>'New 15May2020'!G45</f>
        <v>1981.13194444445</v>
      </c>
      <c r="F14" s="328">
        <f>'New 15May2020'!C69</f>
        <v>670</v>
      </c>
      <c r="G14" s="313">
        <f>$E14*F12/$D12</f>
        <v>313.41239722471653</v>
      </c>
      <c r="H14" s="328">
        <f>'New 15May2020'!D69</f>
        <v>830</v>
      </c>
      <c r="I14" s="313">
        <f>$E14*H12/$D12</f>
        <v>543.65713034398198</v>
      </c>
      <c r="J14" s="328">
        <f>'New 15May2020'!E69</f>
        <v>1000</v>
      </c>
      <c r="K14" s="313">
        <f>$E14*J12/$D12</f>
        <v>852.0227410470992</v>
      </c>
      <c r="L14" s="329" t="s">
        <v>197</v>
      </c>
      <c r="M14" s="313">
        <f>$E14*L12/$D12</f>
        <v>272.03967582865238</v>
      </c>
      <c r="N14" s="6"/>
      <c r="O14" s="16">
        <f>G14+I14+K14+M14</f>
        <v>1981.1319444444503</v>
      </c>
      <c r="P14" s="6"/>
    </row>
    <row r="15" spans="1:16" ht="15" x14ac:dyDescent="0.2">
      <c r="A15" s="202"/>
      <c r="B15" s="316"/>
      <c r="C15" s="316" t="s">
        <v>186</v>
      </c>
      <c r="D15" s="328"/>
      <c r="E15" s="313">
        <f>E12+7*E14</f>
        <v>24361.92361111115</v>
      </c>
      <c r="F15" s="328"/>
      <c r="G15" s="313">
        <f>G12+7*G14</f>
        <v>2316.8867805730156</v>
      </c>
      <c r="H15" s="328"/>
      <c r="I15" s="313">
        <f>I12+7*I14</f>
        <v>5409.5999124078735</v>
      </c>
      <c r="J15" s="328"/>
      <c r="K15" s="313">
        <f>K12+7*K14</f>
        <v>8719.1591873296948</v>
      </c>
      <c r="L15" s="329"/>
      <c r="M15" s="313">
        <f>M12+7*M14</f>
        <v>7916.2777308005661</v>
      </c>
      <c r="N15" s="6"/>
      <c r="O15" s="6"/>
      <c r="P15" s="6"/>
    </row>
    <row r="16" spans="1:16" ht="15" x14ac:dyDescent="0.2">
      <c r="A16" s="202"/>
      <c r="B16" s="316"/>
      <c r="C16" s="316" t="s">
        <v>187</v>
      </c>
      <c r="D16" s="328"/>
      <c r="E16" s="313">
        <f>E13+4*E14</f>
        <v>21971.527777777799</v>
      </c>
      <c r="F16" s="328"/>
      <c r="G16" s="313">
        <f>G13+4*G14</f>
        <v>2373.6495888988661</v>
      </c>
      <c r="H16" s="328"/>
      <c r="I16" s="313">
        <f>I13+4*I14</f>
        <v>5229.6285213759274</v>
      </c>
      <c r="J16" s="328"/>
      <c r="K16" s="313">
        <f>K13+4*K14</f>
        <v>8813.0909641883973</v>
      </c>
      <c r="L16" s="329"/>
      <c r="M16" s="313">
        <f>M13+4*M14</f>
        <v>5555.1587033146097</v>
      </c>
      <c r="N16" s="6"/>
      <c r="O16" s="6"/>
      <c r="P16" s="6"/>
    </row>
    <row r="17" spans="1:16" ht="15.75" thickBot="1" x14ac:dyDescent="0.25">
      <c r="A17" s="202"/>
      <c r="B17" s="316"/>
      <c r="C17" s="316"/>
      <c r="D17" s="328"/>
      <c r="E17" s="313"/>
      <c r="F17" s="328"/>
      <c r="G17" s="313"/>
      <c r="H17" s="328"/>
      <c r="I17" s="313"/>
      <c r="J17" s="328"/>
      <c r="K17" s="313"/>
      <c r="L17" s="329"/>
      <c r="M17" s="313"/>
      <c r="N17" s="6"/>
      <c r="O17" s="6"/>
      <c r="P17" s="6"/>
    </row>
    <row r="18" spans="1:16" ht="15.75" thickBot="1" x14ac:dyDescent="0.25">
      <c r="A18" s="6"/>
      <c r="B18" s="253"/>
      <c r="C18" s="254"/>
      <c r="D18" s="561" t="s">
        <v>161</v>
      </c>
      <c r="E18" s="562"/>
      <c r="F18" s="562"/>
      <c r="G18" s="562"/>
      <c r="H18" s="562" t="s">
        <v>161</v>
      </c>
      <c r="I18" s="562"/>
      <c r="J18" s="562"/>
      <c r="K18" s="562"/>
      <c r="L18" s="562"/>
      <c r="M18" s="563"/>
      <c r="N18" s="6"/>
      <c r="O18" s="6"/>
      <c r="P18" s="6"/>
    </row>
    <row r="19" spans="1:16" ht="15.75" thickBot="1" x14ac:dyDescent="0.25">
      <c r="A19" s="6"/>
      <c r="B19" s="315"/>
      <c r="C19" s="316"/>
      <c r="D19" s="561" t="s">
        <v>181</v>
      </c>
      <c r="E19" s="563"/>
      <c r="F19" s="562" t="s">
        <v>46</v>
      </c>
      <c r="G19" s="562"/>
      <c r="H19" s="561" t="s">
        <v>46</v>
      </c>
      <c r="I19" s="562"/>
      <c r="J19" s="561" t="s">
        <v>48</v>
      </c>
      <c r="K19" s="562"/>
      <c r="L19" s="561" t="s">
        <v>32</v>
      </c>
      <c r="M19" s="563"/>
      <c r="N19" s="6"/>
      <c r="O19" s="6"/>
      <c r="P19" s="6"/>
    </row>
    <row r="20" spans="1:16" ht="15.75" thickBot="1" x14ac:dyDescent="0.25">
      <c r="A20" s="6"/>
      <c r="B20" s="256" t="s">
        <v>15</v>
      </c>
      <c r="C20" s="257" t="s">
        <v>30</v>
      </c>
      <c r="D20" s="312" t="s">
        <v>182</v>
      </c>
      <c r="E20" s="258" t="s">
        <v>183</v>
      </c>
      <c r="F20" s="312" t="s">
        <v>182</v>
      </c>
      <c r="G20" s="258" t="s">
        <v>183</v>
      </c>
      <c r="H20" s="312" t="s">
        <v>182</v>
      </c>
      <c r="I20" s="258" t="s">
        <v>183</v>
      </c>
      <c r="J20" s="312" t="s">
        <v>182</v>
      </c>
      <c r="K20" s="258" t="s">
        <v>183</v>
      </c>
      <c r="L20" s="312" t="s">
        <v>182</v>
      </c>
      <c r="M20" s="258" t="s">
        <v>183</v>
      </c>
      <c r="N20" s="6"/>
      <c r="O20" s="6"/>
      <c r="P20" s="6"/>
    </row>
    <row r="21" spans="1:16" ht="15" x14ac:dyDescent="0.2">
      <c r="A21" s="6"/>
      <c r="B21" s="315">
        <v>2017</v>
      </c>
      <c r="C21" s="330">
        <v>46</v>
      </c>
      <c r="D21" s="320">
        <v>54087</v>
      </c>
      <c r="E21" s="331"/>
      <c r="F21" s="320">
        <v>8865</v>
      </c>
      <c r="G21" s="331"/>
      <c r="H21" s="320">
        <v>15042</v>
      </c>
      <c r="I21" s="331"/>
      <c r="J21" s="320">
        <v>23200</v>
      </c>
      <c r="K21" s="331"/>
      <c r="L21" s="320">
        <f>D21-(F21+H21+J21)</f>
        <v>6980</v>
      </c>
      <c r="M21" s="318"/>
      <c r="N21" s="6"/>
      <c r="O21" s="6"/>
      <c r="P21" s="6"/>
    </row>
    <row r="22" spans="1:16" ht="15" x14ac:dyDescent="0.2">
      <c r="A22" s="6"/>
      <c r="B22" s="315"/>
      <c r="C22" s="330">
        <v>47</v>
      </c>
      <c r="D22" s="317">
        <v>54603</v>
      </c>
      <c r="E22" s="321">
        <f>D22-D21</f>
        <v>516</v>
      </c>
      <c r="F22" s="317">
        <v>8915</v>
      </c>
      <c r="G22" s="321">
        <f>F22-F21</f>
        <v>50</v>
      </c>
      <c r="H22" s="317">
        <v>15178</v>
      </c>
      <c r="I22" s="321">
        <f>H22-H21</f>
        <v>136</v>
      </c>
      <c r="J22" s="317">
        <v>23531</v>
      </c>
      <c r="K22" s="321">
        <f>J22-J21</f>
        <v>331</v>
      </c>
      <c r="L22" s="317">
        <f t="shared" ref="L22:L27" si="6">D22-(F22+H22+J22)</f>
        <v>6979</v>
      </c>
      <c r="M22" s="318">
        <f>L22-L21</f>
        <v>-1</v>
      </c>
      <c r="N22" s="6"/>
      <c r="O22" s="6"/>
      <c r="P22" s="6"/>
    </row>
    <row r="23" spans="1:16" ht="15" x14ac:dyDescent="0.2">
      <c r="A23" s="6"/>
      <c r="B23" s="315"/>
      <c r="C23" s="330">
        <v>48</v>
      </c>
      <c r="D23" s="317">
        <v>55095</v>
      </c>
      <c r="E23" s="321">
        <f t="shared" ref="E23:E27" si="7">D23-D22</f>
        <v>492</v>
      </c>
      <c r="F23" s="317">
        <v>8962</v>
      </c>
      <c r="G23" s="321">
        <f t="shared" ref="G23:I27" si="8">F23-F22</f>
        <v>47</v>
      </c>
      <c r="H23" s="317">
        <v>15308</v>
      </c>
      <c r="I23" s="321">
        <f t="shared" si="8"/>
        <v>130</v>
      </c>
      <c r="J23" s="317">
        <v>23851</v>
      </c>
      <c r="K23" s="321">
        <f t="shared" ref="K23:M27" si="9">J23-J22</f>
        <v>320</v>
      </c>
      <c r="L23" s="317">
        <f t="shared" si="6"/>
        <v>6974</v>
      </c>
      <c r="M23" s="318">
        <f t="shared" si="9"/>
        <v>-5</v>
      </c>
      <c r="N23" s="6"/>
      <c r="O23" s="6"/>
      <c r="P23" s="6"/>
    </row>
    <row r="24" spans="1:16" ht="15" x14ac:dyDescent="0.2">
      <c r="A24" s="6"/>
      <c r="B24" s="315"/>
      <c r="C24" s="330">
        <v>49</v>
      </c>
      <c r="D24" s="317">
        <v>55556</v>
      </c>
      <c r="E24" s="321">
        <f t="shared" si="7"/>
        <v>461</v>
      </c>
      <c r="F24" s="317">
        <v>8993</v>
      </c>
      <c r="G24" s="321">
        <f t="shared" si="8"/>
        <v>31</v>
      </c>
      <c r="H24" s="317">
        <v>15430</v>
      </c>
      <c r="I24" s="321">
        <f t="shared" si="8"/>
        <v>122</v>
      </c>
      <c r="J24" s="317">
        <v>24154</v>
      </c>
      <c r="K24" s="321">
        <f t="shared" si="9"/>
        <v>303</v>
      </c>
      <c r="L24" s="317">
        <f t="shared" si="6"/>
        <v>6979</v>
      </c>
      <c r="M24" s="321">
        <f t="shared" si="9"/>
        <v>5</v>
      </c>
      <c r="N24" s="6"/>
      <c r="O24" s="6"/>
      <c r="P24" s="6"/>
    </row>
    <row r="25" spans="1:16" ht="15" x14ac:dyDescent="0.2">
      <c r="A25" s="6"/>
      <c r="B25" s="315"/>
      <c r="C25" s="330">
        <v>50</v>
      </c>
      <c r="D25" s="317">
        <v>55978</v>
      </c>
      <c r="E25" s="321">
        <f t="shared" si="7"/>
        <v>422</v>
      </c>
      <c r="F25" s="317">
        <v>9046</v>
      </c>
      <c r="G25" s="321">
        <f t="shared" si="8"/>
        <v>53</v>
      </c>
      <c r="H25" s="317">
        <v>15538</v>
      </c>
      <c r="I25" s="321">
        <f t="shared" si="8"/>
        <v>108</v>
      </c>
      <c r="J25" s="317">
        <v>24435</v>
      </c>
      <c r="K25" s="321">
        <f t="shared" si="9"/>
        <v>281</v>
      </c>
      <c r="L25" s="317">
        <f t="shared" si="6"/>
        <v>6959</v>
      </c>
      <c r="M25" s="318">
        <f t="shared" si="9"/>
        <v>-20</v>
      </c>
      <c r="N25" s="6"/>
      <c r="O25" s="6"/>
      <c r="P25" s="6"/>
    </row>
    <row r="26" spans="1:16" ht="15" x14ac:dyDescent="0.2">
      <c r="A26" s="6"/>
      <c r="B26" s="315"/>
      <c r="C26" s="330">
        <v>51</v>
      </c>
      <c r="D26" s="317">
        <v>56351</v>
      </c>
      <c r="E26" s="321">
        <f t="shared" si="7"/>
        <v>373</v>
      </c>
      <c r="F26" s="317">
        <v>9081</v>
      </c>
      <c r="G26" s="321">
        <f t="shared" si="8"/>
        <v>35</v>
      </c>
      <c r="H26" s="317">
        <v>15634</v>
      </c>
      <c r="I26" s="321">
        <f t="shared" si="8"/>
        <v>96</v>
      </c>
      <c r="J26" s="317">
        <v>24689</v>
      </c>
      <c r="K26" s="321">
        <f t="shared" si="9"/>
        <v>254</v>
      </c>
      <c r="L26" s="317">
        <f t="shared" si="6"/>
        <v>6947</v>
      </c>
      <c r="M26" s="318">
        <f t="shared" si="9"/>
        <v>-12</v>
      </c>
      <c r="N26" s="6"/>
      <c r="O26" s="6"/>
      <c r="P26" s="6"/>
    </row>
    <row r="27" spans="1:16" ht="15.75" thickBot="1" x14ac:dyDescent="0.25">
      <c r="A27" s="6"/>
      <c r="B27" s="256"/>
      <c r="C27" s="257">
        <v>52</v>
      </c>
      <c r="D27" s="322">
        <v>56670</v>
      </c>
      <c r="E27" s="323">
        <f t="shared" si="7"/>
        <v>319</v>
      </c>
      <c r="F27" s="322">
        <v>9110</v>
      </c>
      <c r="G27" s="323">
        <f t="shared" si="8"/>
        <v>29</v>
      </c>
      <c r="H27" s="322">
        <v>15713</v>
      </c>
      <c r="I27" s="323">
        <f t="shared" si="8"/>
        <v>79</v>
      </c>
      <c r="J27" s="322">
        <v>24911</v>
      </c>
      <c r="K27" s="323">
        <f t="shared" si="9"/>
        <v>222</v>
      </c>
      <c r="L27" s="322">
        <f t="shared" si="6"/>
        <v>6936</v>
      </c>
      <c r="M27" s="318">
        <f t="shared" si="9"/>
        <v>-11</v>
      </c>
      <c r="N27" s="6"/>
      <c r="O27" s="6"/>
      <c r="P27" s="6"/>
    </row>
    <row r="28" spans="1:16" ht="15" x14ac:dyDescent="0.2">
      <c r="A28" s="202"/>
      <c r="B28" s="316"/>
      <c r="C28" s="316"/>
      <c r="D28" s="328"/>
      <c r="E28" s="328"/>
      <c r="F28" s="328"/>
      <c r="G28" s="328"/>
      <c r="H28" s="329"/>
      <c r="I28" s="332"/>
      <c r="J28" s="332"/>
      <c r="K28" s="332"/>
      <c r="L28" s="326"/>
      <c r="M28" s="301"/>
      <c r="N28" s="202"/>
      <c r="O28" s="202"/>
      <c r="P28" s="202"/>
    </row>
    <row r="29" spans="1:16" ht="15.75" thickBot="1" x14ac:dyDescent="0.25">
      <c r="A29" s="124"/>
      <c r="B29" s="333"/>
      <c r="C29" s="283"/>
      <c r="D29" s="334"/>
      <c r="E29" s="283"/>
      <c r="F29" s="283"/>
      <c r="G29" s="283"/>
      <c r="H29" s="283"/>
      <c r="I29" s="333"/>
      <c r="J29" s="333"/>
      <c r="K29" s="333"/>
      <c r="L29" s="333"/>
      <c r="M29" s="332"/>
      <c r="N29" s="6"/>
      <c r="O29" s="6"/>
      <c r="P29" s="6"/>
    </row>
    <row r="30" spans="1:16" ht="15.75" thickBot="1" x14ac:dyDescent="0.25">
      <c r="A30" s="124"/>
      <c r="B30" s="346" t="s">
        <v>15</v>
      </c>
      <c r="C30" s="551" t="s">
        <v>188</v>
      </c>
      <c r="D30" s="552"/>
      <c r="E30" s="336" t="s">
        <v>45</v>
      </c>
      <c r="F30" s="336" t="s">
        <v>46</v>
      </c>
      <c r="G30" s="336" t="s">
        <v>47</v>
      </c>
      <c r="H30" s="336" t="s">
        <v>48</v>
      </c>
      <c r="I30" s="335" t="s">
        <v>32</v>
      </c>
      <c r="J30" s="333"/>
      <c r="K30" s="333"/>
      <c r="L30" s="333"/>
      <c r="M30" s="333"/>
      <c r="N30" s="6"/>
      <c r="O30" s="6"/>
      <c r="P30" s="6"/>
    </row>
    <row r="31" spans="1:16" ht="15" x14ac:dyDescent="0.2">
      <c r="A31" s="124"/>
      <c r="B31" s="342">
        <v>2020</v>
      </c>
      <c r="C31" s="545" t="s">
        <v>189</v>
      </c>
      <c r="D31" s="546"/>
      <c r="E31" s="327">
        <v>174801</v>
      </c>
      <c r="F31" s="327">
        <v>22968</v>
      </c>
      <c r="G31" s="327">
        <v>53483</v>
      </c>
      <c r="H31" s="327">
        <v>82701</v>
      </c>
      <c r="I31" s="337">
        <f>E31-(F31+G31+H31)</f>
        <v>15649</v>
      </c>
      <c r="J31" s="333"/>
      <c r="K31" s="333"/>
      <c r="L31" s="333"/>
      <c r="M31" s="333"/>
      <c r="N31" s="6"/>
      <c r="O31" s="6"/>
      <c r="P31" s="6"/>
    </row>
    <row r="32" spans="1:16" ht="15.75" thickBot="1" x14ac:dyDescent="0.25">
      <c r="A32" s="124"/>
      <c r="B32" s="342" t="s">
        <v>200</v>
      </c>
      <c r="C32" s="545" t="s">
        <v>199</v>
      </c>
      <c r="D32" s="546"/>
      <c r="E32" s="338">
        <v>21795</v>
      </c>
      <c r="F32" s="338">
        <v>3455</v>
      </c>
      <c r="G32" s="338">
        <v>5305</v>
      </c>
      <c r="H32" s="338">
        <v>9470</v>
      </c>
      <c r="I32" s="339">
        <f>E32-(F32+G32+H32)</f>
        <v>3565</v>
      </c>
      <c r="J32" s="333"/>
      <c r="K32" s="333"/>
      <c r="L32" s="333"/>
      <c r="M32" s="333"/>
      <c r="N32" s="6"/>
      <c r="O32" s="6"/>
      <c r="P32" s="6"/>
    </row>
    <row r="33" spans="1:16" ht="15" x14ac:dyDescent="0.2">
      <c r="A33" s="124"/>
      <c r="B33" s="357"/>
      <c r="C33" s="355" t="s">
        <v>192</v>
      </c>
      <c r="D33" s="356"/>
      <c r="E33" s="351">
        <f>E31-E32</f>
        <v>153006</v>
      </c>
      <c r="F33" s="351">
        <f t="shared" ref="F33:I33" si="10">F31-F32</f>
        <v>19513</v>
      </c>
      <c r="G33" s="351">
        <f t="shared" si="10"/>
        <v>48178</v>
      </c>
      <c r="H33" s="351">
        <f t="shared" si="10"/>
        <v>73231</v>
      </c>
      <c r="I33" s="352">
        <f t="shared" si="10"/>
        <v>12084</v>
      </c>
      <c r="J33" s="333"/>
      <c r="K33" s="333"/>
      <c r="L33" s="333"/>
      <c r="M33" s="333"/>
      <c r="N33" s="6"/>
      <c r="O33" s="6"/>
      <c r="P33" s="6"/>
    </row>
    <row r="34" spans="1:16" ht="15.75" thickBot="1" x14ac:dyDescent="0.25">
      <c r="A34" s="124"/>
      <c r="B34" s="348"/>
      <c r="C34" s="353"/>
      <c r="D34" s="354" t="s">
        <v>184</v>
      </c>
      <c r="E34" s="349">
        <f>E33/$E33</f>
        <v>1</v>
      </c>
      <c r="F34" s="349">
        <f t="shared" ref="F34:I34" si="11">F33/$E33</f>
        <v>0.12753094649883012</v>
      </c>
      <c r="G34" s="349">
        <f t="shared" si="11"/>
        <v>0.31487654078925009</v>
      </c>
      <c r="H34" s="349">
        <f t="shared" si="11"/>
        <v>0.47861521770388088</v>
      </c>
      <c r="I34" s="350">
        <f t="shared" si="11"/>
        <v>7.8977295008038906E-2</v>
      </c>
      <c r="J34" s="333"/>
      <c r="K34" s="333"/>
      <c r="L34" s="333"/>
      <c r="M34" s="333"/>
      <c r="N34" s="6"/>
      <c r="O34" s="6"/>
      <c r="P34" s="6"/>
    </row>
    <row r="35" spans="1:16" ht="15.75" thickBot="1" x14ac:dyDescent="0.25">
      <c r="A35" s="124"/>
      <c r="B35" s="310"/>
      <c r="C35" s="310"/>
      <c r="D35" s="316"/>
      <c r="E35" s="340"/>
      <c r="F35" s="340"/>
      <c r="G35" s="340"/>
      <c r="H35" s="340"/>
      <c r="I35" s="340"/>
      <c r="J35" s="333"/>
      <c r="K35" s="333"/>
      <c r="L35" s="333"/>
      <c r="M35" s="333"/>
      <c r="N35" s="6"/>
      <c r="O35" s="6"/>
      <c r="P35" s="6"/>
    </row>
    <row r="36" spans="1:16" ht="15.75" thickBot="1" x14ac:dyDescent="0.25">
      <c r="A36" s="124"/>
      <c r="B36" s="124"/>
      <c r="C36" s="346" t="s">
        <v>15</v>
      </c>
      <c r="D36" s="551" t="s">
        <v>188</v>
      </c>
      <c r="E36" s="552"/>
      <c r="F36" s="336" t="s">
        <v>45</v>
      </c>
      <c r="G36" s="336" t="s">
        <v>46</v>
      </c>
      <c r="H36" s="336" t="s">
        <v>47</v>
      </c>
      <c r="I36" s="336" t="s">
        <v>48</v>
      </c>
      <c r="J36" s="335" t="s">
        <v>32</v>
      </c>
      <c r="K36" s="333"/>
      <c r="L36" s="333"/>
      <c r="M36" s="333"/>
      <c r="N36" s="6"/>
      <c r="O36" s="6"/>
      <c r="P36" s="6"/>
    </row>
    <row r="37" spans="1:16" ht="15" x14ac:dyDescent="0.2">
      <c r="A37" s="124"/>
      <c r="B37" s="124"/>
      <c r="C37" s="342">
        <v>2020</v>
      </c>
      <c r="D37" s="545" t="s">
        <v>189</v>
      </c>
      <c r="E37" s="546"/>
      <c r="F37" s="327">
        <v>174801</v>
      </c>
      <c r="G37" s="327">
        <v>22968</v>
      </c>
      <c r="H37" s="327">
        <v>53483</v>
      </c>
      <c r="I37" s="327">
        <v>82701</v>
      </c>
      <c r="J37" s="337">
        <f>F37-(G37+H37+I37)</f>
        <v>15649</v>
      </c>
      <c r="K37" s="333"/>
      <c r="L37" s="333"/>
      <c r="M37" s="333"/>
      <c r="N37" s="6"/>
      <c r="O37" s="6"/>
      <c r="P37" s="6"/>
    </row>
    <row r="38" spans="1:16" ht="15.75" thickBot="1" x14ac:dyDescent="0.25">
      <c r="A38" s="124"/>
      <c r="B38" s="124"/>
      <c r="C38" s="342" t="s">
        <v>200</v>
      </c>
      <c r="D38" s="545" t="s">
        <v>199</v>
      </c>
      <c r="E38" s="546"/>
      <c r="F38" s="338">
        <v>21795</v>
      </c>
      <c r="G38" s="338">
        <v>3455</v>
      </c>
      <c r="H38" s="338">
        <v>5305</v>
      </c>
      <c r="I38" s="338">
        <v>9470</v>
      </c>
      <c r="J38" s="339">
        <f>F38-(G38+H38+I38)</f>
        <v>3565</v>
      </c>
      <c r="K38" s="333"/>
      <c r="L38" s="333"/>
      <c r="M38" s="333"/>
      <c r="N38" s="6"/>
      <c r="O38" s="6"/>
      <c r="P38" s="6"/>
    </row>
    <row r="39" spans="1:16" ht="15" x14ac:dyDescent="0.2">
      <c r="A39" s="124"/>
      <c r="B39" s="310"/>
      <c r="C39" s="310"/>
      <c r="D39" s="316"/>
      <c r="E39" s="340"/>
      <c r="F39" s="340"/>
      <c r="G39" s="340"/>
      <c r="H39" s="340"/>
      <c r="I39" s="340"/>
      <c r="J39" s="333"/>
      <c r="K39" s="333"/>
      <c r="L39" s="333"/>
      <c r="M39" s="333"/>
      <c r="N39" s="6"/>
      <c r="O39" s="6"/>
      <c r="P39" s="6"/>
    </row>
    <row r="40" spans="1:16" ht="15.75" thickBot="1" x14ac:dyDescent="0.25">
      <c r="A40" s="124"/>
      <c r="B40" s="310"/>
      <c r="C40" s="310"/>
      <c r="D40" s="316"/>
      <c r="E40" s="283"/>
      <c r="F40" s="283"/>
      <c r="G40" s="283"/>
      <c r="H40" s="283"/>
      <c r="I40" s="333"/>
      <c r="J40" s="333"/>
      <c r="K40" s="333"/>
      <c r="L40" s="333"/>
      <c r="M40" s="333"/>
      <c r="N40" s="6"/>
      <c r="O40" s="6"/>
      <c r="P40" s="6"/>
    </row>
    <row r="41" spans="1:16" ht="23.25" customHeight="1" thickBot="1" x14ac:dyDescent="0.25">
      <c r="A41" s="124"/>
      <c r="B41" s="387" t="s">
        <v>15</v>
      </c>
      <c r="C41" s="559" t="s">
        <v>188</v>
      </c>
      <c r="D41" s="560"/>
      <c r="E41" s="388" t="s">
        <v>45</v>
      </c>
      <c r="F41" s="389" t="s">
        <v>46</v>
      </c>
      <c r="G41" s="389" t="s">
        <v>47</v>
      </c>
      <c r="H41" s="389" t="s">
        <v>48</v>
      </c>
      <c r="I41" s="390" t="s">
        <v>32</v>
      </c>
      <c r="J41" s="333"/>
      <c r="K41" s="333"/>
      <c r="L41" s="333"/>
      <c r="M41" s="333"/>
      <c r="N41" s="6"/>
      <c r="O41" s="6"/>
      <c r="P41" s="6"/>
    </row>
    <row r="42" spans="1:16" ht="23.25" customHeight="1" x14ac:dyDescent="0.2">
      <c r="A42" s="124"/>
      <c r="B42" s="263">
        <v>2018</v>
      </c>
      <c r="C42" s="553" t="s">
        <v>198</v>
      </c>
      <c r="D42" s="554"/>
      <c r="E42" s="391">
        <v>111226</v>
      </c>
      <c r="F42" s="391">
        <v>13710</v>
      </c>
      <c r="G42" s="391">
        <v>27439</v>
      </c>
      <c r="H42" s="391">
        <v>61013</v>
      </c>
      <c r="I42" s="392">
        <f>E42-(F42+G42+H42)</f>
        <v>9064</v>
      </c>
      <c r="J42" s="333"/>
      <c r="K42" s="333"/>
      <c r="L42" s="333"/>
      <c r="M42" s="333"/>
      <c r="N42" s="6"/>
      <c r="O42" s="6"/>
      <c r="P42" s="6"/>
    </row>
    <row r="43" spans="1:16" ht="23.25" customHeight="1" x14ac:dyDescent="0.2">
      <c r="A43" s="124"/>
      <c r="B43" s="263" t="s">
        <v>202</v>
      </c>
      <c r="C43" s="553" t="s">
        <v>190</v>
      </c>
      <c r="D43" s="554"/>
      <c r="E43" s="391">
        <v>0</v>
      </c>
      <c r="F43" s="391">
        <v>0</v>
      </c>
      <c r="G43" s="391">
        <v>0</v>
      </c>
      <c r="H43" s="391">
        <v>0</v>
      </c>
      <c r="I43" s="392">
        <v>0</v>
      </c>
      <c r="J43" s="333"/>
      <c r="K43" s="333"/>
      <c r="L43" s="333"/>
      <c r="M43" s="333"/>
      <c r="N43" s="6"/>
      <c r="O43" s="6"/>
      <c r="P43" s="6"/>
    </row>
    <row r="44" spans="1:16" ht="23.25" customHeight="1" thickBot="1" x14ac:dyDescent="0.25">
      <c r="A44" s="124"/>
      <c r="B44" s="393"/>
      <c r="C44" s="394" t="s">
        <v>201</v>
      </c>
      <c r="D44" s="395"/>
      <c r="E44" s="396">
        <f>E42</f>
        <v>111226</v>
      </c>
      <c r="F44" s="396">
        <f t="shared" ref="F44:I44" si="12">F42</f>
        <v>13710</v>
      </c>
      <c r="G44" s="396">
        <f t="shared" si="12"/>
        <v>27439</v>
      </c>
      <c r="H44" s="396">
        <f t="shared" si="12"/>
        <v>61013</v>
      </c>
      <c r="I44" s="397">
        <f t="shared" si="12"/>
        <v>9064</v>
      </c>
      <c r="J44" s="333"/>
      <c r="K44" s="333"/>
      <c r="L44" s="333"/>
      <c r="M44" s="333"/>
      <c r="N44" s="6"/>
      <c r="O44" s="6"/>
      <c r="P44" s="6"/>
    </row>
    <row r="45" spans="1:16" ht="23.25" customHeight="1" x14ac:dyDescent="0.2">
      <c r="A45" s="124"/>
      <c r="B45" s="398">
        <v>2017</v>
      </c>
      <c r="C45" s="557" t="s">
        <v>207</v>
      </c>
      <c r="D45" s="558"/>
      <c r="E45" s="391">
        <f>E13</f>
        <v>14047</v>
      </c>
      <c r="F45" s="391">
        <f>G13</f>
        <v>1120</v>
      </c>
      <c r="G45" s="391">
        <f>I13</f>
        <v>3055</v>
      </c>
      <c r="H45" s="391">
        <f>K13</f>
        <v>5405</v>
      </c>
      <c r="I45" s="399">
        <f>M13</f>
        <v>4467</v>
      </c>
      <c r="J45" s="6"/>
      <c r="K45" s="6"/>
      <c r="L45" s="6"/>
      <c r="M45" s="6"/>
      <c r="N45" s="6"/>
      <c r="O45" s="6"/>
      <c r="P45" s="6"/>
    </row>
    <row r="46" spans="1:16" ht="23.25" customHeight="1" x14ac:dyDescent="0.2">
      <c r="A46" s="124"/>
      <c r="B46" s="263" t="s">
        <v>202</v>
      </c>
      <c r="C46" s="553" t="s">
        <v>208</v>
      </c>
      <c r="D46" s="554"/>
      <c r="E46" s="391">
        <f>E16-E45</f>
        <v>7924.5277777777992</v>
      </c>
      <c r="F46" s="400">
        <f>G16-F45</f>
        <v>1253.6495888988661</v>
      </c>
      <c r="G46" s="400">
        <f>G16-G13</f>
        <v>1253.6495888988661</v>
      </c>
      <c r="H46" s="400">
        <f>I16-I13</f>
        <v>2174.6285213759274</v>
      </c>
      <c r="I46" s="401">
        <f>M16-M13</f>
        <v>1088.1587033146097</v>
      </c>
      <c r="J46" s="6"/>
      <c r="K46" s="6"/>
      <c r="L46" s="6"/>
      <c r="M46" s="6"/>
      <c r="N46" s="6"/>
      <c r="O46" s="6"/>
      <c r="P46" s="6"/>
    </row>
    <row r="47" spans="1:16" ht="23.25" customHeight="1" thickBot="1" x14ac:dyDescent="0.25">
      <c r="A47" s="124"/>
      <c r="B47" s="402"/>
      <c r="C47" s="555" t="s">
        <v>210</v>
      </c>
      <c r="D47" s="556" t="s">
        <v>191</v>
      </c>
      <c r="E47" s="396">
        <f>E46+E45</f>
        <v>21971.527777777799</v>
      </c>
      <c r="F47" s="396">
        <f t="shared" ref="F47:I47" si="13">F46+F45</f>
        <v>2373.6495888988661</v>
      </c>
      <c r="G47" s="396">
        <f t="shared" si="13"/>
        <v>4308.6495888988666</v>
      </c>
      <c r="H47" s="396">
        <f t="shared" si="13"/>
        <v>7579.6285213759274</v>
      </c>
      <c r="I47" s="397">
        <f t="shared" si="13"/>
        <v>5555.1587033146097</v>
      </c>
      <c r="J47" s="6"/>
      <c r="K47" s="6"/>
      <c r="L47" s="6"/>
      <c r="M47" s="6"/>
      <c r="N47" s="6"/>
      <c r="O47" s="6"/>
      <c r="P47" s="6"/>
    </row>
    <row r="48" spans="1:16" ht="23.25" customHeight="1" thickBot="1" x14ac:dyDescent="0.25">
      <c r="A48" s="124"/>
      <c r="B48" s="403"/>
      <c r="C48" s="404" t="s">
        <v>212</v>
      </c>
      <c r="D48" s="405"/>
      <c r="E48" s="406">
        <f>E44+E47</f>
        <v>133197.52777777781</v>
      </c>
      <c r="F48" s="406">
        <f t="shared" ref="F48:I48" si="14">F44+F47</f>
        <v>16083.649588898867</v>
      </c>
      <c r="G48" s="406">
        <f t="shared" si="14"/>
        <v>31747.649588898865</v>
      </c>
      <c r="H48" s="406">
        <f t="shared" si="14"/>
        <v>68592.628521375926</v>
      </c>
      <c r="I48" s="407">
        <f t="shared" si="14"/>
        <v>14619.15870331461</v>
      </c>
      <c r="J48" s="6"/>
      <c r="K48" s="6"/>
      <c r="L48" s="6"/>
      <c r="M48" s="6"/>
      <c r="N48" s="6"/>
      <c r="O48" s="6"/>
      <c r="P48" s="6"/>
    </row>
    <row r="49" spans="1:16" ht="23.25" customHeight="1" x14ac:dyDescent="0.2">
      <c r="A49" s="124"/>
      <c r="B49" s="398"/>
      <c r="C49" s="557" t="s">
        <v>209</v>
      </c>
      <c r="D49" s="558"/>
      <c r="E49" s="408">
        <f>E47/$E47</f>
        <v>1</v>
      </c>
      <c r="F49" s="409">
        <f t="shared" ref="F49:I49" si="15">F47/$E47</f>
        <v>0.10803297853959871</v>
      </c>
      <c r="G49" s="409">
        <f t="shared" si="15"/>
        <v>0.19610150156497871</v>
      </c>
      <c r="H49" s="409">
        <f t="shared" si="15"/>
        <v>0.34497503305355176</v>
      </c>
      <c r="I49" s="410">
        <f t="shared" si="15"/>
        <v>0.25283443006330891</v>
      </c>
      <c r="J49" s="6"/>
      <c r="K49" s="6"/>
      <c r="L49" s="6"/>
      <c r="M49" s="6"/>
      <c r="N49" s="6"/>
      <c r="O49" s="6"/>
      <c r="P49" s="6"/>
    </row>
    <row r="50" spans="1:16" ht="23.25" customHeight="1" thickBot="1" x14ac:dyDescent="0.25">
      <c r="A50" s="124"/>
      <c r="B50" s="393"/>
      <c r="C50" s="555" t="s">
        <v>211</v>
      </c>
      <c r="D50" s="556"/>
      <c r="E50" s="411">
        <f>E44/$E44</f>
        <v>1</v>
      </c>
      <c r="F50" s="412">
        <f>F44/$E44</f>
        <v>0.1232625465268912</v>
      </c>
      <c r="G50" s="412">
        <f t="shared" ref="G50:I50" si="16">G44/$E44</f>
        <v>0.24669591642241923</v>
      </c>
      <c r="H50" s="412">
        <f t="shared" si="16"/>
        <v>0.54854979950730942</v>
      </c>
      <c r="I50" s="413">
        <f t="shared" si="16"/>
        <v>8.1491737543380141E-2</v>
      </c>
      <c r="J50" s="6"/>
      <c r="K50" s="6"/>
      <c r="L50" s="6"/>
      <c r="M50" s="6"/>
      <c r="N50" s="6"/>
      <c r="O50" s="6"/>
      <c r="P50" s="6"/>
    </row>
    <row r="51" spans="1:16" s="6" customFormat="1" ht="15" x14ac:dyDescent="0.2">
      <c r="A51" s="124"/>
      <c r="B51" s="310"/>
      <c r="C51" s="316"/>
      <c r="D51" s="316"/>
      <c r="E51" s="340"/>
      <c r="F51" s="340"/>
      <c r="G51" s="340"/>
      <c r="H51" s="340"/>
      <c r="I51" s="340"/>
    </row>
    <row r="52" spans="1:16" s="6" customFormat="1" ht="15" x14ac:dyDescent="0.2">
      <c r="A52" s="124"/>
      <c r="B52" s="310"/>
      <c r="C52" s="316"/>
      <c r="D52" s="316"/>
      <c r="E52" s="340"/>
      <c r="F52" s="340"/>
      <c r="G52" s="340"/>
      <c r="H52" s="340"/>
      <c r="I52" s="340"/>
    </row>
    <row r="53" spans="1:16" s="6" customFormat="1" ht="15.75" thickBot="1" x14ac:dyDescent="0.25">
      <c r="A53" s="124"/>
      <c r="B53" s="310"/>
      <c r="C53" s="316"/>
      <c r="D53" s="316"/>
      <c r="E53" s="340"/>
      <c r="F53" s="340"/>
      <c r="G53" s="340"/>
      <c r="H53" s="340"/>
      <c r="I53" s="340"/>
    </row>
    <row r="54" spans="1:16" s="360" customFormat="1" ht="21" thickBot="1" x14ac:dyDescent="0.35">
      <c r="A54" s="284"/>
      <c r="B54" s="365" t="s">
        <v>15</v>
      </c>
      <c r="C54" s="548" t="s">
        <v>188</v>
      </c>
      <c r="D54" s="548"/>
      <c r="E54" s="365" t="s">
        <v>45</v>
      </c>
      <c r="F54" s="358" t="s">
        <v>32</v>
      </c>
      <c r="G54" s="358" t="s">
        <v>46</v>
      </c>
      <c r="H54" s="358" t="s">
        <v>47</v>
      </c>
      <c r="I54" s="359" t="s">
        <v>48</v>
      </c>
    </row>
    <row r="55" spans="1:16" s="360" customFormat="1" ht="20.25" x14ac:dyDescent="0.3">
      <c r="A55" s="284"/>
      <c r="B55" s="368">
        <v>2020</v>
      </c>
      <c r="C55" s="544" t="s">
        <v>204</v>
      </c>
      <c r="D55" s="544"/>
      <c r="E55" s="366">
        <v>153006</v>
      </c>
      <c r="F55" s="361">
        <v>7.8977295008038906E-2</v>
      </c>
      <c r="G55" s="361">
        <v>0.12753094649883012</v>
      </c>
      <c r="H55" s="361">
        <v>0.31487654078925009</v>
      </c>
      <c r="I55" s="362">
        <v>0.47861521770388088</v>
      </c>
    </row>
    <row r="56" spans="1:16" s="298" customFormat="1" ht="21" thickBot="1" x14ac:dyDescent="0.35">
      <c r="A56" s="284"/>
      <c r="B56" s="369" t="s">
        <v>203</v>
      </c>
      <c r="C56" s="547" t="s">
        <v>205</v>
      </c>
      <c r="D56" s="547"/>
      <c r="E56" s="367">
        <v>133197.52777777781</v>
      </c>
      <c r="F56" s="363">
        <v>8.1491737543380141E-2</v>
      </c>
      <c r="G56" s="363">
        <v>0.1232625465268912</v>
      </c>
      <c r="H56" s="363">
        <v>0.24669591642241923</v>
      </c>
      <c r="I56" s="364">
        <v>0.54854979950730942</v>
      </c>
      <c r="K56" s="360"/>
      <c r="L56" s="360"/>
      <c r="M56" s="360"/>
      <c r="N56" s="360"/>
      <c r="O56" s="360"/>
      <c r="P56" s="360"/>
    </row>
    <row r="57" spans="1:16" s="6" customFormat="1" ht="15" x14ac:dyDescent="0.2">
      <c r="A57" s="124"/>
      <c r="B57" s="310"/>
      <c r="C57" s="310"/>
      <c r="D57" s="316"/>
      <c r="E57" s="340"/>
      <c r="F57" s="340"/>
      <c r="G57" s="340"/>
      <c r="H57" s="340"/>
      <c r="I57" s="340"/>
    </row>
    <row r="58" spans="1:16" s="6" customFormat="1" ht="15.75" thickBot="1" x14ac:dyDescent="0.25">
      <c r="A58" s="124"/>
      <c r="B58" s="310"/>
      <c r="C58" s="310"/>
      <c r="D58" s="316"/>
      <c r="E58" s="283"/>
      <c r="F58" s="283"/>
      <c r="G58" s="283"/>
      <c r="H58" s="283"/>
      <c r="I58" s="333"/>
    </row>
    <row r="59" spans="1:16" s="6" customFormat="1" ht="15.75" thickBot="1" x14ac:dyDescent="0.25">
      <c r="A59" s="124"/>
      <c r="B59" s="341" t="s">
        <v>15</v>
      </c>
      <c r="C59" s="549" t="s">
        <v>188</v>
      </c>
      <c r="D59" s="550"/>
      <c r="E59" s="336" t="s">
        <v>45</v>
      </c>
      <c r="F59" s="336" t="s">
        <v>46</v>
      </c>
      <c r="G59" s="336" t="s">
        <v>47</v>
      </c>
      <c r="H59" s="336" t="s">
        <v>48</v>
      </c>
      <c r="I59" s="335" t="s">
        <v>32</v>
      </c>
    </row>
    <row r="60" spans="1:16" s="6" customFormat="1" ht="15" x14ac:dyDescent="0.2">
      <c r="A60" s="124"/>
      <c r="B60" s="311">
        <v>2018</v>
      </c>
      <c r="C60" s="542" t="s">
        <v>189</v>
      </c>
      <c r="D60" s="543"/>
      <c r="E60" s="327">
        <v>105285</v>
      </c>
      <c r="F60" s="327">
        <v>12655</v>
      </c>
      <c r="G60" s="327">
        <v>25606</v>
      </c>
      <c r="H60" s="327">
        <v>58270</v>
      </c>
      <c r="I60" s="337">
        <f>E60-(F60+G60+H60)</f>
        <v>8754</v>
      </c>
    </row>
    <row r="61" spans="1:16" s="6" customFormat="1" ht="15" x14ac:dyDescent="0.2">
      <c r="A61" s="124"/>
      <c r="B61" s="342" t="s">
        <v>202</v>
      </c>
      <c r="C61" s="545" t="s">
        <v>198</v>
      </c>
      <c r="D61" s="546"/>
      <c r="E61" s="328">
        <v>111226</v>
      </c>
      <c r="F61" s="328">
        <v>13710</v>
      </c>
      <c r="G61" s="328">
        <v>27439</v>
      </c>
      <c r="H61" s="328">
        <v>61013</v>
      </c>
      <c r="I61" s="345">
        <f>E61-(F61+G61+H61)</f>
        <v>9064</v>
      </c>
    </row>
    <row r="62" spans="1:16" s="6" customFormat="1" ht="15" x14ac:dyDescent="0.2">
      <c r="A62" s="124"/>
      <c r="B62" s="310"/>
      <c r="C62" s="316"/>
      <c r="D62" s="316"/>
      <c r="E62" s="340"/>
      <c r="F62" s="340"/>
      <c r="G62" s="340"/>
      <c r="H62" s="340"/>
      <c r="I62" s="340"/>
    </row>
    <row r="63" spans="1:16" s="6" customFormat="1" ht="15" x14ac:dyDescent="0.2">
      <c r="A63" s="124"/>
      <c r="B63" s="310"/>
      <c r="C63" s="316"/>
      <c r="D63" s="316"/>
      <c r="E63" s="340"/>
      <c r="F63" s="340"/>
      <c r="G63" s="340"/>
      <c r="H63" s="340"/>
      <c r="I63" s="340"/>
    </row>
    <row r="64" spans="1:16" x14ac:dyDescent="0.2">
      <c r="A64" s="124"/>
      <c r="B64" s="124"/>
      <c r="C64" s="124"/>
      <c r="D64" s="124"/>
      <c r="E64" s="124"/>
      <c r="F64" s="124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3.5" thickBot="1" x14ac:dyDescent="0.25">
      <c r="A65" s="124"/>
      <c r="B65" s="124"/>
      <c r="C65" s="124"/>
      <c r="D65" s="124"/>
      <c r="E65" s="124"/>
      <c r="F65" s="124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26.25" thickBot="1" x14ac:dyDescent="0.25">
      <c r="A66" s="124"/>
      <c r="B66" s="226" t="s">
        <v>146</v>
      </c>
      <c r="C66" s="223" t="s">
        <v>144</v>
      </c>
      <c r="D66" s="223" t="s">
        <v>145</v>
      </c>
      <c r="E66" s="224" t="s">
        <v>143</v>
      </c>
      <c r="F66" s="224" t="s">
        <v>179</v>
      </c>
      <c r="G66" s="225" t="s">
        <v>178</v>
      </c>
      <c r="H66" s="225" t="s">
        <v>176</v>
      </c>
      <c r="I66" s="6"/>
      <c r="J66" s="6"/>
      <c r="K66" s="6"/>
      <c r="L66" s="6"/>
    </row>
    <row r="67" spans="1:16" ht="15.75" customHeight="1" x14ac:dyDescent="0.2">
      <c r="A67" s="124"/>
      <c r="B67" s="227" t="s">
        <v>45</v>
      </c>
      <c r="C67" s="209">
        <v>174801</v>
      </c>
      <c r="D67" s="209">
        <v>21795</v>
      </c>
      <c r="E67" s="209">
        <v>153006</v>
      </c>
      <c r="F67" s="222">
        <v>1</v>
      </c>
      <c r="G67" s="222">
        <f>H67/H$67</f>
        <v>1</v>
      </c>
      <c r="H67" s="213">
        <f>E95</f>
        <v>1023</v>
      </c>
      <c r="I67" s="6"/>
      <c r="J67" s="6"/>
      <c r="K67" s="6"/>
      <c r="L67" s="6"/>
    </row>
    <row r="68" spans="1:16" ht="15.75" customHeight="1" x14ac:dyDescent="0.2">
      <c r="A68" s="124"/>
      <c r="B68" s="228" t="s">
        <v>32</v>
      </c>
      <c r="C68" s="211">
        <v>15649</v>
      </c>
      <c r="D68" s="211">
        <v>3565</v>
      </c>
      <c r="E68" s="211">
        <v>12084</v>
      </c>
      <c r="F68" s="220">
        <v>7.8977295008038906E-2</v>
      </c>
      <c r="G68" s="220">
        <f t="shared" ref="G68:G71" si="17">H68/H$67</f>
        <v>0.32748796881856651</v>
      </c>
      <c r="H68" s="215">
        <f>E90</f>
        <v>335.02019210139355</v>
      </c>
      <c r="I68" s="6"/>
      <c r="K68" s="157">
        <f>E33-E48</f>
        <v>19808.47222222219</v>
      </c>
    </row>
    <row r="69" spans="1:16" ht="15.75" customHeight="1" x14ac:dyDescent="0.2">
      <c r="A69" s="124"/>
      <c r="B69" s="228" t="s">
        <v>46</v>
      </c>
      <c r="C69" s="211">
        <v>22968</v>
      </c>
      <c r="D69" s="211">
        <v>3455</v>
      </c>
      <c r="E69" s="211">
        <v>19513</v>
      </c>
      <c r="F69" s="220">
        <v>0.12753094649883012</v>
      </c>
      <c r="G69" s="220">
        <f t="shared" si="17"/>
        <v>0.32572613098193753</v>
      </c>
      <c r="H69" s="215">
        <f>C91+C92</f>
        <v>333.2178319945221</v>
      </c>
      <c r="I69" s="6"/>
      <c r="K69" s="347">
        <f>K68/E33</f>
        <v>0.12946206176373601</v>
      </c>
    </row>
    <row r="70" spans="1:16" ht="15.75" customHeight="1" x14ac:dyDescent="0.2">
      <c r="A70" s="124"/>
      <c r="B70" s="228" t="s">
        <v>47</v>
      </c>
      <c r="C70" s="211">
        <v>53483</v>
      </c>
      <c r="D70" s="211">
        <v>5305</v>
      </c>
      <c r="E70" s="211">
        <v>48178</v>
      </c>
      <c r="F70" s="220">
        <v>0.31487654078925009</v>
      </c>
      <c r="G70" s="220">
        <f t="shared" si="17"/>
        <v>0.25348432238665808</v>
      </c>
      <c r="H70" s="215">
        <f>C94+C93</f>
        <v>259.3144618015512</v>
      </c>
      <c r="I70" s="6"/>
    </row>
    <row r="71" spans="1:16" ht="15.75" customHeight="1" thickBot="1" x14ac:dyDescent="0.25">
      <c r="A71" s="124"/>
      <c r="B71" s="229" t="s">
        <v>48</v>
      </c>
      <c r="C71" s="218">
        <v>82701</v>
      </c>
      <c r="D71" s="218">
        <v>9470</v>
      </c>
      <c r="E71" s="218">
        <v>73231</v>
      </c>
      <c r="F71" s="221">
        <v>0.47861521770388088</v>
      </c>
      <c r="G71" s="221">
        <f t="shared" si="17"/>
        <v>9.3301577812837891E-2</v>
      </c>
      <c r="H71" s="219">
        <f>C95</f>
        <v>95.447514102533162</v>
      </c>
      <c r="I71" s="6"/>
    </row>
    <row r="72" spans="1:16" x14ac:dyDescent="0.2">
      <c r="A72" s="124"/>
      <c r="B72" s="124"/>
      <c r="C72" s="124"/>
      <c r="D72" s="124"/>
      <c r="E72" s="124"/>
      <c r="F72" s="124"/>
      <c r="G72" s="6"/>
      <c r="H72" s="6"/>
      <c r="I72" s="6"/>
    </row>
    <row r="73" spans="1:16" x14ac:dyDescent="0.2">
      <c r="A73" s="124"/>
      <c r="B73" s="124"/>
      <c r="C73" s="124"/>
      <c r="D73" s="124"/>
      <c r="E73" s="124"/>
      <c r="F73" s="124"/>
      <c r="G73" s="6"/>
      <c r="H73" s="6"/>
      <c r="I73" s="6"/>
      <c r="J73" s="6"/>
    </row>
    <row r="74" spans="1:16" x14ac:dyDescent="0.2">
      <c r="A74" s="124"/>
      <c r="B74" s="124"/>
      <c r="C74" s="124"/>
      <c r="D74" s="124"/>
      <c r="E74" s="124"/>
      <c r="F74" s="124"/>
      <c r="G74" s="6"/>
      <c r="H74" s="6"/>
      <c r="I74" s="6"/>
      <c r="J74" s="6"/>
    </row>
    <row r="75" spans="1:16" x14ac:dyDescent="0.2">
      <c r="A75" s="124"/>
      <c r="B75" s="124"/>
      <c r="C75" s="124"/>
      <c r="D75" s="124"/>
      <c r="E75" s="124"/>
      <c r="F75" s="124"/>
      <c r="G75" s="6"/>
      <c r="H75" s="6"/>
      <c r="I75" s="6"/>
      <c r="J75" s="6"/>
    </row>
    <row r="76" spans="1:16" ht="24" thickBot="1" x14ac:dyDescent="0.4">
      <c r="A76" s="285" t="s">
        <v>177</v>
      </c>
      <c r="B76" s="286"/>
      <c r="C76" s="286"/>
      <c r="D76" s="124"/>
      <c r="E76" s="124"/>
      <c r="F76" s="124"/>
      <c r="G76" s="6"/>
      <c r="H76" s="6"/>
      <c r="I76" s="6"/>
      <c r="J76" s="6"/>
    </row>
    <row r="77" spans="1:16" ht="60" customHeight="1" thickBot="1" x14ac:dyDescent="0.25">
      <c r="A77" s="292" t="s">
        <v>146</v>
      </c>
      <c r="B77" s="230" t="s">
        <v>147</v>
      </c>
      <c r="C77" s="231" t="s">
        <v>175</v>
      </c>
      <c r="D77" s="231" t="s">
        <v>148</v>
      </c>
      <c r="E77" s="231" t="s">
        <v>50</v>
      </c>
      <c r="F77" s="276" t="s">
        <v>163</v>
      </c>
      <c r="G77" s="287" t="s">
        <v>164</v>
      </c>
      <c r="H77" s="287" t="s">
        <v>253</v>
      </c>
      <c r="I77" s="6"/>
      <c r="J77" s="6"/>
      <c r="O77" s="280"/>
    </row>
    <row r="78" spans="1:16" ht="18" x14ac:dyDescent="0.2">
      <c r="A78" s="293">
        <v>2.5</v>
      </c>
      <c r="B78" s="281" t="s">
        <v>170</v>
      </c>
      <c r="C78" s="267">
        <f>D79-C79</f>
        <v>0</v>
      </c>
      <c r="D78" s="232">
        <v>0</v>
      </c>
      <c r="E78" s="274"/>
      <c r="F78" s="264"/>
      <c r="G78" s="288"/>
      <c r="H78" s="6"/>
      <c r="I78" s="6"/>
      <c r="J78" s="13"/>
    </row>
    <row r="79" spans="1:16" ht="18" x14ac:dyDescent="0.2">
      <c r="A79" s="293">
        <f>A78+5</f>
        <v>7.5</v>
      </c>
      <c r="B79" s="282" t="s">
        <v>169</v>
      </c>
      <c r="C79" s="267">
        <v>0</v>
      </c>
      <c r="D79" s="232">
        <v>0</v>
      </c>
      <c r="E79" s="274">
        <f>C79+E78</f>
        <v>0</v>
      </c>
      <c r="F79" s="272">
        <f t="shared" ref="F79:F95" si="18">(E79-E78)/(A79-A78)</f>
        <v>0</v>
      </c>
      <c r="G79" s="289"/>
      <c r="H79" s="474">
        <f>E79/D$97</f>
        <v>0</v>
      </c>
      <c r="I79" s="6"/>
      <c r="J79" s="6"/>
    </row>
    <row r="80" spans="1:16" ht="18" x14ac:dyDescent="0.2">
      <c r="A80" s="293">
        <f t="shared" ref="A80:A93" si="19">A79+5</f>
        <v>12.5</v>
      </c>
      <c r="B80" s="265" t="s">
        <v>174</v>
      </c>
      <c r="C80" s="267">
        <f>D81-C81</f>
        <v>0.10225606984008151</v>
      </c>
      <c r="D80" s="232">
        <v>0</v>
      </c>
      <c r="E80" s="274">
        <f>C80+E79</f>
        <v>0.10225606984008151</v>
      </c>
      <c r="F80" s="272">
        <f t="shared" si="18"/>
        <v>2.0451213968016302E-2</v>
      </c>
      <c r="G80" s="290">
        <f t="shared" ref="G80:G95" si="20">F80-F79</f>
        <v>2.0451213968016302E-2</v>
      </c>
      <c r="H80" s="474">
        <f t="shared" ref="H80:H95" si="21">E80/D$97</f>
        <v>9.9957057517186223E-5</v>
      </c>
      <c r="I80" s="6"/>
      <c r="J80" s="6"/>
    </row>
    <row r="81" spans="1:10" ht="18" x14ac:dyDescent="0.2">
      <c r="A81" s="293">
        <f t="shared" si="19"/>
        <v>17.5</v>
      </c>
      <c r="B81" s="233" t="s">
        <v>168</v>
      </c>
      <c r="C81" s="268">
        <f>I99</f>
        <v>0.89774393015991849</v>
      </c>
      <c r="D81" s="232">
        <v>1</v>
      </c>
      <c r="E81" s="274">
        <f t="shared" ref="E81:E95" si="22">C81+E80</f>
        <v>1</v>
      </c>
      <c r="F81" s="272">
        <f t="shared" si="18"/>
        <v>0.17954878603198371</v>
      </c>
      <c r="G81" s="290">
        <f t="shared" si="20"/>
        <v>0.15909757206396741</v>
      </c>
      <c r="H81" s="474">
        <f t="shared" si="21"/>
        <v>9.7751710654936461E-4</v>
      </c>
      <c r="I81" s="6"/>
      <c r="J81" s="6"/>
    </row>
    <row r="82" spans="1:10" ht="18" x14ac:dyDescent="0.2">
      <c r="A82" s="293">
        <f t="shared" si="19"/>
        <v>22.5</v>
      </c>
      <c r="B82" s="233" t="s">
        <v>171</v>
      </c>
      <c r="C82" s="267">
        <f>D83-C83</f>
        <v>2.3861891897296763</v>
      </c>
      <c r="D82" s="232">
        <v>0</v>
      </c>
      <c r="E82" s="274">
        <f t="shared" si="22"/>
        <v>3.3861891897296763</v>
      </c>
      <c r="F82" s="272">
        <f t="shared" si="18"/>
        <v>0.47723783794593527</v>
      </c>
      <c r="G82" s="290">
        <f t="shared" si="20"/>
        <v>0.29768905191395156</v>
      </c>
      <c r="H82" s="474">
        <f t="shared" si="21"/>
        <v>3.3100578589732904E-3</v>
      </c>
      <c r="I82" s="6"/>
      <c r="J82" s="6"/>
    </row>
    <row r="83" spans="1:10" ht="18" x14ac:dyDescent="0.2">
      <c r="A83" s="293">
        <f t="shared" si="19"/>
        <v>27.5</v>
      </c>
      <c r="B83" s="233" t="s">
        <v>167</v>
      </c>
      <c r="C83" s="268">
        <f>H99</f>
        <v>4.6138108102703237</v>
      </c>
      <c r="D83" s="232">
        <v>7</v>
      </c>
      <c r="E83" s="274">
        <f t="shared" si="22"/>
        <v>8</v>
      </c>
      <c r="F83" s="272">
        <f t="shared" si="18"/>
        <v>0.92276216205406469</v>
      </c>
      <c r="G83" s="290">
        <f t="shared" si="20"/>
        <v>0.44552432410812942</v>
      </c>
      <c r="H83" s="474">
        <f t="shared" si="21"/>
        <v>7.8201368523949169E-3</v>
      </c>
      <c r="I83" s="6"/>
      <c r="J83" s="6"/>
    </row>
    <row r="84" spans="1:10" ht="18" x14ac:dyDescent="0.2">
      <c r="A84" s="293">
        <f t="shared" si="19"/>
        <v>32.5</v>
      </c>
      <c r="B84" s="233" t="s">
        <v>172</v>
      </c>
      <c r="C84" s="267">
        <f>D85-C85</f>
        <v>7.580727012156931</v>
      </c>
      <c r="D84" s="232">
        <v>0</v>
      </c>
      <c r="E84" s="274">
        <f t="shared" si="22"/>
        <v>15.580727012156931</v>
      </c>
      <c r="F84" s="272">
        <f t="shared" si="18"/>
        <v>1.5161454024313863</v>
      </c>
      <c r="G84" s="290">
        <f t="shared" si="20"/>
        <v>0.5933832403773216</v>
      </c>
      <c r="H84" s="474">
        <f t="shared" si="21"/>
        <v>1.523042718685917E-2</v>
      </c>
      <c r="I84" s="6"/>
      <c r="J84" s="6"/>
    </row>
    <row r="85" spans="1:10" ht="18" x14ac:dyDescent="0.2">
      <c r="A85" s="293">
        <f t="shared" si="19"/>
        <v>37.5</v>
      </c>
      <c r="B85" s="233" t="s">
        <v>166</v>
      </c>
      <c r="C85" s="268">
        <f>G99</f>
        <v>10.419272987843069</v>
      </c>
      <c r="D85" s="232">
        <v>18</v>
      </c>
      <c r="E85" s="274">
        <f t="shared" si="22"/>
        <v>26</v>
      </c>
      <c r="F85" s="272">
        <f t="shared" si="18"/>
        <v>2.0838545975686138</v>
      </c>
      <c r="G85" s="290">
        <f t="shared" si="20"/>
        <v>0.56770919513722751</v>
      </c>
      <c r="H85" s="474">
        <f t="shared" si="21"/>
        <v>2.5415444770283482E-2</v>
      </c>
      <c r="I85" s="6"/>
      <c r="J85" s="6"/>
    </row>
    <row r="86" spans="1:10" ht="18" x14ac:dyDescent="0.2">
      <c r="A86" s="293">
        <f t="shared" si="19"/>
        <v>42.5</v>
      </c>
      <c r="B86" s="233" t="s">
        <v>173</v>
      </c>
      <c r="C86" s="267">
        <f>D87-C87</f>
        <v>13.129581014634191</v>
      </c>
      <c r="D86" s="232">
        <v>0</v>
      </c>
      <c r="E86" s="274">
        <f t="shared" si="22"/>
        <v>39.129581014634191</v>
      </c>
      <c r="F86" s="272">
        <f t="shared" si="18"/>
        <v>2.6259162029268381</v>
      </c>
      <c r="G86" s="290">
        <f t="shared" si="20"/>
        <v>0.54206160535822434</v>
      </c>
      <c r="H86" s="474">
        <f t="shared" si="21"/>
        <v>3.8249834813914162E-2</v>
      </c>
      <c r="I86" s="6"/>
      <c r="J86" s="6"/>
    </row>
    <row r="87" spans="1:10" ht="18" x14ac:dyDescent="0.2">
      <c r="A87" s="293">
        <f t="shared" si="19"/>
        <v>47.5</v>
      </c>
      <c r="B87" s="233" t="s">
        <v>165</v>
      </c>
      <c r="C87" s="268">
        <f>F99</f>
        <v>24.870418985365809</v>
      </c>
      <c r="D87" s="232">
        <v>38</v>
      </c>
      <c r="E87" s="274">
        <f t="shared" si="22"/>
        <v>64</v>
      </c>
      <c r="F87" s="272">
        <f t="shared" si="18"/>
        <v>4.9740837970731615</v>
      </c>
      <c r="G87" s="290">
        <f t="shared" si="20"/>
        <v>2.3481675941463234</v>
      </c>
      <c r="H87" s="474">
        <f t="shared" si="21"/>
        <v>6.2561094819159335E-2</v>
      </c>
      <c r="I87" s="6"/>
      <c r="J87" s="6"/>
    </row>
    <row r="88" spans="1:10" ht="18" x14ac:dyDescent="0.2">
      <c r="A88" s="293">
        <f t="shared" si="19"/>
        <v>52.5</v>
      </c>
      <c r="B88" s="233" t="s">
        <v>154</v>
      </c>
      <c r="C88" s="267">
        <f>D89-C89</f>
        <v>45.641770351929708</v>
      </c>
      <c r="D88" s="232">
        <v>0</v>
      </c>
      <c r="E88" s="274">
        <f t="shared" si="22"/>
        <v>109.64177035192971</v>
      </c>
      <c r="F88" s="272">
        <f t="shared" si="18"/>
        <v>9.1283540703859423</v>
      </c>
      <c r="G88" s="290">
        <f t="shared" si="20"/>
        <v>4.1542702733127808</v>
      </c>
      <c r="H88" s="474">
        <f t="shared" si="21"/>
        <v>0.10717670611136824</v>
      </c>
      <c r="I88" s="6"/>
      <c r="J88" s="6"/>
    </row>
    <row r="89" spans="1:10" ht="18" x14ac:dyDescent="0.2">
      <c r="A89" s="293">
        <f t="shared" si="19"/>
        <v>57.5</v>
      </c>
      <c r="B89" s="233" t="s">
        <v>155</v>
      </c>
      <c r="C89" s="268">
        <f>E99</f>
        <v>84.358229648070292</v>
      </c>
      <c r="D89" s="232">
        <v>130</v>
      </c>
      <c r="E89" s="274">
        <f t="shared" si="22"/>
        <v>194</v>
      </c>
      <c r="F89" s="272">
        <f t="shared" si="18"/>
        <v>16.871645929614058</v>
      </c>
      <c r="G89" s="290">
        <f t="shared" si="20"/>
        <v>7.7432918592281155</v>
      </c>
      <c r="H89" s="474">
        <f t="shared" si="21"/>
        <v>0.18963831867057673</v>
      </c>
      <c r="I89" s="6"/>
      <c r="J89" s="6"/>
    </row>
    <row r="90" spans="1:10" ht="18" x14ac:dyDescent="0.2">
      <c r="A90" s="293">
        <f t="shared" si="19"/>
        <v>62.5</v>
      </c>
      <c r="B90" s="233" t="s">
        <v>149</v>
      </c>
      <c r="C90" s="267">
        <f>D91-C91</f>
        <v>141.02019210139355</v>
      </c>
      <c r="D90" s="232">
        <v>0</v>
      </c>
      <c r="E90" s="274">
        <f t="shared" si="22"/>
        <v>335.02019210139355</v>
      </c>
      <c r="F90" s="272">
        <f t="shared" si="18"/>
        <v>28.20403842027871</v>
      </c>
      <c r="G90" s="290">
        <f t="shared" si="20"/>
        <v>11.332392490664652</v>
      </c>
      <c r="H90" s="474">
        <f t="shared" si="21"/>
        <v>0.32748796881856651</v>
      </c>
      <c r="I90" s="6"/>
      <c r="J90" s="6"/>
    </row>
    <row r="91" spans="1:10" ht="18" x14ac:dyDescent="0.2">
      <c r="A91" s="293">
        <f t="shared" si="19"/>
        <v>67.5</v>
      </c>
      <c r="B91" s="233" t="s">
        <v>150</v>
      </c>
      <c r="C91" s="268">
        <f>D99</f>
        <v>167.97980789860645</v>
      </c>
      <c r="D91" s="232">
        <v>309</v>
      </c>
      <c r="E91" s="274">
        <f t="shared" si="22"/>
        <v>503</v>
      </c>
      <c r="F91" s="272">
        <f t="shared" si="18"/>
        <v>33.59596157972129</v>
      </c>
      <c r="G91" s="290">
        <f t="shared" si="20"/>
        <v>5.3919231594425803</v>
      </c>
      <c r="H91" s="474">
        <f t="shared" si="21"/>
        <v>0.49169110459433041</v>
      </c>
      <c r="I91" s="6"/>
      <c r="J91" s="6"/>
    </row>
    <row r="92" spans="1:10" ht="18" x14ac:dyDescent="0.2">
      <c r="A92" s="293">
        <f t="shared" si="19"/>
        <v>72.5</v>
      </c>
      <c r="B92" s="233" t="s">
        <v>151</v>
      </c>
      <c r="C92" s="267">
        <f>D93-C93</f>
        <v>165.23802409591565</v>
      </c>
      <c r="D92" s="232">
        <v>0</v>
      </c>
      <c r="E92" s="274">
        <f t="shared" si="22"/>
        <v>668.23802409591565</v>
      </c>
      <c r="F92" s="272">
        <f t="shared" si="18"/>
        <v>33.047604819183128</v>
      </c>
      <c r="G92" s="290">
        <f t="shared" si="20"/>
        <v>-0.54835676053816229</v>
      </c>
      <c r="H92" s="474">
        <f t="shared" si="21"/>
        <v>0.65321409980050404</v>
      </c>
      <c r="I92" s="6"/>
      <c r="J92" s="6"/>
    </row>
    <row r="93" spans="1:10" ht="18" x14ac:dyDescent="0.2">
      <c r="A93" s="293">
        <f t="shared" si="19"/>
        <v>77.5</v>
      </c>
      <c r="B93" s="233" t="s">
        <v>152</v>
      </c>
      <c r="C93" s="268">
        <f>C99</f>
        <v>146.76197590408435</v>
      </c>
      <c r="D93" s="232">
        <v>312</v>
      </c>
      <c r="E93" s="274">
        <f t="shared" si="22"/>
        <v>815</v>
      </c>
      <c r="F93" s="272">
        <f t="shared" si="18"/>
        <v>29.35239518081687</v>
      </c>
      <c r="G93" s="290">
        <f t="shared" si="20"/>
        <v>-3.6952096383662578</v>
      </c>
      <c r="H93" s="474">
        <f t="shared" si="21"/>
        <v>0.79667644183773212</v>
      </c>
      <c r="I93" s="6"/>
      <c r="J93" s="6"/>
    </row>
    <row r="94" spans="1:10" ht="18" x14ac:dyDescent="0.2">
      <c r="A94" s="293">
        <f t="shared" ref="A94:A95" si="23">A93+5</f>
        <v>82.5</v>
      </c>
      <c r="B94" s="233" t="s">
        <v>153</v>
      </c>
      <c r="C94" s="267">
        <f>D95-C95</f>
        <v>112.55248589746684</v>
      </c>
      <c r="D94" s="232">
        <v>0</v>
      </c>
      <c r="E94" s="274">
        <f t="shared" si="22"/>
        <v>927.55248589746679</v>
      </c>
      <c r="F94" s="272">
        <f t="shared" si="18"/>
        <v>22.51049717949336</v>
      </c>
      <c r="G94" s="290">
        <f t="shared" si="20"/>
        <v>-6.8418980013235107</v>
      </c>
      <c r="H94" s="474">
        <f t="shared" si="21"/>
        <v>0.90669842218716201</v>
      </c>
      <c r="I94" s="6"/>
      <c r="J94" s="6"/>
    </row>
    <row r="95" spans="1:10" ht="18.75" thickBot="1" x14ac:dyDescent="0.25">
      <c r="A95" s="294">
        <f t="shared" si="23"/>
        <v>87.5</v>
      </c>
      <c r="B95" s="269" t="s">
        <v>48</v>
      </c>
      <c r="C95" s="270">
        <f>B99</f>
        <v>95.447514102533162</v>
      </c>
      <c r="D95" s="271">
        <v>208</v>
      </c>
      <c r="E95" s="275">
        <f t="shared" si="22"/>
        <v>1023</v>
      </c>
      <c r="F95" s="273">
        <f t="shared" si="18"/>
        <v>19.089502820506642</v>
      </c>
      <c r="G95" s="291">
        <f t="shared" si="20"/>
        <v>-3.420994358986718</v>
      </c>
      <c r="H95" s="474">
        <f t="shared" si="21"/>
        <v>1</v>
      </c>
      <c r="I95" s="6">
        <f>D95</f>
        <v>208</v>
      </c>
      <c r="J95" s="6"/>
    </row>
    <row r="96" spans="1:10" x14ac:dyDescent="0.2">
      <c r="A96" s="124"/>
      <c r="D96" s="134"/>
      <c r="E96" s="134"/>
      <c r="F96" s="134"/>
      <c r="G96" s="202"/>
      <c r="H96" s="202"/>
      <c r="I96" s="6"/>
      <c r="J96" s="6"/>
    </row>
    <row r="97" spans="1:10" ht="18" x14ac:dyDescent="0.2">
      <c r="A97" s="262"/>
      <c r="B97" s="134"/>
      <c r="C97" s="262">
        <f>SUM(C79:C95)</f>
        <v>1023</v>
      </c>
      <c r="D97" s="262">
        <f>SUM(D79:D95)</f>
        <v>1023</v>
      </c>
      <c r="E97" s="134"/>
      <c r="F97" s="124"/>
      <c r="G97" s="6"/>
      <c r="H97" s="6"/>
      <c r="I97" s="6"/>
      <c r="J97" s="6"/>
    </row>
    <row r="98" spans="1:10" ht="18.75" thickBot="1" x14ac:dyDescent="0.25">
      <c r="A98" s="134"/>
      <c r="B98" s="134"/>
      <c r="C98" s="262"/>
      <c r="D98" s="262"/>
      <c r="E98" s="134"/>
      <c r="F98" s="124"/>
      <c r="G98" s="6"/>
      <c r="H98" s="6"/>
      <c r="I98" s="6"/>
      <c r="J98" s="6"/>
    </row>
    <row r="99" spans="1:10" ht="21" thickBot="1" x14ac:dyDescent="0.35">
      <c r="A99" s="279">
        <f>SUMSQ(G79:G95)</f>
        <v>313.97748553275824</v>
      </c>
      <c r="B99" s="277">
        <v>95.447514102533162</v>
      </c>
      <c r="C99" s="277">
        <v>146.76197590408435</v>
      </c>
      <c r="D99" s="277">
        <v>167.97980789860645</v>
      </c>
      <c r="E99" s="277">
        <v>84.358229648070292</v>
      </c>
      <c r="F99" s="277">
        <v>24.870418985365809</v>
      </c>
      <c r="G99" s="277">
        <v>10.419272987843069</v>
      </c>
      <c r="H99" s="277">
        <v>4.6138108102703237</v>
      </c>
      <c r="I99" s="278">
        <v>0.89774393015991849</v>
      </c>
    </row>
    <row r="100" spans="1:10" x14ac:dyDescent="0.2">
      <c r="A100" s="134"/>
      <c r="B100" s="134"/>
      <c r="C100" s="134"/>
      <c r="D100" s="134"/>
      <c r="E100" s="134"/>
      <c r="F100" s="124"/>
      <c r="G100" s="6"/>
      <c r="H100" s="6"/>
      <c r="I100" s="6"/>
      <c r="J100" s="6"/>
    </row>
    <row r="101" spans="1:10" ht="13.5" thickBot="1" x14ac:dyDescent="0.25">
      <c r="A101" s="134"/>
      <c r="B101" s="134"/>
      <c r="C101" s="59"/>
      <c r="D101" s="134"/>
      <c r="E101" s="134"/>
      <c r="F101" s="124"/>
      <c r="G101" s="6"/>
      <c r="H101" s="6"/>
      <c r="I101" s="6"/>
      <c r="J101" s="6"/>
    </row>
    <row r="102" spans="1:10" ht="21" thickBot="1" x14ac:dyDescent="0.35">
      <c r="A102" s="266">
        <v>18654</v>
      </c>
      <c r="B102" s="234">
        <v>208</v>
      </c>
      <c r="C102" s="234">
        <v>312</v>
      </c>
      <c r="D102" s="234">
        <v>309</v>
      </c>
      <c r="E102" s="234">
        <v>130</v>
      </c>
      <c r="F102" s="234">
        <v>38</v>
      </c>
      <c r="G102" s="234">
        <v>18</v>
      </c>
      <c r="H102" s="234">
        <v>7</v>
      </c>
      <c r="I102" s="234">
        <v>1</v>
      </c>
      <c r="J102" s="6"/>
    </row>
    <row r="103" spans="1:10" ht="21" thickBot="1" x14ac:dyDescent="0.35">
      <c r="A103" s="266">
        <v>313.9774855338739</v>
      </c>
      <c r="B103" s="234">
        <v>95.447510139250113</v>
      </c>
      <c r="C103" s="234">
        <v>146.76197162406552</v>
      </c>
      <c r="D103" s="234">
        <v>167.9798026517542</v>
      </c>
      <c r="E103" s="234">
        <v>84.358213060013682</v>
      </c>
      <c r="F103" s="234">
        <v>24.870386253609773</v>
      </c>
      <c r="G103" s="234">
        <v>10.419283771812861</v>
      </c>
      <c r="H103" s="234">
        <v>4.6138264109343465</v>
      </c>
      <c r="I103" s="234">
        <v>0.8977223265992581</v>
      </c>
      <c r="J103" s="6"/>
    </row>
    <row r="104" spans="1:10" x14ac:dyDescent="0.2">
      <c r="A104" s="124"/>
      <c r="B104" s="124"/>
      <c r="C104" s="124"/>
      <c r="D104" s="124"/>
      <c r="E104" s="124"/>
      <c r="F104" s="124"/>
      <c r="G104" s="6"/>
      <c r="H104" s="6"/>
      <c r="I104" s="6"/>
      <c r="J104" s="6"/>
    </row>
    <row r="105" spans="1:10" x14ac:dyDescent="0.2">
      <c r="A105" s="124"/>
      <c r="B105" s="124"/>
      <c r="C105" s="124"/>
      <c r="D105" s="124"/>
      <c r="E105" s="124"/>
      <c r="F105" s="124"/>
      <c r="G105" s="6"/>
      <c r="H105" s="6"/>
      <c r="I105" s="6"/>
      <c r="J105" s="6"/>
    </row>
    <row r="106" spans="1:10" x14ac:dyDescent="0.2">
      <c r="A106" s="124"/>
      <c r="B106" s="124"/>
      <c r="C106" s="124"/>
      <c r="D106" s="124"/>
      <c r="E106" s="124"/>
      <c r="F106" s="124"/>
      <c r="G106" s="6"/>
      <c r="H106" s="6"/>
      <c r="I106" s="6"/>
      <c r="J106" s="6"/>
    </row>
    <row r="107" spans="1:10" x14ac:dyDescent="0.2">
      <c r="A107" s="124"/>
      <c r="B107" s="124"/>
      <c r="C107" s="124"/>
      <c r="D107" s="124"/>
      <c r="E107" s="124"/>
      <c r="F107" s="124"/>
      <c r="G107" s="6"/>
      <c r="H107" s="6"/>
      <c r="I107" s="6"/>
      <c r="J107" s="6"/>
    </row>
  </sheetData>
  <mergeCells count="32">
    <mergeCell ref="D2:M2"/>
    <mergeCell ref="D3:E3"/>
    <mergeCell ref="F3:G3"/>
    <mergeCell ref="H3:I3"/>
    <mergeCell ref="J3:K3"/>
    <mergeCell ref="L3:M3"/>
    <mergeCell ref="D18:M18"/>
    <mergeCell ref="D19:E19"/>
    <mergeCell ref="F19:G19"/>
    <mergeCell ref="H19:I19"/>
    <mergeCell ref="J19:K19"/>
    <mergeCell ref="L19:M19"/>
    <mergeCell ref="C50:D50"/>
    <mergeCell ref="C42:D42"/>
    <mergeCell ref="C49:D49"/>
    <mergeCell ref="C41:D41"/>
    <mergeCell ref="C43:D43"/>
    <mergeCell ref="C45:D45"/>
    <mergeCell ref="C30:D30"/>
    <mergeCell ref="C31:D31"/>
    <mergeCell ref="C32:D32"/>
    <mergeCell ref="C46:D46"/>
    <mergeCell ref="C47:D47"/>
    <mergeCell ref="D36:E36"/>
    <mergeCell ref="D37:E37"/>
    <mergeCell ref="D38:E38"/>
    <mergeCell ref="C60:D60"/>
    <mergeCell ref="C55:D55"/>
    <mergeCell ref="C61:D61"/>
    <mergeCell ref="C56:D56"/>
    <mergeCell ref="C54:D54"/>
    <mergeCell ref="C59:D5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topLeftCell="P22" zoomScale="200" zoomScaleNormal="200" workbookViewId="0">
      <selection activeCell="Q38" sqref="Q38"/>
    </sheetView>
    <sheetView topLeftCell="K4" zoomScale="25" zoomScaleNormal="25" workbookViewId="1">
      <selection activeCell="R33" sqref="R33"/>
    </sheetView>
    <sheetView topLeftCell="H42" zoomScale="75" zoomScaleNormal="75" workbookViewId="2">
      <selection activeCell="R41" sqref="R41"/>
    </sheetView>
  </sheetViews>
  <sheetFormatPr defaultRowHeight="12.75" x14ac:dyDescent="0.2"/>
  <cols>
    <col min="2" max="2" width="9.140625" style="125"/>
    <col min="3" max="7" width="11" style="125" customWidth="1"/>
    <col min="8" max="8" width="10.42578125" customWidth="1"/>
    <col min="9" max="9" width="12.7109375" bestFit="1" customWidth="1"/>
    <col min="11" max="11" width="10.5703125" bestFit="1" customWidth="1"/>
    <col min="13" max="13" width="10.5703125" bestFit="1" customWidth="1"/>
    <col min="14" max="14" width="10.42578125" customWidth="1"/>
    <col min="16" max="16" width="10.42578125" bestFit="1" customWidth="1"/>
    <col min="20" max="20" width="10.28515625" bestFit="1" customWidth="1"/>
    <col min="21" max="24" width="9.42578125" bestFit="1" customWidth="1"/>
    <col min="25" max="25" width="9.5703125" bestFit="1" customWidth="1"/>
  </cols>
  <sheetData>
    <row r="1" spans="1:101" ht="13.5" thickBot="1" x14ac:dyDescent="0.25">
      <c r="A1" s="6"/>
      <c r="B1" s="124"/>
      <c r="C1" s="124"/>
      <c r="D1" s="124"/>
      <c r="E1" s="124"/>
      <c r="F1" s="124"/>
      <c r="G1" s="124"/>
      <c r="H1" s="124"/>
      <c r="I1" s="124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</row>
    <row r="2" spans="1:101" ht="24" thickBot="1" x14ac:dyDescent="0.4">
      <c r="A2" s="6"/>
      <c r="B2" s="127"/>
      <c r="C2" s="152"/>
      <c r="D2" s="564" t="s">
        <v>50</v>
      </c>
      <c r="E2" s="565"/>
      <c r="F2" s="565"/>
      <c r="G2" s="565"/>
      <c r="H2" s="565"/>
      <c r="I2" s="565"/>
      <c r="J2" s="565"/>
      <c r="K2" s="565"/>
      <c r="L2" s="565"/>
      <c r="M2" s="56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</row>
    <row r="3" spans="1:101" ht="18.75" thickBot="1" x14ac:dyDescent="0.3">
      <c r="A3" s="6"/>
      <c r="B3" s="130"/>
      <c r="C3" s="134"/>
      <c r="D3" s="567" t="s">
        <v>181</v>
      </c>
      <c r="E3" s="568"/>
      <c r="F3" s="567" t="s">
        <v>46</v>
      </c>
      <c r="G3" s="568"/>
      <c r="H3" s="567" t="s">
        <v>47</v>
      </c>
      <c r="I3" s="568"/>
      <c r="J3" s="567" t="s">
        <v>48</v>
      </c>
      <c r="K3" s="568"/>
      <c r="L3" s="567" t="s">
        <v>32</v>
      </c>
      <c r="M3" s="56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</row>
    <row r="4" spans="1:101" ht="15.75" thickBot="1" x14ac:dyDescent="0.25">
      <c r="A4" s="6"/>
      <c r="B4" s="256" t="s">
        <v>15</v>
      </c>
      <c r="C4" s="302" t="s">
        <v>30</v>
      </c>
      <c r="D4" s="305" t="s">
        <v>50</v>
      </c>
      <c r="E4" s="306" t="s">
        <v>139</v>
      </c>
      <c r="F4" s="305" t="s">
        <v>50</v>
      </c>
      <c r="G4" s="306" t="s">
        <v>139</v>
      </c>
      <c r="H4" s="305" t="s">
        <v>50</v>
      </c>
      <c r="I4" s="306" t="s">
        <v>139</v>
      </c>
      <c r="J4" s="305" t="s">
        <v>50</v>
      </c>
      <c r="K4" s="306" t="s">
        <v>139</v>
      </c>
      <c r="L4" s="305" t="s">
        <v>50</v>
      </c>
      <c r="M4" s="306" t="s">
        <v>139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</row>
    <row r="5" spans="1:101" ht="14.25" x14ac:dyDescent="0.2">
      <c r="A5" s="6"/>
      <c r="B5" s="259">
        <v>2017</v>
      </c>
      <c r="C5" s="303">
        <v>46</v>
      </c>
      <c r="D5" s="210">
        <v>52747</v>
      </c>
      <c r="E5" s="307">
        <f t="shared" ref="E5:E11" si="0">D5-D18</f>
        <v>-1340</v>
      </c>
      <c r="F5" s="210">
        <v>8521</v>
      </c>
      <c r="G5" s="307">
        <f t="shared" ref="G5:G11" si="1">F5-F18</f>
        <v>-344</v>
      </c>
      <c r="H5" s="210">
        <v>14280</v>
      </c>
      <c r="I5" s="307">
        <f>H5-H18</f>
        <v>-762</v>
      </c>
      <c r="J5" s="210">
        <v>22381</v>
      </c>
      <c r="K5" s="300">
        <f>J5-J18</f>
        <v>-819</v>
      </c>
      <c r="L5" s="208">
        <f>D5-(F5+H5+J5)</f>
        <v>7565</v>
      </c>
      <c r="M5" s="215">
        <f>L5-L18</f>
        <v>585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</row>
    <row r="6" spans="1:101" ht="14.25" x14ac:dyDescent="0.2">
      <c r="A6" s="6"/>
      <c r="B6" s="259"/>
      <c r="C6" s="303">
        <v>47</v>
      </c>
      <c r="D6" s="210">
        <v>53567</v>
      </c>
      <c r="E6" s="307">
        <f t="shared" si="0"/>
        <v>-1036</v>
      </c>
      <c r="F6" s="210">
        <v>8606</v>
      </c>
      <c r="G6" s="307">
        <f t="shared" si="1"/>
        <v>-309</v>
      </c>
      <c r="H6" s="210">
        <v>14804</v>
      </c>
      <c r="I6" s="307">
        <f>H6-H19</f>
        <v>-374</v>
      </c>
      <c r="J6" s="210">
        <v>22723</v>
      </c>
      <c r="K6" s="300">
        <f>J6-J19</f>
        <v>-808</v>
      </c>
      <c r="L6" s="210">
        <f t="shared" ref="L6:L11" si="2">D6-(F6+H6+J6)</f>
        <v>7434</v>
      </c>
      <c r="M6" s="215">
        <f>L6-L19</f>
        <v>455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</row>
    <row r="7" spans="1:101" ht="14.25" x14ac:dyDescent="0.2">
      <c r="A7" s="6"/>
      <c r="B7" s="259"/>
      <c r="C7" s="303">
        <v>48</v>
      </c>
      <c r="D7" s="210">
        <v>53918</v>
      </c>
      <c r="E7" s="307">
        <f t="shared" si="0"/>
        <v>-1177</v>
      </c>
      <c r="F7" s="210">
        <v>8618</v>
      </c>
      <c r="G7" s="307">
        <f t="shared" si="1"/>
        <v>-344</v>
      </c>
      <c r="H7" s="210">
        <v>14993</v>
      </c>
      <c r="I7" s="307">
        <f>H7-H20</f>
        <v>-315</v>
      </c>
      <c r="J7" s="210">
        <v>22828</v>
      </c>
      <c r="K7" s="300">
        <f>J7-J20</f>
        <v>-1023</v>
      </c>
      <c r="L7" s="210">
        <f t="shared" si="2"/>
        <v>7479</v>
      </c>
      <c r="M7" s="215">
        <f t="shared" ref="M7" si="3">L7-L20</f>
        <v>505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</row>
    <row r="8" spans="1:101" ht="14.25" x14ac:dyDescent="0.2">
      <c r="A8" s="6"/>
      <c r="B8" s="259"/>
      <c r="C8" s="303">
        <v>49</v>
      </c>
      <c r="D8" s="210">
        <v>56398</v>
      </c>
      <c r="E8" s="215">
        <f t="shared" si="0"/>
        <v>842</v>
      </c>
      <c r="F8" s="210">
        <v>9006</v>
      </c>
      <c r="G8" s="215">
        <f t="shared" si="1"/>
        <v>13</v>
      </c>
      <c r="H8" s="210">
        <v>15429</v>
      </c>
      <c r="I8" s="307">
        <f t="shared" ref="I8:K8" si="4">H8-H21</f>
        <v>-1</v>
      </c>
      <c r="J8" s="210">
        <v>24154</v>
      </c>
      <c r="K8" s="211">
        <f t="shared" si="4"/>
        <v>0</v>
      </c>
      <c r="L8" s="210">
        <f t="shared" si="2"/>
        <v>7809</v>
      </c>
      <c r="M8" s="215">
        <f t="shared" ref="M8" si="5">L8-L21</f>
        <v>830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</row>
    <row r="9" spans="1:101" ht="14.25" x14ac:dyDescent="0.2">
      <c r="A9" s="6"/>
      <c r="B9" s="259"/>
      <c r="C9" s="303">
        <v>50</v>
      </c>
      <c r="D9" s="210">
        <v>58726</v>
      </c>
      <c r="E9" s="215">
        <f t="shared" si="0"/>
        <v>2748</v>
      </c>
      <c r="F9" s="210">
        <v>9184</v>
      </c>
      <c r="G9" s="215">
        <f t="shared" si="1"/>
        <v>138</v>
      </c>
      <c r="H9" s="210">
        <v>16169</v>
      </c>
      <c r="I9" s="215">
        <f t="shared" ref="I9:K9" si="6">H9-H22</f>
        <v>631</v>
      </c>
      <c r="J9" s="210">
        <v>25363</v>
      </c>
      <c r="K9" s="211">
        <f t="shared" si="6"/>
        <v>928</v>
      </c>
      <c r="L9" s="210">
        <f t="shared" si="2"/>
        <v>8010</v>
      </c>
      <c r="M9" s="215">
        <f t="shared" ref="M9" si="7">L9-L22</f>
        <v>1051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</row>
    <row r="10" spans="1:101" ht="14.25" x14ac:dyDescent="0.2">
      <c r="A10" s="6"/>
      <c r="B10" s="259"/>
      <c r="C10" s="303">
        <v>51</v>
      </c>
      <c r="D10" s="210">
        <v>60311</v>
      </c>
      <c r="E10" s="215">
        <f t="shared" si="0"/>
        <v>3960</v>
      </c>
      <c r="F10" s="210">
        <v>9382</v>
      </c>
      <c r="G10" s="215">
        <f t="shared" si="1"/>
        <v>301</v>
      </c>
      <c r="H10" s="210">
        <v>16609</v>
      </c>
      <c r="I10" s="215">
        <f t="shared" ref="I10:K10" si="8">H10-H23</f>
        <v>975</v>
      </c>
      <c r="J10" s="210">
        <v>26327</v>
      </c>
      <c r="K10" s="211">
        <f t="shared" si="8"/>
        <v>1638</v>
      </c>
      <c r="L10" s="210">
        <f t="shared" si="2"/>
        <v>7993</v>
      </c>
      <c r="M10" s="215">
        <f t="shared" ref="M10" si="9">L10-L23</f>
        <v>1046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</row>
    <row r="11" spans="1:101" ht="15" thickBot="1" x14ac:dyDescent="0.25">
      <c r="A11" s="6"/>
      <c r="B11" s="251"/>
      <c r="C11" s="304">
        <v>52</v>
      </c>
      <c r="D11" s="217">
        <v>63167</v>
      </c>
      <c r="E11" s="215">
        <f t="shared" si="0"/>
        <v>6497</v>
      </c>
      <c r="F11" s="217">
        <v>9778</v>
      </c>
      <c r="G11" s="215">
        <f t="shared" si="1"/>
        <v>668</v>
      </c>
      <c r="H11" s="217">
        <v>17163</v>
      </c>
      <c r="I11" s="215">
        <f t="shared" ref="I11:K11" si="10">H11-H24</f>
        <v>1450</v>
      </c>
      <c r="J11" s="217">
        <v>27750</v>
      </c>
      <c r="K11" s="211">
        <f t="shared" si="10"/>
        <v>2839</v>
      </c>
      <c r="L11" s="217">
        <f t="shared" si="2"/>
        <v>8476</v>
      </c>
      <c r="M11" s="219">
        <f t="shared" ref="M11" si="11">L11-L24</f>
        <v>1540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</row>
    <row r="12" spans="1:101" ht="15.75" thickBot="1" x14ac:dyDescent="0.25">
      <c r="A12" s="202"/>
      <c r="B12" s="140"/>
      <c r="C12" s="142"/>
      <c r="D12" s="308"/>
      <c r="E12" s="309">
        <f>SUM(E5:E11)</f>
        <v>10494</v>
      </c>
      <c r="F12" s="308"/>
      <c r="G12" s="309">
        <f>SUM(G5:G11)</f>
        <v>123</v>
      </c>
      <c r="H12" s="308"/>
      <c r="I12" s="309">
        <f>SUM(I5:I11)</f>
        <v>1604</v>
      </c>
      <c r="J12" s="308"/>
      <c r="K12" s="309">
        <f>SUM(K5:K11)</f>
        <v>2755</v>
      </c>
      <c r="L12" s="261"/>
      <c r="M12" s="309">
        <f>SUM(M5:M11)</f>
        <v>6012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</row>
    <row r="13" spans="1:101" ht="15" x14ac:dyDescent="0.2">
      <c r="A13" s="202"/>
      <c r="B13" s="151"/>
      <c r="C13" s="151"/>
      <c r="D13" s="128"/>
      <c r="E13" s="301">
        <f>SUM(E8:E11)</f>
        <v>14047</v>
      </c>
      <c r="F13" s="128"/>
      <c r="G13" s="301">
        <f>SUM(G8:G11)</f>
        <v>1120</v>
      </c>
      <c r="H13" s="128"/>
      <c r="I13" s="301">
        <f>SUM(I8:I11)</f>
        <v>3055</v>
      </c>
      <c r="J13" s="128"/>
      <c r="K13" s="301">
        <f>SUM(K8:K11)</f>
        <v>5405</v>
      </c>
      <c r="L13" s="261"/>
      <c r="M13" s="301">
        <f>SUM(M8:M11)</f>
        <v>4467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</row>
    <row r="14" spans="1:101" ht="15.75" thickBot="1" x14ac:dyDescent="0.25">
      <c r="A14" s="202"/>
      <c r="B14" s="134"/>
      <c r="C14" s="134"/>
      <c r="D14" s="132"/>
      <c r="E14" s="313"/>
      <c r="F14" s="132"/>
      <c r="G14" s="313"/>
      <c r="H14" s="132"/>
      <c r="I14" s="313"/>
      <c r="J14" s="132"/>
      <c r="K14" s="313"/>
      <c r="L14" s="206"/>
      <c r="M14" s="313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</row>
    <row r="15" spans="1:101" ht="24" thickBot="1" x14ac:dyDescent="0.4">
      <c r="A15" s="6"/>
      <c r="B15" s="127"/>
      <c r="C15" s="152"/>
      <c r="D15" s="564" t="s">
        <v>161</v>
      </c>
      <c r="E15" s="565"/>
      <c r="F15" s="565"/>
      <c r="G15" s="565"/>
      <c r="H15" s="565" t="s">
        <v>161</v>
      </c>
      <c r="I15" s="565"/>
      <c r="J15" s="565"/>
      <c r="K15" s="565"/>
      <c r="L15" s="565"/>
      <c r="M15" s="56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</row>
    <row r="16" spans="1:101" ht="18.75" thickBot="1" x14ac:dyDescent="0.3">
      <c r="A16" s="6"/>
      <c r="B16" s="130"/>
      <c r="C16" s="134"/>
      <c r="D16" s="567" t="s">
        <v>181</v>
      </c>
      <c r="E16" s="569"/>
      <c r="F16" s="568" t="s">
        <v>46</v>
      </c>
      <c r="G16" s="568"/>
      <c r="H16" s="567" t="s">
        <v>46</v>
      </c>
      <c r="I16" s="568"/>
      <c r="J16" s="567" t="s">
        <v>48</v>
      </c>
      <c r="K16" s="568"/>
      <c r="L16" s="567" t="s">
        <v>32</v>
      </c>
      <c r="M16" s="569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</row>
    <row r="17" spans="1:101" ht="15.75" thickBot="1" x14ac:dyDescent="0.25">
      <c r="A17" s="6"/>
      <c r="B17" s="256" t="s">
        <v>15</v>
      </c>
      <c r="C17" s="257" t="s">
        <v>30</v>
      </c>
      <c r="D17" s="312" t="s">
        <v>182</v>
      </c>
      <c r="E17" s="258" t="s">
        <v>183</v>
      </c>
      <c r="F17" s="312" t="s">
        <v>182</v>
      </c>
      <c r="G17" s="258" t="s">
        <v>183</v>
      </c>
      <c r="H17" s="312" t="s">
        <v>182</v>
      </c>
      <c r="I17" s="258" t="s">
        <v>183</v>
      </c>
      <c r="J17" s="312" t="s">
        <v>182</v>
      </c>
      <c r="K17" s="258" t="s">
        <v>183</v>
      </c>
      <c r="L17" s="312" t="s">
        <v>182</v>
      </c>
      <c r="M17" s="258" t="s">
        <v>183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</row>
    <row r="18" spans="1:101" s="6" customFormat="1" ht="14.25" x14ac:dyDescent="0.2">
      <c r="B18" s="259">
        <v>2017</v>
      </c>
      <c r="C18" s="260">
        <v>46</v>
      </c>
      <c r="D18" s="208">
        <v>54087</v>
      </c>
      <c r="E18" s="213"/>
      <c r="F18" s="208">
        <v>8865</v>
      </c>
      <c r="G18" s="213"/>
      <c r="H18" s="208">
        <v>15042</v>
      </c>
      <c r="I18" s="213"/>
      <c r="J18" s="208">
        <v>23200</v>
      </c>
      <c r="K18" s="213"/>
      <c r="L18" s="208">
        <f>D18-(F18+H18+J18)</f>
        <v>6980</v>
      </c>
      <c r="M18" s="307"/>
    </row>
    <row r="19" spans="1:101" s="6" customFormat="1" ht="14.25" x14ac:dyDescent="0.2">
      <c r="B19" s="259"/>
      <c r="C19" s="260">
        <v>47</v>
      </c>
      <c r="D19" s="210">
        <v>54603</v>
      </c>
      <c r="E19" s="215">
        <f>D19-D18</f>
        <v>516</v>
      </c>
      <c r="F19" s="210">
        <v>8915</v>
      </c>
      <c r="G19" s="215">
        <f>F19-F18</f>
        <v>50</v>
      </c>
      <c r="H19" s="210">
        <v>15178</v>
      </c>
      <c r="I19" s="215">
        <f>H19-H18</f>
        <v>136</v>
      </c>
      <c r="J19" s="210">
        <v>23531</v>
      </c>
      <c r="K19" s="215">
        <f>J19-J18</f>
        <v>331</v>
      </c>
      <c r="L19" s="210">
        <f t="shared" ref="L19:L24" si="12">D19-(F19+H19+J19)</f>
        <v>6979</v>
      </c>
      <c r="M19" s="307">
        <f>L19-L18</f>
        <v>-1</v>
      </c>
    </row>
    <row r="20" spans="1:101" s="6" customFormat="1" ht="14.25" x14ac:dyDescent="0.2">
      <c r="B20" s="259"/>
      <c r="C20" s="260">
        <v>48</v>
      </c>
      <c r="D20" s="210">
        <v>55095</v>
      </c>
      <c r="E20" s="215">
        <f t="shared" ref="E20" si="13">D20-D19</f>
        <v>492</v>
      </c>
      <c r="F20" s="210">
        <v>8962</v>
      </c>
      <c r="G20" s="215">
        <f t="shared" ref="G20:I24" si="14">F20-F19</f>
        <v>47</v>
      </c>
      <c r="H20" s="210">
        <v>15308</v>
      </c>
      <c r="I20" s="215">
        <f t="shared" si="14"/>
        <v>130</v>
      </c>
      <c r="J20" s="210">
        <v>23851</v>
      </c>
      <c r="K20" s="215">
        <f t="shared" ref="K20:M20" si="15">J20-J19</f>
        <v>320</v>
      </c>
      <c r="L20" s="210">
        <f t="shared" si="12"/>
        <v>6974</v>
      </c>
      <c r="M20" s="307">
        <f t="shared" si="15"/>
        <v>-5</v>
      </c>
    </row>
    <row r="21" spans="1:101" s="6" customFormat="1" ht="14.25" x14ac:dyDescent="0.2">
      <c r="B21" s="259"/>
      <c r="C21" s="260">
        <v>49</v>
      </c>
      <c r="D21" s="210">
        <v>55556</v>
      </c>
      <c r="E21" s="215">
        <f t="shared" ref="E21" si="16">D21-D20</f>
        <v>461</v>
      </c>
      <c r="F21" s="210">
        <v>8993</v>
      </c>
      <c r="G21" s="215">
        <f t="shared" si="14"/>
        <v>31</v>
      </c>
      <c r="H21" s="210">
        <v>15430</v>
      </c>
      <c r="I21" s="215">
        <f t="shared" si="14"/>
        <v>122</v>
      </c>
      <c r="J21" s="210">
        <v>24154</v>
      </c>
      <c r="K21" s="215">
        <f t="shared" ref="K21:M21" si="17">J21-J20</f>
        <v>303</v>
      </c>
      <c r="L21" s="210">
        <f t="shared" si="12"/>
        <v>6979</v>
      </c>
      <c r="M21" s="215">
        <f t="shared" si="17"/>
        <v>5</v>
      </c>
    </row>
    <row r="22" spans="1:101" s="6" customFormat="1" ht="14.25" x14ac:dyDescent="0.2">
      <c r="B22" s="259"/>
      <c r="C22" s="260">
        <v>50</v>
      </c>
      <c r="D22" s="210">
        <v>55978</v>
      </c>
      <c r="E22" s="215">
        <f t="shared" ref="E22" si="18">D22-D21</f>
        <v>422</v>
      </c>
      <c r="F22" s="210">
        <v>9046</v>
      </c>
      <c r="G22" s="215">
        <f t="shared" si="14"/>
        <v>53</v>
      </c>
      <c r="H22" s="210">
        <v>15538</v>
      </c>
      <c r="I22" s="215">
        <f t="shared" si="14"/>
        <v>108</v>
      </c>
      <c r="J22" s="210">
        <v>24435</v>
      </c>
      <c r="K22" s="215">
        <f t="shared" ref="K22:M22" si="19">J22-J21</f>
        <v>281</v>
      </c>
      <c r="L22" s="210">
        <f t="shared" si="12"/>
        <v>6959</v>
      </c>
      <c r="M22" s="307">
        <f t="shared" si="19"/>
        <v>-20</v>
      </c>
    </row>
    <row r="23" spans="1:101" s="6" customFormat="1" ht="14.25" x14ac:dyDescent="0.2">
      <c r="B23" s="259"/>
      <c r="C23" s="260">
        <v>51</v>
      </c>
      <c r="D23" s="210">
        <v>56351</v>
      </c>
      <c r="E23" s="215">
        <f t="shared" ref="E23" si="20">D23-D22</f>
        <v>373</v>
      </c>
      <c r="F23" s="210">
        <v>9081</v>
      </c>
      <c r="G23" s="215">
        <f t="shared" si="14"/>
        <v>35</v>
      </c>
      <c r="H23" s="210">
        <v>15634</v>
      </c>
      <c r="I23" s="215">
        <f t="shared" si="14"/>
        <v>96</v>
      </c>
      <c r="J23" s="210">
        <v>24689</v>
      </c>
      <c r="K23" s="215">
        <f t="shared" ref="K23:M23" si="21">J23-J22</f>
        <v>254</v>
      </c>
      <c r="L23" s="210">
        <f t="shared" si="12"/>
        <v>6947</v>
      </c>
      <c r="M23" s="307">
        <f t="shared" si="21"/>
        <v>-12</v>
      </c>
    </row>
    <row r="24" spans="1:101" s="6" customFormat="1" ht="15" thickBot="1" x14ac:dyDescent="0.25">
      <c r="B24" s="251"/>
      <c r="C24" s="252">
        <v>52</v>
      </c>
      <c r="D24" s="217">
        <v>56670</v>
      </c>
      <c r="E24" s="219">
        <f t="shared" ref="E24" si="22">D24-D23</f>
        <v>319</v>
      </c>
      <c r="F24" s="217">
        <v>9110</v>
      </c>
      <c r="G24" s="219">
        <f t="shared" si="14"/>
        <v>29</v>
      </c>
      <c r="H24" s="217">
        <v>15713</v>
      </c>
      <c r="I24" s="219">
        <f t="shared" si="14"/>
        <v>79</v>
      </c>
      <c r="J24" s="217">
        <v>24911</v>
      </c>
      <c r="K24" s="219">
        <f t="shared" ref="K24:M24" si="23">J24-J23</f>
        <v>222</v>
      </c>
      <c r="L24" s="217">
        <f t="shared" si="12"/>
        <v>6936</v>
      </c>
      <c r="M24" s="307">
        <f t="shared" si="23"/>
        <v>-11</v>
      </c>
    </row>
    <row r="25" spans="1:101" s="199" customFormat="1" ht="15.75" thickBot="1" x14ac:dyDescent="0.25">
      <c r="A25" s="202"/>
      <c r="B25" s="134"/>
      <c r="C25" s="134"/>
      <c r="D25" s="132"/>
      <c r="E25" s="132"/>
      <c r="F25" s="132"/>
      <c r="G25" s="132"/>
      <c r="H25" s="206"/>
      <c r="I25" s="202"/>
      <c r="J25" s="202"/>
      <c r="K25" s="202"/>
      <c r="L25" s="261"/>
      <c r="M25" s="314"/>
      <c r="N25" s="202"/>
      <c r="O25" s="202"/>
      <c r="P25" s="202"/>
      <c r="Q25" s="202"/>
      <c r="R25" s="202"/>
      <c r="S25" s="202"/>
      <c r="T25" s="529" t="s">
        <v>254</v>
      </c>
      <c r="U25" s="529"/>
      <c r="V25" s="529"/>
      <c r="W25" s="529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202"/>
      <c r="AO25" s="202"/>
      <c r="AP25" s="202"/>
      <c r="AQ25" s="202"/>
      <c r="AR25" s="202"/>
      <c r="AS25" s="202"/>
      <c r="AT25" s="202"/>
      <c r="AU25" s="202"/>
      <c r="AV25" s="202"/>
      <c r="AW25" s="202"/>
      <c r="AX25" s="202"/>
      <c r="AY25" s="202"/>
      <c r="AZ25" s="202"/>
      <c r="BA25" s="202"/>
      <c r="BB25" s="202"/>
      <c r="BC25" s="202"/>
      <c r="BD25" s="202"/>
      <c r="BE25" s="202"/>
      <c r="BF25" s="202"/>
      <c r="BG25" s="202"/>
      <c r="BH25" s="202"/>
      <c r="BI25" s="202"/>
      <c r="BJ25" s="202"/>
      <c r="BK25" s="202"/>
      <c r="BL25" s="202"/>
      <c r="BM25" s="202"/>
      <c r="BN25" s="202"/>
      <c r="BO25" s="202"/>
      <c r="BP25" s="202"/>
      <c r="BQ25" s="202"/>
      <c r="BR25" s="202"/>
      <c r="BS25" s="202"/>
      <c r="BT25" s="202"/>
      <c r="BU25" s="202"/>
      <c r="BV25" s="202"/>
      <c r="BW25" s="202"/>
      <c r="BX25" s="202"/>
      <c r="BY25" s="202"/>
      <c r="BZ25" s="202"/>
      <c r="CA25" s="202"/>
      <c r="CB25" s="202"/>
      <c r="CC25" s="202"/>
      <c r="CD25" s="202"/>
      <c r="CE25" s="202"/>
      <c r="CF25" s="202"/>
      <c r="CG25" s="202"/>
      <c r="CH25" s="202"/>
      <c r="CI25" s="202"/>
      <c r="CJ25" s="202"/>
      <c r="CK25" s="202"/>
      <c r="CL25" s="202"/>
      <c r="CM25" s="202"/>
      <c r="CN25" s="202"/>
      <c r="CO25" s="202"/>
      <c r="CP25" s="202"/>
      <c r="CQ25" s="202"/>
      <c r="CR25" s="202"/>
      <c r="CS25" s="202"/>
      <c r="CT25" s="202"/>
    </row>
    <row r="26" spans="1:101" ht="26.25" thickBot="1" x14ac:dyDescent="0.25">
      <c r="A26" s="6"/>
      <c r="B26" s="140"/>
      <c r="C26" s="142" t="s">
        <v>30</v>
      </c>
      <c r="D26" s="140" t="s">
        <v>45</v>
      </c>
      <c r="E26" s="141" t="s">
        <v>51</v>
      </c>
      <c r="F26" s="141" t="s">
        <v>139</v>
      </c>
      <c r="G26" s="142" t="s">
        <v>140</v>
      </c>
      <c r="H26" s="6" t="s">
        <v>135</v>
      </c>
      <c r="I26" s="6"/>
      <c r="J26" s="6"/>
      <c r="K26" s="6"/>
      <c r="L26" s="247" t="s">
        <v>30</v>
      </c>
      <c r="M26" s="248" t="s">
        <v>162</v>
      </c>
      <c r="N26" s="249" t="s">
        <v>161</v>
      </c>
      <c r="O26" s="249" t="s">
        <v>139</v>
      </c>
      <c r="P26" s="250" t="s">
        <v>141</v>
      </c>
      <c r="Q26" s="6"/>
      <c r="R26" s="478" t="s">
        <v>15</v>
      </c>
      <c r="S26" s="479" t="s">
        <v>30</v>
      </c>
      <c r="T26" s="480" t="s">
        <v>45</v>
      </c>
      <c r="U26" s="473" t="s">
        <v>32</v>
      </c>
      <c r="V26" s="472" t="s">
        <v>46</v>
      </c>
      <c r="W26" s="472" t="s">
        <v>47</v>
      </c>
      <c r="X26" s="473" t="s">
        <v>48</v>
      </c>
      <c r="Y26" s="479" t="s">
        <v>255</v>
      </c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</row>
    <row r="27" spans="1:101" ht="15" x14ac:dyDescent="0.2">
      <c r="A27" s="6"/>
      <c r="B27" s="127">
        <v>2020</v>
      </c>
      <c r="C27" s="143" t="s">
        <v>17</v>
      </c>
      <c r="D27" s="146">
        <v>54697</v>
      </c>
      <c r="E27" s="128">
        <v>57555</v>
      </c>
      <c r="F27" s="128">
        <f>D27-E27</f>
        <v>-2858</v>
      </c>
      <c r="G27" s="129">
        <f>D27-$C$42</f>
        <v>1791.5833333333358</v>
      </c>
      <c r="H27" s="197">
        <f t="shared" ref="H27:H36" si="24">I27</f>
        <v>43886</v>
      </c>
      <c r="I27" s="198">
        <f t="shared" ref="I27:I36" si="25">I28-7</f>
        <v>43886</v>
      </c>
      <c r="J27" s="6">
        <v>1</v>
      </c>
      <c r="K27" s="6"/>
      <c r="L27" s="212" t="s">
        <v>17</v>
      </c>
      <c r="M27" s="208">
        <v>54697</v>
      </c>
      <c r="N27" s="209">
        <v>57555</v>
      </c>
      <c r="O27" s="213">
        <v>-2858</v>
      </c>
      <c r="P27" s="213">
        <f>O27</f>
        <v>-2858</v>
      </c>
      <c r="Q27" s="6"/>
      <c r="R27" s="127">
        <v>2020</v>
      </c>
      <c r="S27" s="475" t="s">
        <v>17</v>
      </c>
      <c r="T27" s="483">
        <v>23207</v>
      </c>
      <c r="U27" s="301">
        <f>T27-SUM(V27:X27)</f>
        <v>3587</v>
      </c>
      <c r="V27" s="301">
        <v>3466</v>
      </c>
      <c r="W27" s="301">
        <v>5590</v>
      </c>
      <c r="X27" s="331">
        <v>10564</v>
      </c>
      <c r="Y27" s="313">
        <f t="shared" ref="Y27:Y41" si="26">T27-T$27</f>
        <v>0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</row>
    <row r="28" spans="1:101" ht="15" x14ac:dyDescent="0.2">
      <c r="A28" s="6"/>
      <c r="B28" s="130"/>
      <c r="C28" s="144" t="s">
        <v>18</v>
      </c>
      <c r="D28" s="147">
        <v>55499</v>
      </c>
      <c r="E28" s="132">
        <v>57287</v>
      </c>
      <c r="F28" s="132">
        <f t="shared" ref="F28:F38" si="27">D28-E28</f>
        <v>-1788</v>
      </c>
      <c r="G28" s="133">
        <f t="shared" ref="G28:G39" si="28">D28-$C$42+G27</f>
        <v>4385.1666666666715</v>
      </c>
      <c r="H28" s="197">
        <f t="shared" si="24"/>
        <v>43893</v>
      </c>
      <c r="I28" s="198">
        <f t="shared" si="25"/>
        <v>43893</v>
      </c>
      <c r="J28" s="6">
        <v>2</v>
      </c>
      <c r="K28" s="6"/>
      <c r="L28" s="214" t="s">
        <v>18</v>
      </c>
      <c r="M28" s="210">
        <v>55499</v>
      </c>
      <c r="N28" s="211">
        <v>57287</v>
      </c>
      <c r="O28" s="215">
        <v>-1788</v>
      </c>
      <c r="P28" s="215">
        <f>P27+O28</f>
        <v>-4646</v>
      </c>
      <c r="Q28" s="6"/>
      <c r="R28" s="130"/>
      <c r="S28" s="476" t="s">
        <v>18</v>
      </c>
      <c r="T28" s="481">
        <v>24085</v>
      </c>
      <c r="U28" s="313"/>
      <c r="V28" s="313"/>
      <c r="W28" s="313"/>
      <c r="X28" s="321"/>
      <c r="Y28" s="313">
        <f t="shared" si="26"/>
        <v>878</v>
      </c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</row>
    <row r="29" spans="1:101" ht="15" x14ac:dyDescent="0.2">
      <c r="A29" s="6"/>
      <c r="B29" s="130"/>
      <c r="C29" s="144" t="s">
        <v>34</v>
      </c>
      <c r="D29" s="147">
        <v>55752</v>
      </c>
      <c r="E29" s="132">
        <v>56957</v>
      </c>
      <c r="F29" s="132">
        <f t="shared" si="27"/>
        <v>-1205</v>
      </c>
      <c r="G29" s="133">
        <f t="shared" si="28"/>
        <v>7231.7500000000073</v>
      </c>
      <c r="H29" s="197">
        <f t="shared" si="24"/>
        <v>43900</v>
      </c>
      <c r="I29" s="198">
        <f t="shared" si="25"/>
        <v>43900</v>
      </c>
      <c r="J29" s="6">
        <v>3</v>
      </c>
      <c r="K29" s="6"/>
      <c r="L29" s="214" t="s">
        <v>34</v>
      </c>
      <c r="M29" s="210">
        <v>55752</v>
      </c>
      <c r="N29" s="211">
        <v>56957</v>
      </c>
      <c r="O29" s="215">
        <v>-1205</v>
      </c>
      <c r="P29" s="215">
        <f t="shared" ref="P29:P38" si="29">P28+O29</f>
        <v>-5851</v>
      </c>
      <c r="Q29" s="6"/>
      <c r="R29" s="130"/>
      <c r="S29" s="476" t="s">
        <v>34</v>
      </c>
      <c r="T29" s="481">
        <v>25588</v>
      </c>
      <c r="U29" s="313"/>
      <c r="V29" s="313"/>
      <c r="W29" s="310"/>
      <c r="X29" s="482"/>
      <c r="Y29" s="313">
        <f t="shared" si="26"/>
        <v>2381</v>
      </c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</row>
    <row r="30" spans="1:101" ht="15" x14ac:dyDescent="0.2">
      <c r="A30" s="6"/>
      <c r="B30" s="130"/>
      <c r="C30" s="144" t="s">
        <v>35</v>
      </c>
      <c r="D30" s="147">
        <v>56974</v>
      </c>
      <c r="E30" s="132">
        <v>56573</v>
      </c>
      <c r="F30" s="132">
        <f t="shared" si="27"/>
        <v>401</v>
      </c>
      <c r="G30" s="133">
        <f t="shared" si="28"/>
        <v>11300.333333333343</v>
      </c>
      <c r="H30" s="197">
        <f t="shared" si="24"/>
        <v>43907</v>
      </c>
      <c r="I30" s="198">
        <f t="shared" si="25"/>
        <v>43907</v>
      </c>
      <c r="J30" s="6">
        <v>4</v>
      </c>
      <c r="K30" s="6"/>
      <c r="L30" s="214" t="s">
        <v>35</v>
      </c>
      <c r="M30" s="210">
        <v>56974</v>
      </c>
      <c r="N30" s="211">
        <v>56573</v>
      </c>
      <c r="O30" s="215">
        <v>401</v>
      </c>
      <c r="P30" s="215">
        <f t="shared" si="29"/>
        <v>-5450</v>
      </c>
      <c r="Q30" s="6"/>
      <c r="R30" s="130"/>
      <c r="S30" s="476" t="s">
        <v>35</v>
      </c>
      <c r="T30" s="481">
        <v>29018</v>
      </c>
      <c r="U30" s="313"/>
      <c r="V30" s="313"/>
      <c r="W30" s="310"/>
      <c r="X30" s="482"/>
      <c r="Y30" s="313">
        <f t="shared" si="26"/>
        <v>5811</v>
      </c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</row>
    <row r="31" spans="1:101" ht="15" x14ac:dyDescent="0.2">
      <c r="A31" s="6"/>
      <c r="B31" s="130"/>
      <c r="C31" s="144" t="s">
        <v>36</v>
      </c>
      <c r="D31" s="147">
        <v>63209</v>
      </c>
      <c r="E31" s="132">
        <v>56143</v>
      </c>
      <c r="F31" s="134">
        <f>D31-E32</f>
        <v>7534</v>
      </c>
      <c r="G31" s="133">
        <f t="shared" si="28"/>
        <v>21603.916666666679</v>
      </c>
      <c r="H31" s="197">
        <f t="shared" si="24"/>
        <v>43914</v>
      </c>
      <c r="I31" s="198">
        <f t="shared" si="25"/>
        <v>43914</v>
      </c>
      <c r="J31" s="6">
        <v>5</v>
      </c>
      <c r="K31" s="6"/>
      <c r="L31" s="214" t="s">
        <v>36</v>
      </c>
      <c r="M31" s="210">
        <v>63209</v>
      </c>
      <c r="N31" s="211">
        <v>56143</v>
      </c>
      <c r="O31" s="215">
        <v>7534</v>
      </c>
      <c r="P31" s="215">
        <f t="shared" si="29"/>
        <v>2084</v>
      </c>
      <c r="Q31" s="6"/>
      <c r="R31" s="130"/>
      <c r="S31" s="476" t="s">
        <v>36</v>
      </c>
      <c r="T31" s="481">
        <v>39856</v>
      </c>
      <c r="U31" s="310"/>
      <c r="V31" s="313"/>
      <c r="W31" s="310"/>
      <c r="X31" s="482"/>
      <c r="Y31" s="313">
        <f t="shared" si="26"/>
        <v>16649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</row>
    <row r="32" spans="1:101" ht="15" x14ac:dyDescent="0.2">
      <c r="A32" s="6"/>
      <c r="B32" s="130"/>
      <c r="C32" s="144" t="s">
        <v>37</v>
      </c>
      <c r="D32" s="147">
        <v>75026</v>
      </c>
      <c r="E32" s="132">
        <v>55675</v>
      </c>
      <c r="F32" s="134">
        <f>D32-E33</f>
        <v>19849</v>
      </c>
      <c r="G32" s="133">
        <f t="shared" si="28"/>
        <v>43724.500000000015</v>
      </c>
      <c r="H32" s="197">
        <f t="shared" si="24"/>
        <v>43921</v>
      </c>
      <c r="I32" s="198">
        <f t="shared" si="25"/>
        <v>43921</v>
      </c>
      <c r="J32" s="6">
        <v>6</v>
      </c>
      <c r="K32" s="6"/>
      <c r="L32" s="214" t="s">
        <v>37</v>
      </c>
      <c r="M32" s="210">
        <v>75026</v>
      </c>
      <c r="N32" s="211">
        <v>55675</v>
      </c>
      <c r="O32" s="215">
        <v>19849</v>
      </c>
      <c r="P32" s="215">
        <f t="shared" si="29"/>
        <v>21933</v>
      </c>
      <c r="Q32" s="6"/>
      <c r="R32" s="130"/>
      <c r="S32" s="476" t="s">
        <v>37</v>
      </c>
      <c r="T32" s="481">
        <v>64220</v>
      </c>
      <c r="U32" s="310"/>
      <c r="V32" s="313"/>
      <c r="W32" s="310"/>
      <c r="X32" s="482"/>
      <c r="Y32" s="313">
        <f t="shared" si="26"/>
        <v>41013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</row>
    <row r="33" spans="1:97" ht="15" x14ac:dyDescent="0.2">
      <c r="A33" s="6"/>
      <c r="B33" s="130"/>
      <c r="C33" s="144" t="s">
        <v>38</v>
      </c>
      <c r="D33" s="147">
        <v>86847</v>
      </c>
      <c r="E33" s="132">
        <v>55177</v>
      </c>
      <c r="F33" s="134">
        <f>D33-E34</f>
        <v>32188</v>
      </c>
      <c r="G33" s="133">
        <f t="shared" si="28"/>
        <v>77666.083333333343</v>
      </c>
      <c r="H33" s="197">
        <f t="shared" si="24"/>
        <v>43928</v>
      </c>
      <c r="I33" s="198">
        <f t="shared" si="25"/>
        <v>43928</v>
      </c>
      <c r="J33" s="6">
        <v>7</v>
      </c>
      <c r="K33" s="6"/>
      <c r="L33" s="214" t="s">
        <v>38</v>
      </c>
      <c r="M33" s="210">
        <v>86847</v>
      </c>
      <c r="N33" s="211">
        <v>55177</v>
      </c>
      <c r="O33" s="215">
        <v>32188</v>
      </c>
      <c r="P33" s="215">
        <f t="shared" si="29"/>
        <v>54121</v>
      </c>
      <c r="Q33" s="6"/>
      <c r="R33" s="130"/>
      <c r="S33" s="476" t="s">
        <v>38</v>
      </c>
      <c r="T33" s="481">
        <v>109746</v>
      </c>
      <c r="U33" s="310"/>
      <c r="V33" s="313"/>
      <c r="W33" s="310"/>
      <c r="X33" s="482"/>
      <c r="Y33" s="313">
        <f t="shared" si="26"/>
        <v>86539</v>
      </c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</row>
    <row r="34" spans="1:97" ht="15" x14ac:dyDescent="0.2">
      <c r="A34" s="6"/>
      <c r="B34" s="130"/>
      <c r="C34" s="144" t="s">
        <v>39</v>
      </c>
      <c r="D34" s="147">
        <v>86075</v>
      </c>
      <c r="E34" s="132">
        <v>54659</v>
      </c>
      <c r="F34" s="134">
        <f>D34-E35</f>
        <v>31947</v>
      </c>
      <c r="G34" s="133">
        <f t="shared" si="28"/>
        <v>110835.66666666669</v>
      </c>
      <c r="H34" s="197">
        <f t="shared" si="24"/>
        <v>43935</v>
      </c>
      <c r="I34" s="198">
        <f t="shared" si="25"/>
        <v>43935</v>
      </c>
      <c r="J34" s="6">
        <v>8</v>
      </c>
      <c r="K34" s="6"/>
      <c r="L34" s="214" t="s">
        <v>39</v>
      </c>
      <c r="M34" s="210">
        <v>86075</v>
      </c>
      <c r="N34" s="211">
        <v>54659</v>
      </c>
      <c r="O34" s="215">
        <v>31947</v>
      </c>
      <c r="P34" s="215">
        <f t="shared" si="29"/>
        <v>86068</v>
      </c>
      <c r="Q34" s="6"/>
      <c r="R34" s="130"/>
      <c r="S34" s="476" t="s">
        <v>39</v>
      </c>
      <c r="T34" s="481">
        <v>136502</v>
      </c>
      <c r="U34" s="310"/>
      <c r="V34" s="313"/>
      <c r="W34" s="310"/>
      <c r="X34" s="482"/>
      <c r="Y34" s="313">
        <f t="shared" si="26"/>
        <v>113295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</row>
    <row r="35" spans="1:97" ht="15" x14ac:dyDescent="0.2">
      <c r="A35" s="6"/>
      <c r="B35" s="130"/>
      <c r="C35" s="144" t="s">
        <v>40</v>
      </c>
      <c r="D35" s="147">
        <v>75885</v>
      </c>
      <c r="E35" s="132">
        <v>54128</v>
      </c>
      <c r="F35" s="134">
        <f>D35-E36</f>
        <v>22291</v>
      </c>
      <c r="G35" s="133">
        <f t="shared" si="28"/>
        <v>133815.25000000003</v>
      </c>
      <c r="H35" s="197">
        <f t="shared" si="24"/>
        <v>43942</v>
      </c>
      <c r="I35" s="198">
        <f t="shared" si="25"/>
        <v>43942</v>
      </c>
      <c r="J35" s="6">
        <v>9</v>
      </c>
      <c r="K35" s="6"/>
      <c r="L35" s="214" t="s">
        <v>40</v>
      </c>
      <c r="M35" s="210">
        <v>75885</v>
      </c>
      <c r="N35" s="211">
        <v>54128</v>
      </c>
      <c r="O35" s="414">
        <v>22291</v>
      </c>
      <c r="P35" s="215">
        <f t="shared" si="29"/>
        <v>108359</v>
      </c>
      <c r="Q35" s="6"/>
      <c r="R35" s="130"/>
      <c r="S35" s="476" t="s">
        <v>40</v>
      </c>
      <c r="T35" s="481">
        <v>162014</v>
      </c>
      <c r="U35" s="310"/>
      <c r="V35" s="313"/>
      <c r="W35" s="310"/>
      <c r="X35" s="482"/>
      <c r="Y35" s="313">
        <f t="shared" si="26"/>
        <v>138807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</row>
    <row r="36" spans="1:97" ht="15" x14ac:dyDescent="0.2">
      <c r="A36" s="6"/>
      <c r="B36" s="130"/>
      <c r="C36" s="144" t="s">
        <v>41</v>
      </c>
      <c r="D36" s="147">
        <v>66241</v>
      </c>
      <c r="E36" s="132">
        <v>53594</v>
      </c>
      <c r="F36" s="134">
        <f t="shared" si="27"/>
        <v>12647</v>
      </c>
      <c r="G36" s="133">
        <f t="shared" si="28"/>
        <v>147150.83333333337</v>
      </c>
      <c r="H36" s="197">
        <f t="shared" si="24"/>
        <v>43949</v>
      </c>
      <c r="I36" s="198">
        <f t="shared" si="25"/>
        <v>43949</v>
      </c>
      <c r="J36" s="6">
        <v>10</v>
      </c>
      <c r="K36" s="6"/>
      <c r="L36" s="214" t="s">
        <v>41</v>
      </c>
      <c r="M36" s="210">
        <v>66241</v>
      </c>
      <c r="N36" s="211">
        <v>53594</v>
      </c>
      <c r="O36" s="414">
        <v>12647</v>
      </c>
      <c r="P36" s="215">
        <f t="shared" si="29"/>
        <v>121006</v>
      </c>
      <c r="Q36" s="6"/>
      <c r="R36" s="147">
        <f t="shared" ref="R36:R39" si="30">T36-$T$27</f>
        <v>154982</v>
      </c>
      <c r="S36" s="476" t="s">
        <v>41</v>
      </c>
      <c r="T36" s="481">
        <v>178189</v>
      </c>
      <c r="U36" s="310"/>
      <c r="V36" s="313"/>
      <c r="W36" s="310"/>
      <c r="X36" s="482"/>
      <c r="Y36" s="313">
        <f t="shared" si="26"/>
        <v>154982</v>
      </c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</row>
    <row r="37" spans="1:97" ht="15" x14ac:dyDescent="0.2">
      <c r="A37" s="6"/>
      <c r="B37" s="130"/>
      <c r="C37" s="144" t="s">
        <v>42</v>
      </c>
      <c r="D37" s="147">
        <v>58287</v>
      </c>
      <c r="E37" s="132">
        <v>53064</v>
      </c>
      <c r="F37" s="134">
        <f t="shared" si="27"/>
        <v>5223</v>
      </c>
      <c r="G37" s="133">
        <f t="shared" si="28"/>
        <v>152532.41666666672</v>
      </c>
      <c r="H37" s="197">
        <f>I37</f>
        <v>43956</v>
      </c>
      <c r="I37" s="198">
        <f>I38-7</f>
        <v>43956</v>
      </c>
      <c r="J37" s="6">
        <v>11</v>
      </c>
      <c r="K37" s="6"/>
      <c r="L37" s="214" t="s">
        <v>42</v>
      </c>
      <c r="M37" s="210">
        <v>58287</v>
      </c>
      <c r="N37" s="211">
        <v>53064</v>
      </c>
      <c r="O37" s="414">
        <v>5223</v>
      </c>
      <c r="P37" s="215">
        <f t="shared" si="29"/>
        <v>126229</v>
      </c>
      <c r="Q37" s="6"/>
      <c r="R37" s="147">
        <f t="shared" si="30"/>
        <v>163969</v>
      </c>
      <c r="S37" s="476" t="s">
        <v>42</v>
      </c>
      <c r="T37" s="481">
        <v>187176</v>
      </c>
      <c r="U37" s="310"/>
      <c r="V37" s="313"/>
      <c r="W37" s="310"/>
      <c r="X37" s="482"/>
      <c r="Y37" s="313">
        <f t="shared" si="26"/>
        <v>163969</v>
      </c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</row>
    <row r="38" spans="1:97" ht="15.75" thickBot="1" x14ac:dyDescent="0.25">
      <c r="A38" s="6"/>
      <c r="B38" s="130"/>
      <c r="C38" s="144" t="s">
        <v>43</v>
      </c>
      <c r="D38" s="147">
        <v>53379</v>
      </c>
      <c r="E38" s="132">
        <v>52546</v>
      </c>
      <c r="F38" s="134">
        <f t="shared" si="27"/>
        <v>833</v>
      </c>
      <c r="G38" s="133">
        <f t="shared" si="28"/>
        <v>153006.00000000006</v>
      </c>
      <c r="H38" s="197">
        <v>43963</v>
      </c>
      <c r="I38" s="198">
        <f>H38</f>
        <v>43963</v>
      </c>
      <c r="J38" s="6">
        <v>12</v>
      </c>
      <c r="K38" s="6"/>
      <c r="L38" s="216" t="s">
        <v>43</v>
      </c>
      <c r="M38" s="217">
        <v>53379</v>
      </c>
      <c r="N38" s="218">
        <v>52546</v>
      </c>
      <c r="O38" s="415">
        <v>833</v>
      </c>
      <c r="P38" s="219">
        <f t="shared" si="29"/>
        <v>127062</v>
      </c>
      <c r="Q38" s="147">
        <v>174801</v>
      </c>
      <c r="R38" s="147">
        <f t="shared" si="30"/>
        <v>169693</v>
      </c>
      <c r="S38" s="476" t="s">
        <v>43</v>
      </c>
      <c r="T38" s="481">
        <v>192900</v>
      </c>
      <c r="U38" s="310"/>
      <c r="V38" s="313"/>
      <c r="W38" s="310"/>
      <c r="X38" s="482"/>
      <c r="Y38" s="313">
        <f t="shared" si="26"/>
        <v>169693</v>
      </c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</row>
    <row r="39" spans="1:97" ht="15.75" thickBot="1" x14ac:dyDescent="0.25">
      <c r="A39" s="6"/>
      <c r="B39" s="135"/>
      <c r="C39" s="145" t="s">
        <v>44</v>
      </c>
      <c r="D39" s="148">
        <v>50735</v>
      </c>
      <c r="E39" s="138"/>
      <c r="F39" s="138"/>
      <c r="G39" s="139">
        <f t="shared" si="28"/>
        <v>150835.5833333334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147">
        <f t="shared" si="30"/>
        <v>171171</v>
      </c>
      <c r="S39" s="476">
        <v>20</v>
      </c>
      <c r="T39" s="481">
        <v>194378</v>
      </c>
      <c r="U39" s="310"/>
      <c r="V39" s="313"/>
      <c r="W39" s="310"/>
      <c r="X39" s="482"/>
      <c r="Y39" s="313">
        <f t="shared" si="26"/>
        <v>171171</v>
      </c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</row>
    <row r="40" spans="1:97" ht="15" x14ac:dyDescent="0.2">
      <c r="A40" s="6"/>
      <c r="B40" s="130"/>
      <c r="C40" s="144" t="s">
        <v>50</v>
      </c>
      <c r="D40" s="147">
        <f>SUM(D27:D38)</f>
        <v>787871</v>
      </c>
      <c r="E40" s="132">
        <f>SUM(E27:E38)</f>
        <v>663358</v>
      </c>
      <c r="F40" s="132">
        <f>SUM(F27:F38)</f>
        <v>127062</v>
      </c>
      <c r="G40" s="149"/>
      <c r="H40" s="6"/>
      <c r="I40" s="6">
        <f>D50/F40</f>
        <v>1.2041837842942815</v>
      </c>
      <c r="J40" s="6"/>
      <c r="K40" s="6"/>
      <c r="L40" s="6"/>
      <c r="M40" s="6"/>
      <c r="N40" s="6"/>
      <c r="O40" s="6"/>
      <c r="P40" s="6"/>
      <c r="Q40" s="6"/>
      <c r="R40" s="147">
        <f>T40-$T$27</f>
        <v>168579</v>
      </c>
      <c r="S40" s="476">
        <v>21</v>
      </c>
      <c r="T40" s="518">
        <v>191786</v>
      </c>
      <c r="U40" s="313">
        <f>T40-SUM(V40:X40)</f>
        <v>17505</v>
      </c>
      <c r="V40" s="313">
        <v>24232</v>
      </c>
      <c r="W40" s="313">
        <v>58161</v>
      </c>
      <c r="X40" s="321">
        <v>91888</v>
      </c>
      <c r="Y40" s="313">
        <f t="shared" si="26"/>
        <v>168579</v>
      </c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</row>
    <row r="41" spans="1:97" ht="15" x14ac:dyDescent="0.2">
      <c r="A41" s="6"/>
      <c r="B41" s="130"/>
      <c r="C41" s="144"/>
      <c r="D41" s="147"/>
      <c r="E41" s="132"/>
      <c r="F41" s="132"/>
      <c r="G41" s="149"/>
      <c r="H41" s="6"/>
      <c r="I41" s="6"/>
      <c r="J41" s="6"/>
      <c r="K41" s="6"/>
      <c r="L41" s="6"/>
      <c r="M41" s="6"/>
      <c r="N41" s="6"/>
      <c r="O41" s="6"/>
      <c r="P41" s="6"/>
      <c r="Q41" s="6"/>
      <c r="R41" s="526">
        <f>T41-$T$27</f>
        <v>166595</v>
      </c>
      <c r="S41" s="476">
        <v>22</v>
      </c>
      <c r="T41" s="518">
        <v>189802</v>
      </c>
      <c r="U41" s="313"/>
      <c r="V41" s="313"/>
      <c r="W41" s="313"/>
      <c r="X41" s="321"/>
      <c r="Y41" s="313">
        <f t="shared" si="26"/>
        <v>166595</v>
      </c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</row>
    <row r="42" spans="1:97" ht="15.75" thickBot="1" x14ac:dyDescent="0.25">
      <c r="A42" s="6"/>
      <c r="B42" s="130">
        <v>12</v>
      </c>
      <c r="C42" s="133">
        <f>D42/B42</f>
        <v>52905.416666666664</v>
      </c>
      <c r="D42" s="147">
        <f>D40-D43</f>
        <v>634865</v>
      </c>
      <c r="E42" s="134">
        <f>E40/12</f>
        <v>55279.833333333336</v>
      </c>
      <c r="F42" s="134"/>
      <c r="G42" s="149"/>
      <c r="H42" s="6"/>
      <c r="I42" s="6"/>
      <c r="J42" s="6"/>
      <c r="K42" s="6"/>
      <c r="L42" s="6"/>
      <c r="M42" s="6"/>
      <c r="N42" s="6"/>
      <c r="O42" s="6"/>
      <c r="P42" s="6"/>
      <c r="Q42" s="6"/>
      <c r="R42" s="135"/>
      <c r="S42" s="477" t="s">
        <v>274</v>
      </c>
      <c r="T42" s="519">
        <f>T40-T27</f>
        <v>168579</v>
      </c>
      <c r="U42" s="520">
        <f>T42-SUM(V42:X42)</f>
        <v>13918</v>
      </c>
      <c r="V42" s="520">
        <f>V40-V27</f>
        <v>20766</v>
      </c>
      <c r="W42" s="520">
        <f t="shared" ref="W42:X42" si="31">W40-W27</f>
        <v>52571</v>
      </c>
      <c r="X42" s="521">
        <f t="shared" si="31"/>
        <v>81324</v>
      </c>
      <c r="Y42" s="310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</row>
    <row r="43" spans="1:97" ht="15.75" thickBot="1" x14ac:dyDescent="0.25">
      <c r="A43" s="6"/>
      <c r="B43" s="135"/>
      <c r="C43" s="145"/>
      <c r="D43" s="148">
        <f>D50</f>
        <v>153006</v>
      </c>
      <c r="E43" s="138"/>
      <c r="F43" s="138"/>
      <c r="G43" s="150"/>
      <c r="H43" s="6"/>
      <c r="I43" s="6"/>
      <c r="J43" s="6"/>
      <c r="K43" s="6"/>
      <c r="L43" s="6"/>
      <c r="M43" s="6"/>
      <c r="N43" s="6"/>
      <c r="O43" s="6"/>
      <c r="P43" s="6"/>
      <c r="Q43" s="6"/>
      <c r="R43" s="130"/>
      <c r="S43" s="131"/>
      <c r="T43" s="484">
        <f>T42/$T42</f>
        <v>1</v>
      </c>
      <c r="U43" s="484">
        <f t="shared" ref="U43:X43" si="32">U42/$T42</f>
        <v>8.2560698544895866E-2</v>
      </c>
      <c r="V43" s="484">
        <f t="shared" si="32"/>
        <v>0.12318260281529728</v>
      </c>
      <c r="W43" s="484">
        <f t="shared" si="32"/>
        <v>0.31184785768096857</v>
      </c>
      <c r="X43" s="484">
        <f t="shared" si="32"/>
        <v>0.48240884095883829</v>
      </c>
      <c r="Y43" s="202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</row>
    <row r="44" spans="1:97" x14ac:dyDescent="0.2">
      <c r="A44" s="6"/>
      <c r="B44" s="134"/>
      <c r="C44" s="131"/>
      <c r="D44" s="132"/>
      <c r="E44" s="134"/>
      <c r="F44" s="134"/>
      <c r="G44" s="134"/>
      <c r="H44" s="6"/>
      <c r="I44" s="6"/>
      <c r="J44" s="6"/>
      <c r="K44" s="6"/>
      <c r="L44" s="6"/>
      <c r="M44" s="6"/>
      <c r="N44" s="6"/>
      <c r="O44" s="6"/>
      <c r="P44" s="6"/>
      <c r="Q44" s="202"/>
      <c r="R44" s="134"/>
      <c r="S44" s="132"/>
      <c r="T44" s="132"/>
      <c r="U44" s="134"/>
      <c r="V44" s="134"/>
      <c r="W44" s="134"/>
      <c r="X44" s="202"/>
      <c r="Y44" s="202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</row>
    <row r="45" spans="1:97" ht="15" x14ac:dyDescent="0.2">
      <c r="A45" s="6"/>
      <c r="B45" s="134"/>
      <c r="C45" s="124"/>
      <c r="D45" s="124" t="s">
        <v>142</v>
      </c>
      <c r="E45" s="124"/>
      <c r="F45" s="126">
        <f>G39-F40</f>
        <v>23773.583333333401</v>
      </c>
      <c r="G45" s="124">
        <f>F45/12</f>
        <v>1981.13194444445</v>
      </c>
      <c r="H45" s="6"/>
      <c r="I45" s="6"/>
      <c r="J45" s="6"/>
      <c r="K45" s="6"/>
      <c r="L45" s="6"/>
      <c r="M45" s="6"/>
      <c r="N45" s="6"/>
      <c r="O45" s="6"/>
      <c r="P45" s="6"/>
      <c r="Q45" s="202"/>
      <c r="R45" s="134"/>
      <c r="S45" s="131"/>
      <c r="T45" s="485">
        <f>T42/350</f>
        <v>481.65428571428572</v>
      </c>
      <c r="U45" s="134"/>
      <c r="V45" s="134"/>
      <c r="W45" s="134"/>
      <c r="X45" s="202"/>
      <c r="Y45" s="202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</row>
    <row r="46" spans="1:97" ht="13.5" thickBot="1" x14ac:dyDescent="0.25">
      <c r="A46" s="6"/>
      <c r="B46" s="124"/>
      <c r="C46" s="123"/>
      <c r="D46" s="124"/>
      <c r="E46" s="124"/>
      <c r="F46" s="124"/>
      <c r="G46" s="124"/>
      <c r="H46" s="6"/>
      <c r="I46" s="6"/>
      <c r="J46" s="6"/>
      <c r="K46" s="6"/>
      <c r="L46" s="6"/>
      <c r="M46" s="6"/>
      <c r="N46" s="6"/>
      <c r="O46" s="6"/>
      <c r="P46" s="6"/>
      <c r="Q46" s="202"/>
      <c r="R46" s="134"/>
      <c r="S46" s="131"/>
      <c r="T46" s="132"/>
      <c r="U46" s="134"/>
      <c r="V46" s="134"/>
      <c r="W46" s="134"/>
      <c r="X46" s="202"/>
      <c r="Y46" s="202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</row>
    <row r="47" spans="1:97" ht="13.5" thickBot="1" x14ac:dyDescent="0.25">
      <c r="A47" s="6"/>
      <c r="B47" s="127" t="s">
        <v>15</v>
      </c>
      <c r="C47" s="151" t="s">
        <v>30</v>
      </c>
      <c r="D47" s="151" t="s">
        <v>45</v>
      </c>
      <c r="E47" s="151" t="s">
        <v>46</v>
      </c>
      <c r="F47" s="151" t="s">
        <v>47</v>
      </c>
      <c r="G47" s="151" t="s">
        <v>48</v>
      </c>
      <c r="H47" s="152" t="s">
        <v>32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486">
        <f>T42/'Table for Twitter'!$E$13</f>
        <v>1.26563159851774</v>
      </c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</row>
    <row r="48" spans="1:97" x14ac:dyDescent="0.2">
      <c r="A48" s="6"/>
      <c r="B48" s="127">
        <v>2020</v>
      </c>
      <c r="C48" s="151">
        <v>19</v>
      </c>
      <c r="D48" s="128">
        <v>174801</v>
      </c>
      <c r="E48" s="128">
        <v>22968</v>
      </c>
      <c r="F48" s="128">
        <v>53483</v>
      </c>
      <c r="G48" s="128">
        <v>82701</v>
      </c>
      <c r="H48" s="155">
        <f>D48-(E48+F48+G48)</f>
        <v>15649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</row>
    <row r="49" spans="1:97" ht="13.5" thickBot="1" x14ac:dyDescent="0.25">
      <c r="A49" s="6"/>
      <c r="B49" s="135"/>
      <c r="C49" s="136" t="s">
        <v>17</v>
      </c>
      <c r="D49" s="137">
        <v>21795</v>
      </c>
      <c r="E49" s="137">
        <v>3455</v>
      </c>
      <c r="F49" s="137">
        <v>5305</v>
      </c>
      <c r="G49" s="137">
        <v>9470</v>
      </c>
      <c r="H49" s="156">
        <f>D49-(E49+F49+G49)</f>
        <v>3565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</row>
    <row r="50" spans="1:97" x14ac:dyDescent="0.2">
      <c r="A50" s="6"/>
      <c r="B50" s="130"/>
      <c r="C50" s="131" t="s">
        <v>49</v>
      </c>
      <c r="D50" s="132">
        <f>D48-D49</f>
        <v>153006</v>
      </c>
      <c r="E50" s="132">
        <f t="shared" ref="E50:H50" si="33">E48-E49</f>
        <v>19513</v>
      </c>
      <c r="F50" s="132">
        <f t="shared" si="33"/>
        <v>48178</v>
      </c>
      <c r="G50" s="132">
        <f t="shared" si="33"/>
        <v>73231</v>
      </c>
      <c r="H50" s="133">
        <f t="shared" si="33"/>
        <v>12084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</row>
    <row r="51" spans="1:97" ht="13.5" thickBot="1" x14ac:dyDescent="0.25">
      <c r="A51" s="6"/>
      <c r="B51" s="135"/>
      <c r="C51" s="138"/>
      <c r="D51" s="153">
        <f>D50/$D50</f>
        <v>1</v>
      </c>
      <c r="E51" s="153">
        <f t="shared" ref="E51:H51" si="34">E50/$D50</f>
        <v>0.12753094649883012</v>
      </c>
      <c r="F51" s="153">
        <f t="shared" si="34"/>
        <v>0.31487654078925009</v>
      </c>
      <c r="G51" s="153">
        <f t="shared" si="34"/>
        <v>0.47861521770388088</v>
      </c>
      <c r="H51" s="154">
        <f t="shared" si="34"/>
        <v>7.8977295008038906E-2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</row>
    <row r="52" spans="1:97" x14ac:dyDescent="0.2">
      <c r="A52" s="6"/>
      <c r="B52" s="124"/>
      <c r="C52" s="124"/>
      <c r="D52" s="124"/>
      <c r="E52" s="124"/>
      <c r="F52" s="124"/>
      <c r="G52" s="124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</row>
    <row r="53" spans="1:97" x14ac:dyDescent="0.2">
      <c r="A53" s="6"/>
      <c r="B53" s="124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</row>
    <row r="54" spans="1:97" x14ac:dyDescent="0.2">
      <c r="A54" s="6"/>
      <c r="B54" s="124"/>
      <c r="C54" s="124"/>
      <c r="D54" s="124"/>
      <c r="E54" s="124"/>
      <c r="F54" s="124"/>
      <c r="G54" s="124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</row>
    <row r="55" spans="1:97" ht="13.5" thickBot="1" x14ac:dyDescent="0.25">
      <c r="A55" s="6"/>
      <c r="B55" s="124"/>
      <c r="C55" s="124"/>
      <c r="D55" s="124"/>
      <c r="E55" s="124"/>
      <c r="F55" s="124"/>
      <c r="G55" s="124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</row>
    <row r="56" spans="1:97" ht="13.5" thickBot="1" x14ac:dyDescent="0.25">
      <c r="B56" s="127" t="s">
        <v>15</v>
      </c>
      <c r="C56" s="151" t="s">
        <v>30</v>
      </c>
      <c r="D56" s="151" t="s">
        <v>45</v>
      </c>
      <c r="E56" s="151" t="s">
        <v>46</v>
      </c>
      <c r="F56" s="151" t="s">
        <v>47</v>
      </c>
      <c r="G56" s="151" t="s">
        <v>48</v>
      </c>
      <c r="H56" s="152" t="s">
        <v>32</v>
      </c>
      <c r="R56" s="6"/>
      <c r="S56" s="6"/>
      <c r="T56" s="6"/>
      <c r="U56" s="6"/>
      <c r="V56" s="6"/>
      <c r="W56" s="6"/>
    </row>
    <row r="57" spans="1:97" x14ac:dyDescent="0.2">
      <c r="B57" s="127">
        <v>2018</v>
      </c>
      <c r="C57" s="151">
        <v>19</v>
      </c>
      <c r="D57" s="295">
        <v>105285</v>
      </c>
      <c r="E57" s="295">
        <v>12655</v>
      </c>
      <c r="F57" s="295">
        <v>25606</v>
      </c>
      <c r="G57" s="295">
        <v>58270</v>
      </c>
      <c r="H57" s="155">
        <f>D57-(E57+F57+G57)</f>
        <v>8754</v>
      </c>
      <c r="R57" s="6"/>
      <c r="S57" s="6"/>
      <c r="T57" s="6"/>
      <c r="U57" s="6"/>
      <c r="V57" s="6"/>
      <c r="W57" s="6"/>
    </row>
    <row r="58" spans="1:97" ht="13.5" thickBot="1" x14ac:dyDescent="0.25">
      <c r="B58" s="135"/>
      <c r="C58" s="136">
        <v>1</v>
      </c>
      <c r="D58" s="296">
        <v>0</v>
      </c>
      <c r="E58" s="296">
        <v>0</v>
      </c>
      <c r="F58" s="296">
        <v>0</v>
      </c>
      <c r="G58" s="296">
        <v>0</v>
      </c>
      <c r="H58" s="297">
        <v>0</v>
      </c>
    </row>
    <row r="59" spans="1:97" x14ac:dyDescent="0.2">
      <c r="B59" s="130"/>
      <c r="C59" s="131" t="s">
        <v>180</v>
      </c>
      <c r="D59" s="132">
        <f>D57-D58</f>
        <v>105285</v>
      </c>
      <c r="E59" s="132">
        <f t="shared" ref="E59" si="35">E57-E58</f>
        <v>12655</v>
      </c>
      <c r="F59" s="132">
        <f t="shared" ref="F59" si="36">F57-F58</f>
        <v>25606</v>
      </c>
      <c r="G59" s="132">
        <f t="shared" ref="G59" si="37">G57-G58</f>
        <v>58270</v>
      </c>
      <c r="H59" s="133">
        <f t="shared" ref="H59" si="38">H57-H58</f>
        <v>8754</v>
      </c>
    </row>
    <row r="60" spans="1:97" ht="13.5" thickBot="1" x14ac:dyDescent="0.25">
      <c r="B60" s="135"/>
      <c r="C60" s="138"/>
      <c r="D60" s="153">
        <f>D59/$D59</f>
        <v>1</v>
      </c>
      <c r="E60" s="153">
        <f t="shared" ref="E60" si="39">E59/$D59</f>
        <v>0.12019755900650615</v>
      </c>
      <c r="F60" s="153">
        <f t="shared" ref="F60" si="40">F59/$D59</f>
        <v>0.24320653464406136</v>
      </c>
      <c r="G60" s="153">
        <f t="shared" ref="G60" si="41">G59/$D59</f>
        <v>0.55345015909198836</v>
      </c>
      <c r="H60" s="154">
        <f t="shared" ref="H60" si="42">H59/$D59</f>
        <v>8.3145747257444086E-2</v>
      </c>
    </row>
    <row r="67" spans="1:6" x14ac:dyDescent="0.2">
      <c r="A67" s="202"/>
      <c r="B67" s="134"/>
      <c r="C67" s="134"/>
      <c r="D67" s="134"/>
      <c r="E67" s="134"/>
      <c r="F67" s="134"/>
    </row>
    <row r="68" spans="1:6" x14ac:dyDescent="0.2">
      <c r="A68" s="202"/>
      <c r="B68" s="134"/>
      <c r="C68" s="134"/>
      <c r="D68" s="134"/>
      <c r="E68" s="134"/>
      <c r="F68" s="134"/>
    </row>
    <row r="69" spans="1:6" x14ac:dyDescent="0.2">
      <c r="A69" s="202"/>
      <c r="B69" s="134">
        <f>N99</f>
        <v>2000</v>
      </c>
      <c r="C69" s="134">
        <f>V101</f>
        <v>670</v>
      </c>
      <c r="D69" s="134">
        <f>AE99</f>
        <v>830</v>
      </c>
      <c r="E69" s="134">
        <f>AN99</f>
        <v>1000</v>
      </c>
      <c r="F69" s="134"/>
    </row>
    <row r="70" spans="1:6" x14ac:dyDescent="0.2">
      <c r="A70" s="202"/>
      <c r="B70" s="134"/>
      <c r="C70" s="134"/>
      <c r="D70" s="134"/>
      <c r="E70" s="134"/>
      <c r="F70" s="134"/>
    </row>
    <row r="71" spans="1:6" ht="13.5" thickBot="1" x14ac:dyDescent="0.25">
      <c r="A71" s="202"/>
      <c r="B71" s="134"/>
      <c r="C71" s="134"/>
      <c r="D71" s="134"/>
      <c r="E71" s="134"/>
      <c r="F71" s="134"/>
    </row>
    <row r="72" spans="1:6" ht="39.75" customHeight="1" thickBot="1" x14ac:dyDescent="0.25">
      <c r="A72" s="202"/>
      <c r="B72" s="448" t="s">
        <v>15</v>
      </c>
      <c r="C72" s="449" t="s">
        <v>236</v>
      </c>
      <c r="D72" s="449" t="s">
        <v>237</v>
      </c>
      <c r="E72" s="450" t="s">
        <v>238</v>
      </c>
      <c r="F72" s="134"/>
    </row>
    <row r="73" spans="1:6" x14ac:dyDescent="0.2">
      <c r="A73" s="202"/>
      <c r="B73" s="441">
        <v>2016</v>
      </c>
      <c r="C73" s="59" t="s">
        <v>233</v>
      </c>
      <c r="D73" s="211">
        <v>56666</v>
      </c>
      <c r="E73" s="442">
        <f>D73/D$73</f>
        <v>1</v>
      </c>
      <c r="F73" s="134"/>
    </row>
    <row r="74" spans="1:6" x14ac:dyDescent="0.2">
      <c r="A74" s="202"/>
      <c r="B74" s="441">
        <v>2017</v>
      </c>
      <c r="C74" s="59" t="s">
        <v>233</v>
      </c>
      <c r="D74" s="211">
        <v>56866</v>
      </c>
      <c r="E74" s="442">
        <f t="shared" ref="E74:E77" si="43">D74/D$73</f>
        <v>1.0035294532876857</v>
      </c>
      <c r="F74" s="134"/>
    </row>
    <row r="75" spans="1:6" x14ac:dyDescent="0.2">
      <c r="A75" s="202"/>
      <c r="B75" s="441">
        <v>2018</v>
      </c>
      <c r="C75" s="59" t="s">
        <v>233</v>
      </c>
      <c r="D75" s="211">
        <v>56670</v>
      </c>
      <c r="E75" s="442">
        <f t="shared" si="43"/>
        <v>1.0000705890657537</v>
      </c>
      <c r="F75" s="134"/>
    </row>
    <row r="76" spans="1:6" x14ac:dyDescent="0.2">
      <c r="A76" s="202"/>
      <c r="B76" s="441">
        <v>2019</v>
      </c>
      <c r="C76" s="59" t="s">
        <v>233</v>
      </c>
      <c r="D76" s="211">
        <v>57136</v>
      </c>
      <c r="E76" s="442">
        <f t="shared" si="43"/>
        <v>1.0082942152260614</v>
      </c>
      <c r="F76" s="134"/>
    </row>
    <row r="77" spans="1:6" x14ac:dyDescent="0.2">
      <c r="A77" s="202"/>
      <c r="B77" s="441">
        <v>2020</v>
      </c>
      <c r="C77" s="59" t="s">
        <v>233</v>
      </c>
      <c r="D77" s="211">
        <v>57488</v>
      </c>
      <c r="E77" s="442">
        <f t="shared" si="43"/>
        <v>1.0145060530123884</v>
      </c>
      <c r="F77" s="134"/>
    </row>
    <row r="78" spans="1:6" x14ac:dyDescent="0.2">
      <c r="A78" s="202"/>
      <c r="B78" s="441"/>
      <c r="C78" s="59"/>
      <c r="D78" s="59"/>
      <c r="E78" s="443"/>
      <c r="F78" s="134"/>
    </row>
    <row r="79" spans="1:6" x14ac:dyDescent="0.2">
      <c r="A79" s="202"/>
      <c r="B79" s="441"/>
      <c r="C79" s="59" t="s">
        <v>234</v>
      </c>
      <c r="D79" s="211">
        <f>AVERAGE(D73:D77)</f>
        <v>56965.2</v>
      </c>
      <c r="E79" s="443"/>
      <c r="F79" s="134"/>
    </row>
    <row r="80" spans="1:6" ht="13.5" thickBot="1" x14ac:dyDescent="0.25">
      <c r="A80" s="202"/>
      <c r="B80" s="444"/>
      <c r="C80" s="445" t="s">
        <v>235</v>
      </c>
      <c r="D80" s="446">
        <f>STDEV(D73:D77)</f>
        <v>349.6415307139585</v>
      </c>
      <c r="E80" s="447">
        <f>D80/D79</f>
        <v>6.1378092364102734E-3</v>
      </c>
      <c r="F80" s="134"/>
    </row>
    <row r="81" spans="1:6" x14ac:dyDescent="0.2">
      <c r="A81" s="202"/>
      <c r="B81" s="134"/>
      <c r="C81" s="134"/>
      <c r="D81" s="134"/>
      <c r="E81" s="134"/>
      <c r="F81" s="134"/>
    </row>
    <row r="82" spans="1:6" x14ac:dyDescent="0.2">
      <c r="A82" s="202"/>
      <c r="B82" s="134"/>
      <c r="C82" s="134"/>
      <c r="D82" s="134"/>
      <c r="E82" s="134"/>
      <c r="F82" s="134"/>
    </row>
    <row r="83" spans="1:6" x14ac:dyDescent="0.2">
      <c r="A83" s="202"/>
      <c r="B83" s="134"/>
      <c r="C83" s="134"/>
      <c r="D83" s="134"/>
      <c r="E83" s="134"/>
      <c r="F83" s="134"/>
    </row>
    <row r="98" spans="14:40" ht="59.25" x14ac:dyDescent="0.75">
      <c r="N98" s="299" t="s">
        <v>193</v>
      </c>
      <c r="AE98" s="299" t="s">
        <v>195</v>
      </c>
      <c r="AN98" s="299" t="s">
        <v>196</v>
      </c>
    </row>
    <row r="99" spans="14:40" ht="20.25" x14ac:dyDescent="0.3">
      <c r="N99" s="298">
        <v>2000</v>
      </c>
      <c r="AE99" s="298">
        <v>830</v>
      </c>
      <c r="AN99" s="298">
        <v>1000</v>
      </c>
    </row>
    <row r="100" spans="14:40" ht="59.25" x14ac:dyDescent="0.75">
      <c r="V100" s="299" t="s">
        <v>194</v>
      </c>
    </row>
    <row r="101" spans="14:40" ht="20.25" x14ac:dyDescent="0.3">
      <c r="V101" s="298">
        <v>670</v>
      </c>
    </row>
  </sheetData>
  <mergeCells count="13">
    <mergeCell ref="T25:W25"/>
    <mergeCell ref="D2:M2"/>
    <mergeCell ref="D15:M15"/>
    <mergeCell ref="D3:E3"/>
    <mergeCell ref="F3:G3"/>
    <mergeCell ref="H3:I3"/>
    <mergeCell ref="J3:K3"/>
    <mergeCell ref="L3:M3"/>
    <mergeCell ref="D16:E16"/>
    <mergeCell ref="F16:G16"/>
    <mergeCell ref="H16:I16"/>
    <mergeCell ref="J16:K16"/>
    <mergeCell ref="L16:M16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9"/>
  <sheetViews>
    <sheetView topLeftCell="A7" workbookViewId="0">
      <selection activeCell="Q23" sqref="Q23"/>
    </sheetView>
    <sheetView topLeftCell="H25" workbookViewId="1">
      <selection activeCell="D67" sqref="D67"/>
    </sheetView>
    <sheetView topLeftCell="A46" workbookViewId="2"/>
  </sheetViews>
  <sheetFormatPr defaultRowHeight="12.75" x14ac:dyDescent="0.2"/>
  <cols>
    <col min="3" max="3" width="30.42578125" bestFit="1" customWidth="1"/>
    <col min="4" max="6" width="17.28515625" customWidth="1"/>
    <col min="7" max="8" width="17.7109375" bestFit="1" customWidth="1"/>
    <col min="24" max="24" width="12.42578125" bestFit="1" customWidth="1"/>
    <col min="26" max="26" width="12.42578125" bestFit="1" customWidth="1"/>
    <col min="28" max="28" width="10.7109375" bestFit="1" customWidth="1"/>
  </cols>
  <sheetData>
    <row r="2" spans="21:28" ht="13.5" thickBot="1" x14ac:dyDescent="0.25"/>
    <row r="3" spans="21:28" ht="21" thickBot="1" x14ac:dyDescent="0.35">
      <c r="U3" s="161" t="s">
        <v>74</v>
      </c>
      <c r="V3" s="162"/>
      <c r="W3" s="172"/>
      <c r="X3" s="163" t="s">
        <v>72</v>
      </c>
      <c r="Y3" s="162"/>
      <c r="Z3" s="164" t="s">
        <v>73</v>
      </c>
    </row>
    <row r="4" spans="21:28" ht="20.25" x14ac:dyDescent="0.3">
      <c r="U4" s="161" t="s">
        <v>52</v>
      </c>
      <c r="V4" s="162"/>
      <c r="W4" s="172"/>
      <c r="X4" s="163">
        <v>1100</v>
      </c>
      <c r="Y4" s="162"/>
      <c r="Z4" s="164">
        <v>604</v>
      </c>
      <c r="AA4" s="180"/>
      <c r="AB4" s="163">
        <f t="shared" ref="AB4:AB16" si="0">X4-Z4</f>
        <v>496</v>
      </c>
    </row>
    <row r="5" spans="21:28" ht="20.25" x14ac:dyDescent="0.3">
      <c r="U5" s="165" t="s">
        <v>53</v>
      </c>
      <c r="V5" s="166"/>
      <c r="W5" s="173"/>
      <c r="X5" s="159">
        <v>8000</v>
      </c>
      <c r="Y5" s="166"/>
      <c r="Z5" s="167">
        <v>8227</v>
      </c>
      <c r="AA5" s="180"/>
      <c r="AB5" s="159">
        <f t="shared" si="0"/>
        <v>-227</v>
      </c>
    </row>
    <row r="6" spans="21:28" ht="20.25" x14ac:dyDescent="0.3">
      <c r="U6" s="165" t="s">
        <v>54</v>
      </c>
      <c r="V6" s="166"/>
      <c r="W6" s="173"/>
      <c r="X6" s="159">
        <v>1500</v>
      </c>
      <c r="Y6" s="166"/>
      <c r="Z6" s="167">
        <v>501</v>
      </c>
      <c r="AA6" s="180"/>
      <c r="AB6" s="159">
        <f t="shared" si="0"/>
        <v>999</v>
      </c>
    </row>
    <row r="7" spans="21:28" ht="20.25" x14ac:dyDescent="0.3">
      <c r="U7" s="165" t="s">
        <v>56</v>
      </c>
      <c r="V7" s="166"/>
      <c r="W7" s="173"/>
      <c r="X7" s="159">
        <v>22100</v>
      </c>
      <c r="Y7" s="166"/>
      <c r="Z7" s="167">
        <v>25567</v>
      </c>
      <c r="AA7" s="180"/>
      <c r="AB7" s="159">
        <f t="shared" si="0"/>
        <v>-3467</v>
      </c>
    </row>
    <row r="8" spans="21:28" ht="20.25" x14ac:dyDescent="0.3">
      <c r="U8" s="165" t="s">
        <v>71</v>
      </c>
      <c r="V8" s="166"/>
      <c r="W8" s="173"/>
      <c r="X8" s="159">
        <v>4800</v>
      </c>
      <c r="Y8" s="166"/>
      <c r="Z8" s="167">
        <v>7214</v>
      </c>
      <c r="AA8" s="180"/>
      <c r="AB8" s="159">
        <f t="shared" si="0"/>
        <v>-2414</v>
      </c>
    </row>
    <row r="9" spans="21:28" ht="20.25" x14ac:dyDescent="0.3">
      <c r="U9" s="165" t="s">
        <v>60</v>
      </c>
      <c r="V9" s="166"/>
      <c r="W9" s="173"/>
      <c r="X9" s="159">
        <v>24500</v>
      </c>
      <c r="Y9" s="166"/>
      <c r="Z9" s="167">
        <v>29581</v>
      </c>
      <c r="AA9" s="180"/>
      <c r="AB9" s="159">
        <f t="shared" si="0"/>
        <v>-5081</v>
      </c>
    </row>
    <row r="10" spans="21:28" ht="20.25" x14ac:dyDescent="0.3">
      <c r="U10" s="165" t="s">
        <v>63</v>
      </c>
      <c r="V10" s="166"/>
      <c r="W10" s="173"/>
      <c r="X10" s="159">
        <v>8900</v>
      </c>
      <c r="Y10" s="166"/>
      <c r="Z10" s="167">
        <v>5216</v>
      </c>
      <c r="AA10" s="180"/>
      <c r="AB10" s="159">
        <f t="shared" si="0"/>
        <v>3684</v>
      </c>
    </row>
    <row r="11" spans="21:28" ht="20.25" x14ac:dyDescent="0.3">
      <c r="U11" s="165" t="s">
        <v>65</v>
      </c>
      <c r="V11" s="166"/>
      <c r="W11" s="173"/>
      <c r="X11" s="159">
        <v>1100</v>
      </c>
      <c r="Y11" s="166"/>
      <c r="Z11" s="167">
        <v>1079</v>
      </c>
      <c r="AA11" s="180"/>
      <c r="AB11" s="159">
        <f t="shared" si="0"/>
        <v>21</v>
      </c>
    </row>
    <row r="12" spans="21:28" ht="20.25" x14ac:dyDescent="0.3">
      <c r="U12" s="165" t="s">
        <v>66</v>
      </c>
      <c r="V12" s="166"/>
      <c r="W12" s="173"/>
      <c r="X12" s="159">
        <v>32000</v>
      </c>
      <c r="Y12" s="166"/>
      <c r="Z12" s="167">
        <v>25804</v>
      </c>
      <c r="AA12" s="180"/>
      <c r="AB12" s="159">
        <f t="shared" si="0"/>
        <v>6196</v>
      </c>
    </row>
    <row r="13" spans="21:28" ht="20.25" x14ac:dyDescent="0.3">
      <c r="U13" s="165" t="s">
        <v>67</v>
      </c>
      <c r="V13" s="166"/>
      <c r="W13" s="173"/>
      <c r="X13" s="159">
        <v>3000</v>
      </c>
      <c r="Y13" s="166"/>
      <c r="Z13" s="167">
        <v>2989</v>
      </c>
      <c r="AA13" s="180"/>
      <c r="AB13" s="159">
        <f t="shared" si="0"/>
        <v>11</v>
      </c>
    </row>
    <row r="14" spans="21:28" ht="20.25" x14ac:dyDescent="0.3">
      <c r="U14" s="165" t="s">
        <v>68</v>
      </c>
      <c r="V14" s="166"/>
      <c r="W14" s="173"/>
      <c r="X14" s="159">
        <v>2000</v>
      </c>
      <c r="Y14" s="166"/>
      <c r="Z14" s="167">
        <v>1797</v>
      </c>
      <c r="AA14" s="180"/>
      <c r="AB14" s="159">
        <f t="shared" si="0"/>
        <v>203</v>
      </c>
    </row>
    <row r="15" spans="21:28" ht="20.25" x14ac:dyDescent="0.3">
      <c r="U15" s="165" t="s">
        <v>69</v>
      </c>
      <c r="V15" s="166"/>
      <c r="W15" s="173"/>
      <c r="X15" s="159">
        <v>50000</v>
      </c>
      <c r="Y15" s="166"/>
      <c r="Z15" s="167">
        <v>29954</v>
      </c>
      <c r="AA15" s="180"/>
      <c r="AB15" s="159">
        <f t="shared" si="0"/>
        <v>20046</v>
      </c>
    </row>
    <row r="16" spans="21:28" ht="21" thickBot="1" x14ac:dyDescent="0.35">
      <c r="U16" s="168"/>
      <c r="V16" s="169"/>
      <c r="W16" s="174"/>
      <c r="X16" s="170">
        <f>SUM(X4:X15)</f>
        <v>159000</v>
      </c>
      <c r="Y16" s="170"/>
      <c r="Z16" s="171">
        <f t="shared" ref="Z16" si="1">SUM(Z4:Z15)</f>
        <v>138533</v>
      </c>
      <c r="AB16" s="159">
        <f t="shared" si="0"/>
        <v>20467</v>
      </c>
    </row>
    <row r="17" spans="21:27" ht="21" thickBot="1" x14ac:dyDescent="0.35">
      <c r="U17" s="175"/>
      <c r="V17" s="176"/>
      <c r="W17" s="177"/>
      <c r="X17" s="178">
        <f>SUM(X5:X15)</f>
        <v>157900</v>
      </c>
      <c r="Y17" s="178"/>
      <c r="Z17" s="179">
        <f t="shared" ref="Z17" si="2">SUM(Z5:Z15)</f>
        <v>137929</v>
      </c>
    </row>
    <row r="18" spans="21:27" ht="20.25" x14ac:dyDescent="0.3">
      <c r="U18" s="161" t="s">
        <v>59</v>
      </c>
      <c r="V18" s="162"/>
      <c r="W18" s="172"/>
      <c r="X18" s="163"/>
      <c r="Y18" s="162"/>
      <c r="Z18" s="164">
        <v>1371</v>
      </c>
      <c r="AA18" s="180"/>
    </row>
    <row r="19" spans="21:27" ht="20.25" x14ac:dyDescent="0.3">
      <c r="U19" s="165" t="s">
        <v>58</v>
      </c>
      <c r="V19" s="166"/>
      <c r="W19" s="173"/>
      <c r="X19" s="159"/>
      <c r="Y19" s="166"/>
      <c r="Z19" s="167">
        <v>374</v>
      </c>
      <c r="AA19" s="180"/>
    </row>
    <row r="20" spans="21:27" ht="20.25" x14ac:dyDescent="0.3">
      <c r="U20" s="165" t="s">
        <v>70</v>
      </c>
      <c r="V20" s="166"/>
      <c r="W20" s="173"/>
      <c r="X20" s="159"/>
      <c r="Y20" s="166"/>
      <c r="Z20" s="167">
        <v>246</v>
      </c>
      <c r="AA20" s="180"/>
    </row>
    <row r="21" spans="21:27" ht="20.25" x14ac:dyDescent="0.3">
      <c r="U21" s="165" t="s">
        <v>64</v>
      </c>
      <c r="V21" s="166"/>
      <c r="W21" s="173"/>
      <c r="X21" s="159"/>
      <c r="Y21" s="166"/>
      <c r="Z21" s="167">
        <v>215</v>
      </c>
      <c r="AA21" s="180"/>
    </row>
    <row r="22" spans="21:27" ht="20.25" x14ac:dyDescent="0.3">
      <c r="U22" s="165" t="s">
        <v>57</v>
      </c>
      <c r="V22" s="166"/>
      <c r="W22" s="173"/>
      <c r="X22" s="159"/>
      <c r="Y22" s="166"/>
      <c r="Z22" s="167">
        <v>147</v>
      </c>
      <c r="AA22" s="180"/>
    </row>
    <row r="23" spans="21:27" ht="20.25" x14ac:dyDescent="0.3">
      <c r="U23" s="165" t="s">
        <v>61</v>
      </c>
      <c r="V23" s="166"/>
      <c r="W23" s="173"/>
      <c r="X23" s="159"/>
      <c r="Y23" s="166"/>
      <c r="Z23" s="167">
        <v>97</v>
      </c>
      <c r="AA23" s="180"/>
    </row>
    <row r="24" spans="21:27" ht="20.25" x14ac:dyDescent="0.3">
      <c r="U24" s="165" t="s">
        <v>55</v>
      </c>
      <c r="V24" s="166"/>
      <c r="W24" s="173"/>
      <c r="X24" s="159"/>
      <c r="Y24" s="166"/>
      <c r="Z24" s="167">
        <v>57</v>
      </c>
      <c r="AA24" s="180"/>
    </row>
    <row r="25" spans="21:27" ht="21" thickBot="1" x14ac:dyDescent="0.35">
      <c r="U25" s="168" t="s">
        <v>62</v>
      </c>
      <c r="V25" s="169"/>
      <c r="W25" s="174"/>
      <c r="X25" s="170"/>
      <c r="Y25" s="169"/>
      <c r="Z25" s="171">
        <v>4</v>
      </c>
      <c r="AA25" s="180"/>
    </row>
    <row r="26" spans="21:27" ht="20.25" x14ac:dyDescent="0.3">
      <c r="U26" s="158"/>
      <c r="V26" s="158"/>
      <c r="W26" s="158"/>
      <c r="X26" s="158"/>
      <c r="Y26" s="158"/>
      <c r="Z26" s="159"/>
    </row>
    <row r="27" spans="21:27" ht="20.25" x14ac:dyDescent="0.3">
      <c r="U27" s="158"/>
      <c r="V27" s="158"/>
      <c r="W27" s="158"/>
      <c r="X27" s="160">
        <f>SUM(X4:X15)</f>
        <v>159000</v>
      </c>
      <c r="Y27" s="158"/>
      <c r="Z27" s="159">
        <f>SUM(Z4:Z15)</f>
        <v>138533</v>
      </c>
    </row>
    <row r="40" spans="2:11" x14ac:dyDescent="0.2">
      <c r="B40" s="6"/>
      <c r="C40" s="6"/>
      <c r="D40" s="6"/>
      <c r="E40" s="6"/>
      <c r="F40" s="6"/>
      <c r="G40" s="6"/>
    </row>
    <row r="41" spans="2:11" ht="13.5" thickBot="1" x14ac:dyDescent="0.25">
      <c r="B41" s="6"/>
      <c r="C41" s="6"/>
      <c r="D41" s="6"/>
      <c r="E41" s="6"/>
      <c r="F41" s="6"/>
      <c r="G41" s="6"/>
    </row>
    <row r="42" spans="2:11" ht="21" thickBot="1" x14ac:dyDescent="0.25">
      <c r="B42" s="6"/>
      <c r="C42" s="246" t="s">
        <v>74</v>
      </c>
      <c r="D42" s="239" t="s">
        <v>157</v>
      </c>
      <c r="E42" s="239" t="s">
        <v>158</v>
      </c>
      <c r="F42" s="240" t="s">
        <v>156</v>
      </c>
      <c r="G42" s="6"/>
      <c r="K42" s="165"/>
    </row>
    <row r="43" spans="2:11" ht="20.25" x14ac:dyDescent="0.3">
      <c r="B43" s="6"/>
      <c r="C43" s="161" t="s">
        <v>52</v>
      </c>
      <c r="D43" s="241">
        <v>624</v>
      </c>
      <c r="E43" s="241">
        <v>1100</v>
      </c>
      <c r="F43" s="242">
        <f>E43-D43</f>
        <v>476</v>
      </c>
      <c r="G43" s="6"/>
      <c r="K43" s="165" t="s">
        <v>52</v>
      </c>
    </row>
    <row r="44" spans="2:11" ht="20.25" x14ac:dyDescent="0.3">
      <c r="B44" s="6"/>
      <c r="C44" s="165" t="s">
        <v>53</v>
      </c>
      <c r="D44" s="237">
        <v>8843</v>
      </c>
      <c r="E44" s="237">
        <v>8000</v>
      </c>
      <c r="F44" s="235">
        <f t="shared" ref="F44:F65" si="3">E44-D44</f>
        <v>-843</v>
      </c>
      <c r="G44" s="6"/>
      <c r="K44" s="165" t="s">
        <v>53</v>
      </c>
    </row>
    <row r="45" spans="2:11" ht="20.25" x14ac:dyDescent="0.3">
      <c r="B45" s="6"/>
      <c r="C45" s="165" t="s">
        <v>54</v>
      </c>
      <c r="D45" s="237">
        <v>533</v>
      </c>
      <c r="E45" s="237">
        <v>1500</v>
      </c>
      <c r="F45" s="235">
        <f t="shared" si="3"/>
        <v>967</v>
      </c>
      <c r="G45" s="6"/>
      <c r="K45" s="165" t="s">
        <v>54</v>
      </c>
    </row>
    <row r="46" spans="2:11" ht="20.25" x14ac:dyDescent="0.3">
      <c r="B46" s="6"/>
      <c r="C46" s="165" t="s">
        <v>55</v>
      </c>
      <c r="D46" s="237">
        <v>61</v>
      </c>
      <c r="E46" s="237"/>
      <c r="F46" s="235">
        <f t="shared" si="3"/>
        <v>-61</v>
      </c>
      <c r="G46" s="6"/>
      <c r="K46" s="165" t="s">
        <v>55</v>
      </c>
    </row>
    <row r="47" spans="2:11" ht="20.25" x14ac:dyDescent="0.3">
      <c r="B47" s="6"/>
      <c r="C47" s="165" t="s">
        <v>70</v>
      </c>
      <c r="D47" s="237">
        <v>284</v>
      </c>
      <c r="E47" s="237"/>
      <c r="F47" s="235">
        <f t="shared" si="3"/>
        <v>-284</v>
      </c>
      <c r="G47" s="6"/>
      <c r="K47" s="165" t="s">
        <v>70</v>
      </c>
    </row>
    <row r="48" spans="2:11" ht="20.25" x14ac:dyDescent="0.3">
      <c r="B48" s="6"/>
      <c r="C48" s="165" t="s">
        <v>56</v>
      </c>
      <c r="D48" s="237">
        <v>27032</v>
      </c>
      <c r="E48" s="237">
        <v>22100</v>
      </c>
      <c r="F48" s="235">
        <f t="shared" si="3"/>
        <v>-4932</v>
      </c>
      <c r="G48" s="6"/>
      <c r="K48" s="165" t="s">
        <v>56</v>
      </c>
    </row>
    <row r="49" spans="2:11" ht="20.25" x14ac:dyDescent="0.3">
      <c r="B49" s="6"/>
      <c r="C49" s="165" t="s">
        <v>71</v>
      </c>
      <c r="D49" s="237">
        <v>7861</v>
      </c>
      <c r="E49" s="237">
        <v>4800</v>
      </c>
      <c r="F49" s="235">
        <f t="shared" si="3"/>
        <v>-3061</v>
      </c>
      <c r="G49" s="6"/>
      <c r="K49" s="165" t="s">
        <v>71</v>
      </c>
    </row>
    <row r="50" spans="2:11" ht="20.25" x14ac:dyDescent="0.3">
      <c r="B50" s="6"/>
      <c r="C50" s="165" t="s">
        <v>57</v>
      </c>
      <c r="D50" s="237">
        <v>155</v>
      </c>
      <c r="E50" s="237"/>
      <c r="F50" s="235">
        <f t="shared" si="3"/>
        <v>-155</v>
      </c>
      <c r="G50" s="6"/>
      <c r="K50" s="165" t="s">
        <v>57</v>
      </c>
    </row>
    <row r="51" spans="2:11" ht="20.25" x14ac:dyDescent="0.3">
      <c r="B51" s="6"/>
      <c r="C51" s="165" t="s">
        <v>58</v>
      </c>
      <c r="D51" s="237">
        <v>430</v>
      </c>
      <c r="E51" s="237"/>
      <c r="F51" s="235">
        <f t="shared" si="3"/>
        <v>-430</v>
      </c>
      <c r="G51" s="6"/>
      <c r="H51" s="6"/>
      <c r="K51" s="165" t="s">
        <v>58</v>
      </c>
    </row>
    <row r="52" spans="2:11" ht="20.25" x14ac:dyDescent="0.3">
      <c r="B52" s="6"/>
      <c r="C52" s="165" t="s">
        <v>59</v>
      </c>
      <c r="D52" s="237">
        <v>1497</v>
      </c>
      <c r="E52" s="237"/>
      <c r="F52" s="235">
        <f t="shared" si="3"/>
        <v>-1497</v>
      </c>
      <c r="G52" s="6"/>
      <c r="K52" s="165" t="s">
        <v>59</v>
      </c>
    </row>
    <row r="53" spans="2:11" ht="20.25" x14ac:dyDescent="0.3">
      <c r="B53" s="6"/>
      <c r="C53" s="165" t="s">
        <v>60</v>
      </c>
      <c r="D53" s="237">
        <v>31106</v>
      </c>
      <c r="E53" s="237">
        <v>24500</v>
      </c>
      <c r="F53" s="235">
        <f t="shared" si="3"/>
        <v>-6606</v>
      </c>
      <c r="G53" s="6"/>
      <c r="K53" s="165" t="s">
        <v>60</v>
      </c>
    </row>
    <row r="54" spans="2:11" ht="20.25" x14ac:dyDescent="0.3">
      <c r="B54" s="6"/>
      <c r="C54" s="165" t="s">
        <v>61</v>
      </c>
      <c r="D54" s="237">
        <v>103</v>
      </c>
      <c r="E54" s="237"/>
      <c r="F54" s="235">
        <f t="shared" si="3"/>
        <v>-103</v>
      </c>
      <c r="G54" s="6"/>
      <c r="K54" s="165" t="s">
        <v>61</v>
      </c>
    </row>
    <row r="55" spans="2:11" ht="20.25" x14ac:dyDescent="0.3">
      <c r="B55" s="6"/>
      <c r="C55" s="165" t="s">
        <v>62</v>
      </c>
      <c r="D55" s="237">
        <v>6</v>
      </c>
      <c r="E55" s="237"/>
      <c r="F55" s="235">
        <f t="shared" si="3"/>
        <v>-6</v>
      </c>
      <c r="G55" s="6"/>
      <c r="K55" s="165" t="s">
        <v>62</v>
      </c>
    </row>
    <row r="56" spans="2:11" ht="20.25" x14ac:dyDescent="0.3">
      <c r="B56" s="6"/>
      <c r="C56" s="165" t="s">
        <v>63</v>
      </c>
      <c r="D56" s="237">
        <v>5562</v>
      </c>
      <c r="E56" s="237">
        <v>8900</v>
      </c>
      <c r="F56" s="235">
        <f t="shared" si="3"/>
        <v>3338</v>
      </c>
      <c r="G56" s="6"/>
      <c r="K56" s="165" t="s">
        <v>63</v>
      </c>
    </row>
    <row r="57" spans="2:11" ht="20.25" x14ac:dyDescent="0.3">
      <c r="B57" s="6"/>
      <c r="C57" s="165" t="s">
        <v>64</v>
      </c>
      <c r="D57" s="237">
        <v>229</v>
      </c>
      <c r="E57" s="237"/>
      <c r="F57" s="235">
        <f t="shared" si="3"/>
        <v>-229</v>
      </c>
      <c r="G57" s="6"/>
      <c r="K57" s="165" t="s">
        <v>64</v>
      </c>
    </row>
    <row r="58" spans="2:11" ht="20.25" x14ac:dyDescent="0.3">
      <c r="B58" s="6"/>
      <c r="C58" s="165" t="s">
        <v>65</v>
      </c>
      <c r="D58" s="237">
        <v>1175</v>
      </c>
      <c r="E58" s="237">
        <v>1100</v>
      </c>
      <c r="F58" s="235">
        <f t="shared" si="3"/>
        <v>-75</v>
      </c>
      <c r="G58" s="6"/>
      <c r="K58" s="165" t="s">
        <v>65</v>
      </c>
    </row>
    <row r="59" spans="2:11" ht="20.25" x14ac:dyDescent="0.3">
      <c r="B59" s="6"/>
      <c r="C59" s="165" t="s">
        <v>66</v>
      </c>
      <c r="D59" s="237">
        <v>27104</v>
      </c>
      <c r="E59" s="237">
        <v>32000</v>
      </c>
      <c r="F59" s="235">
        <f t="shared" si="3"/>
        <v>4896</v>
      </c>
      <c r="G59" s="6"/>
      <c r="K59" s="165" t="s">
        <v>66</v>
      </c>
    </row>
    <row r="60" spans="2:11" ht="20.25" x14ac:dyDescent="0.3">
      <c r="B60" s="6"/>
      <c r="C60" s="165" t="s">
        <v>67</v>
      </c>
      <c r="D60" s="237">
        <v>3460</v>
      </c>
      <c r="E60" s="237">
        <v>3000</v>
      </c>
      <c r="F60" s="235">
        <f t="shared" si="3"/>
        <v>-460</v>
      </c>
      <c r="G60" s="6"/>
      <c r="K60" s="165" t="s">
        <v>67</v>
      </c>
    </row>
    <row r="61" spans="2:11" ht="20.25" x14ac:dyDescent="0.3">
      <c r="B61" s="6"/>
      <c r="C61" s="165" t="s">
        <v>68</v>
      </c>
      <c r="D61" s="237">
        <v>1870</v>
      </c>
      <c r="E61" s="237">
        <v>2000</v>
      </c>
      <c r="F61" s="235">
        <f t="shared" si="3"/>
        <v>130</v>
      </c>
      <c r="G61" s="6"/>
      <c r="K61" s="165" t="s">
        <v>68</v>
      </c>
    </row>
    <row r="62" spans="2:11" ht="20.25" x14ac:dyDescent="0.3">
      <c r="B62" s="6"/>
      <c r="C62" s="165" t="s">
        <v>77</v>
      </c>
      <c r="D62" s="237">
        <v>33186</v>
      </c>
      <c r="E62" s="237">
        <v>50000</v>
      </c>
      <c r="F62" s="235">
        <f t="shared" si="3"/>
        <v>16814</v>
      </c>
      <c r="G62" s="6"/>
      <c r="K62" s="165" t="s">
        <v>69</v>
      </c>
    </row>
    <row r="63" spans="2:11" ht="20.25" x14ac:dyDescent="0.3">
      <c r="B63" s="6"/>
      <c r="C63" s="165"/>
      <c r="D63" s="237"/>
      <c r="E63" s="237"/>
      <c r="F63" s="235"/>
      <c r="G63" s="202"/>
      <c r="K63" s="165"/>
    </row>
    <row r="64" spans="2:11" ht="20.25" x14ac:dyDescent="0.3">
      <c r="B64" s="6"/>
      <c r="C64" s="236" t="s">
        <v>159</v>
      </c>
      <c r="D64" s="237">
        <f>SUM(D43:D62)</f>
        <v>151121</v>
      </c>
      <c r="E64" s="237">
        <f>SUM(E43:E62)</f>
        <v>159000</v>
      </c>
      <c r="F64" s="235">
        <f t="shared" si="3"/>
        <v>7879</v>
      </c>
      <c r="G64" s="245">
        <f>F64/D64</f>
        <v>5.2137029267937611E-2</v>
      </c>
      <c r="K64" s="165"/>
    </row>
    <row r="65" spans="2:7" ht="21" thickBot="1" x14ac:dyDescent="0.35">
      <c r="B65" s="6"/>
      <c r="C65" s="243" t="s">
        <v>160</v>
      </c>
      <c r="D65" s="238">
        <v>153006</v>
      </c>
      <c r="E65" s="238">
        <v>159000</v>
      </c>
      <c r="F65" s="244">
        <f t="shared" si="3"/>
        <v>5994</v>
      </c>
      <c r="G65" s="245">
        <f>F65/D65</f>
        <v>3.917493431630132E-2</v>
      </c>
    </row>
    <row r="66" spans="2:7" x14ac:dyDescent="0.2">
      <c r="B66" s="6"/>
      <c r="C66" s="6"/>
      <c r="D66" s="6"/>
      <c r="E66" s="6"/>
      <c r="F66" s="6"/>
      <c r="G66" s="202"/>
    </row>
    <row r="67" spans="2:7" x14ac:dyDescent="0.2">
      <c r="B67" s="6"/>
      <c r="C67" s="6"/>
      <c r="D67" s="384">
        <f>(D65-D64)/D65</f>
        <v>1.2319778309347346E-2</v>
      </c>
      <c r="E67" s="6"/>
      <c r="F67" s="6"/>
      <c r="G67" s="6"/>
    </row>
    <row r="68" spans="2:7" x14ac:dyDescent="0.2">
      <c r="B68" s="6"/>
      <c r="C68" s="6"/>
      <c r="D68" s="6"/>
      <c r="E68" s="6"/>
      <c r="F68" s="6"/>
      <c r="G68" s="6"/>
    </row>
    <row r="69" spans="2:7" x14ac:dyDescent="0.2">
      <c r="B69" s="6"/>
    </row>
  </sheetData>
  <sortState ref="G43:J62">
    <sortCondition ref="G67:G86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16"/>
  <sheetViews>
    <sheetView topLeftCell="A13" workbookViewId="0">
      <selection activeCell="A5" sqref="A3:A5"/>
    </sheetView>
    <sheetView workbookViewId="1"/>
    <sheetView workbookViewId="2"/>
  </sheetViews>
  <sheetFormatPr defaultColWidth="9.140625" defaultRowHeight="15" x14ac:dyDescent="0.25"/>
  <cols>
    <col min="1" max="1" width="9.140625" style="184" customWidth="1"/>
    <col min="2" max="2" width="16.140625" style="186" customWidth="1"/>
    <col min="3" max="3" width="9.140625" style="185" customWidth="1"/>
    <col min="4" max="11" width="9.140625" style="184" customWidth="1"/>
    <col min="12" max="12" width="8.42578125" style="184" bestFit="1" customWidth="1"/>
    <col min="13" max="13" width="6" style="184" bestFit="1" customWidth="1"/>
    <col min="14" max="14" width="8" style="184" bestFit="1" customWidth="1"/>
    <col min="15" max="19" width="4.140625" style="184" bestFit="1" customWidth="1"/>
    <col min="20" max="20" width="6.28515625" style="184" bestFit="1" customWidth="1"/>
    <col min="21" max="21" width="6" style="183" bestFit="1" customWidth="1"/>
    <col min="22" max="26" width="9.140625" style="183" customWidth="1"/>
    <col min="27" max="27" width="9.140625" style="182" customWidth="1"/>
    <col min="28" max="63" width="4.140625" style="181" bestFit="1" customWidth="1"/>
    <col min="64" max="72" width="5" style="181" bestFit="1" customWidth="1"/>
    <col min="73" max="83" width="6" style="181" bestFit="1" customWidth="1"/>
    <col min="84" max="111" width="7" style="181" bestFit="1" customWidth="1"/>
    <col min="112" max="139" width="8" style="181" bestFit="1" customWidth="1"/>
    <col min="140" max="16384" width="9.140625" style="181"/>
  </cols>
  <sheetData>
    <row r="1" spans="1:140" ht="15.75" thickBot="1" x14ac:dyDescent="0.3">
      <c r="A1" s="184">
        <f>SUM(A3:A42)</f>
        <v>40</v>
      </c>
      <c r="AB1" s="183">
        <v>1</v>
      </c>
      <c r="AC1" s="183">
        <v>2</v>
      </c>
      <c r="AD1" s="183">
        <v>3</v>
      </c>
      <c r="AE1" s="183">
        <v>4</v>
      </c>
      <c r="AF1" s="183">
        <v>5</v>
      </c>
      <c r="AG1" s="183">
        <v>6</v>
      </c>
      <c r="AH1" s="183">
        <v>7</v>
      </c>
      <c r="AI1" s="183">
        <v>8</v>
      </c>
      <c r="AJ1" s="183">
        <v>9</v>
      </c>
      <c r="AK1" s="183">
        <v>10</v>
      </c>
      <c r="AL1" s="183">
        <v>11</v>
      </c>
      <c r="AM1" s="183">
        <v>12</v>
      </c>
      <c r="AN1" s="183">
        <v>13</v>
      </c>
      <c r="AO1" s="183">
        <v>14</v>
      </c>
      <c r="AP1" s="183">
        <v>15</v>
      </c>
      <c r="AQ1" s="183">
        <v>16</v>
      </c>
      <c r="AR1" s="183">
        <v>17</v>
      </c>
      <c r="AS1" s="183">
        <v>18</v>
      </c>
      <c r="AT1" s="183">
        <v>19</v>
      </c>
      <c r="AU1" s="183">
        <v>20</v>
      </c>
      <c r="AV1" s="183">
        <v>21</v>
      </c>
      <c r="AW1" s="183">
        <v>22</v>
      </c>
      <c r="AX1" s="183">
        <v>23</v>
      </c>
      <c r="AY1" s="183">
        <v>24</v>
      </c>
      <c r="AZ1" s="183">
        <v>25</v>
      </c>
      <c r="BA1" s="183">
        <v>26</v>
      </c>
      <c r="BB1" s="183">
        <v>27</v>
      </c>
      <c r="BC1" s="183">
        <v>28</v>
      </c>
      <c r="BD1" s="183">
        <v>29</v>
      </c>
      <c r="BE1" s="183">
        <v>30</v>
      </c>
      <c r="BF1" s="183">
        <v>31</v>
      </c>
      <c r="BG1" s="183">
        <v>32</v>
      </c>
      <c r="BH1" s="183">
        <v>33</v>
      </c>
      <c r="BI1" s="183">
        <v>34</v>
      </c>
      <c r="BJ1" s="183">
        <v>35</v>
      </c>
      <c r="BK1" s="183">
        <v>36</v>
      </c>
      <c r="BL1" s="183">
        <v>37</v>
      </c>
      <c r="BM1" s="183">
        <v>38</v>
      </c>
      <c r="BN1" s="183">
        <v>39</v>
      </c>
      <c r="BO1" s="183">
        <v>40</v>
      </c>
      <c r="BP1" s="183">
        <v>41</v>
      </c>
      <c r="BQ1" s="183">
        <v>42</v>
      </c>
      <c r="BR1" s="183">
        <v>43</v>
      </c>
      <c r="BS1" s="183">
        <v>44</v>
      </c>
      <c r="BT1" s="183">
        <v>45</v>
      </c>
      <c r="BU1" s="183">
        <v>46</v>
      </c>
      <c r="BV1" s="183">
        <v>47</v>
      </c>
      <c r="BW1" s="183">
        <v>48</v>
      </c>
      <c r="BX1" s="183">
        <v>49</v>
      </c>
      <c r="BY1" s="183">
        <v>50</v>
      </c>
      <c r="BZ1" s="183">
        <v>51</v>
      </c>
      <c r="CA1" s="183">
        <v>52</v>
      </c>
      <c r="CB1" s="183">
        <v>53</v>
      </c>
      <c r="CC1" s="183">
        <v>54</v>
      </c>
      <c r="CD1" s="183">
        <v>55</v>
      </c>
      <c r="CE1" s="183">
        <v>56</v>
      </c>
      <c r="CF1" s="183">
        <v>57</v>
      </c>
      <c r="CG1" s="183">
        <v>58</v>
      </c>
      <c r="CH1" s="183">
        <v>59</v>
      </c>
      <c r="CI1" s="183">
        <v>60</v>
      </c>
      <c r="CJ1" s="183">
        <v>61</v>
      </c>
      <c r="CK1" s="183">
        <v>62</v>
      </c>
      <c r="CL1" s="183">
        <v>63</v>
      </c>
      <c r="CM1" s="183">
        <v>64</v>
      </c>
      <c r="CN1" s="183">
        <v>65</v>
      </c>
      <c r="CO1" s="183">
        <v>66</v>
      </c>
      <c r="CP1" s="183">
        <v>67</v>
      </c>
      <c r="CQ1" s="183">
        <v>68</v>
      </c>
      <c r="CR1" s="183">
        <v>69</v>
      </c>
      <c r="CS1" s="183">
        <v>70</v>
      </c>
      <c r="CT1" s="183">
        <v>71</v>
      </c>
      <c r="CU1" s="183">
        <v>72</v>
      </c>
      <c r="CV1" s="183">
        <v>73</v>
      </c>
      <c r="CW1" s="183">
        <v>74</v>
      </c>
      <c r="CX1" s="183">
        <v>75</v>
      </c>
      <c r="CY1" s="183">
        <v>76</v>
      </c>
      <c r="CZ1" s="183">
        <v>77</v>
      </c>
      <c r="DA1" s="183">
        <v>78</v>
      </c>
      <c r="DB1" s="183">
        <v>79</v>
      </c>
      <c r="DC1" s="183">
        <v>80</v>
      </c>
      <c r="DD1" s="183">
        <v>81</v>
      </c>
      <c r="DE1" s="183">
        <v>82</v>
      </c>
      <c r="DF1" s="183">
        <v>83</v>
      </c>
      <c r="DG1" s="183">
        <v>84</v>
      </c>
      <c r="DH1" s="183">
        <v>85</v>
      </c>
      <c r="DI1" s="183">
        <v>86</v>
      </c>
      <c r="DJ1" s="183">
        <v>87</v>
      </c>
      <c r="DK1" s="183">
        <v>88</v>
      </c>
      <c r="DL1" s="183">
        <v>89</v>
      </c>
      <c r="DM1" s="183">
        <v>90</v>
      </c>
      <c r="DN1" s="183">
        <v>91</v>
      </c>
      <c r="DO1" s="183">
        <v>92</v>
      </c>
      <c r="DP1" s="183">
        <v>93</v>
      </c>
      <c r="DQ1" s="183">
        <v>94</v>
      </c>
      <c r="DR1" s="183">
        <v>95</v>
      </c>
      <c r="DS1" s="183">
        <v>96</v>
      </c>
      <c r="DT1" s="183">
        <v>97</v>
      </c>
      <c r="DU1" s="183">
        <v>98</v>
      </c>
      <c r="DV1" s="183">
        <v>99</v>
      </c>
      <c r="DW1" s="183">
        <v>100</v>
      </c>
      <c r="DX1" s="183">
        <v>101</v>
      </c>
      <c r="DY1" s="183">
        <v>102</v>
      </c>
      <c r="DZ1" s="183">
        <v>103</v>
      </c>
      <c r="EA1" s="183">
        <v>104</v>
      </c>
      <c r="EB1" s="183">
        <v>105</v>
      </c>
      <c r="EC1" s="183">
        <v>106</v>
      </c>
      <c r="ED1" s="183">
        <v>107</v>
      </c>
      <c r="EE1" s="183">
        <v>108</v>
      </c>
      <c r="EF1" s="183">
        <v>109</v>
      </c>
      <c r="EG1" s="183">
        <v>110</v>
      </c>
      <c r="EH1" s="183">
        <v>111</v>
      </c>
      <c r="EI1" s="183">
        <v>111</v>
      </c>
      <c r="EJ1" s="187"/>
    </row>
    <row r="2" spans="1:140" s="190" customFormat="1" ht="111" customHeight="1" thickBot="1" x14ac:dyDescent="0.25">
      <c r="A2" s="194" t="s">
        <v>75</v>
      </c>
      <c r="B2" s="193" t="str">
        <f>[1]PerlDa2!A1</f>
        <v>Country_Region</v>
      </c>
      <c r="C2" s="193" t="str">
        <f>[1]PerlDa2!B1</f>
        <v>Country_Region_Safe</v>
      </c>
      <c r="D2" s="193" t="str">
        <f>[1]PerlDa2!C1</f>
        <v>Smoothing</v>
      </c>
      <c r="E2" s="193" t="str">
        <f>[1]PerlDa2!D1</f>
        <v>Province_State</v>
      </c>
      <c r="F2" s="193" t="str">
        <f>[1]PerlDa2!E1</f>
        <v>Province_State_Safe</v>
      </c>
      <c r="G2" s="193" t="str">
        <f>[1]PerlDa2!F1</f>
        <v>County_Name</v>
      </c>
      <c r="H2" s="193" t="str">
        <f>[1]PerlDa2!G1</f>
        <v>County_Name_Safe</v>
      </c>
      <c r="I2" s="193" t="str">
        <f>[1]PerlDa2!H1</f>
        <v>Case_Type</v>
      </c>
      <c r="J2" s="193" t="str">
        <f>[1]PerlDa2!I1</f>
        <v>Source</v>
      </c>
      <c r="K2" s="193" t="str">
        <f>[1]PerlDa2!J1</f>
        <v>Last_Update_Date</v>
      </c>
      <c r="L2" s="193" t="str">
        <f>[1]PerlDa2!K1</f>
        <v>Classification_Code</v>
      </c>
      <c r="M2" s="193" t="str">
        <f>[1]PerlDa2!L1</f>
        <v>Type_Cases</v>
      </c>
      <c r="N2" s="193" t="str">
        <f>[1]PerlDa2!M1</f>
        <v>nCases</v>
      </c>
      <c r="O2" s="193" t="str">
        <f>[1]PerlDa2!N1</f>
        <v>Start_Cases</v>
      </c>
      <c r="P2" s="193" t="str">
        <f>[1]PerlDa2!O1</f>
        <v>Peak_Cases</v>
      </c>
      <c r="Q2" s="193" t="str">
        <f>[1]PerlDa2!P1</f>
        <v>Start_Half_Cases</v>
      </c>
      <c r="R2" s="193" t="str">
        <f>[1]PerlDa2!Q1</f>
        <v>Width_Cases</v>
      </c>
      <c r="S2" s="193" t="str">
        <f>[1]PerlDa2!R1</f>
        <v>End_Half_Cases</v>
      </c>
      <c r="T2" s="193" t="str">
        <f>[1]PerlDa2!S1</f>
        <v>Type_Deaths</v>
      </c>
      <c r="U2" s="193" t="str">
        <f>[1]PerlDa2!T1</f>
        <v>nDeaths</v>
      </c>
      <c r="V2" s="193" t="str">
        <f>[1]PerlDa2!U1</f>
        <v>Start_Deaths</v>
      </c>
      <c r="W2" s="193" t="str">
        <f>[1]PerlDa2!V1</f>
        <v>Peak_Deaths</v>
      </c>
      <c r="X2" s="193" t="str">
        <f>[1]PerlDa2!W1</f>
        <v>Start_Half_Deaths</v>
      </c>
      <c r="Y2" s="193" t="str">
        <f>[1]PerlDa2!X1</f>
        <v>Width_Deaths</v>
      </c>
      <c r="Z2" s="193" t="str">
        <f>[1]PerlDa2!Y1</f>
        <v>End_Half_Deaths</v>
      </c>
      <c r="AA2" s="193" t="str">
        <f>[1]PerlDa2!Z1</f>
        <v>Deaths_per_Case</v>
      </c>
      <c r="AB2" s="192">
        <f>[1]PerlDa2!AA1</f>
        <v>43853</v>
      </c>
      <c r="AC2" s="192">
        <f>[1]PerlDa2!AB1</f>
        <v>43854</v>
      </c>
      <c r="AD2" s="192">
        <f>[1]PerlDa2!AC1</f>
        <v>43855</v>
      </c>
      <c r="AE2" s="192">
        <f>[1]PerlDa2!AD1</f>
        <v>43856</v>
      </c>
      <c r="AF2" s="192">
        <f>[1]PerlDa2!AE1</f>
        <v>43857</v>
      </c>
      <c r="AG2" s="192">
        <f>[1]PerlDa2!AF1</f>
        <v>43858</v>
      </c>
      <c r="AH2" s="192">
        <f>[1]PerlDa2!AG1</f>
        <v>43859</v>
      </c>
      <c r="AI2" s="192">
        <f>[1]PerlDa2!AH1</f>
        <v>43860</v>
      </c>
      <c r="AJ2" s="192">
        <f>[1]PerlDa2!AI1</f>
        <v>43861</v>
      </c>
      <c r="AK2" s="192">
        <f>[1]PerlDa2!AJ1</f>
        <v>43862</v>
      </c>
      <c r="AL2" s="192">
        <f>[1]PerlDa2!AK1</f>
        <v>43863</v>
      </c>
      <c r="AM2" s="192">
        <f>[1]PerlDa2!AL1</f>
        <v>43864</v>
      </c>
      <c r="AN2" s="192">
        <f>[1]PerlDa2!AM1</f>
        <v>43865</v>
      </c>
      <c r="AO2" s="192">
        <f>[1]PerlDa2!AN1</f>
        <v>43866</v>
      </c>
      <c r="AP2" s="192">
        <f>[1]PerlDa2!AO1</f>
        <v>43867</v>
      </c>
      <c r="AQ2" s="192">
        <f>[1]PerlDa2!AP1</f>
        <v>43868</v>
      </c>
      <c r="AR2" s="192">
        <f>[1]PerlDa2!AQ1</f>
        <v>43869</v>
      </c>
      <c r="AS2" s="192">
        <f>[1]PerlDa2!AR1</f>
        <v>43870</v>
      </c>
      <c r="AT2" s="192">
        <f>[1]PerlDa2!AS1</f>
        <v>43871</v>
      </c>
      <c r="AU2" s="192">
        <f>[1]PerlDa2!AT1</f>
        <v>43872</v>
      </c>
      <c r="AV2" s="192">
        <f>[1]PerlDa2!AU1</f>
        <v>43873</v>
      </c>
      <c r="AW2" s="192">
        <f>[1]PerlDa2!AV1</f>
        <v>43874</v>
      </c>
      <c r="AX2" s="192">
        <f>[1]PerlDa2!AW1</f>
        <v>43875</v>
      </c>
      <c r="AY2" s="192">
        <f>[1]PerlDa2!AX1</f>
        <v>43876</v>
      </c>
      <c r="AZ2" s="192">
        <f>[1]PerlDa2!AY1</f>
        <v>43877</v>
      </c>
      <c r="BA2" s="192">
        <f>[1]PerlDa2!AZ1</f>
        <v>43878</v>
      </c>
      <c r="BB2" s="192">
        <f>[1]PerlDa2!BA1</f>
        <v>43879</v>
      </c>
      <c r="BC2" s="192">
        <f>[1]PerlDa2!BB1</f>
        <v>43880</v>
      </c>
      <c r="BD2" s="192">
        <f>[1]PerlDa2!BC1</f>
        <v>43881</v>
      </c>
      <c r="BE2" s="192">
        <f>[1]PerlDa2!BD1</f>
        <v>43882</v>
      </c>
      <c r="BF2" s="192">
        <f>[1]PerlDa2!BE1</f>
        <v>43883</v>
      </c>
      <c r="BG2" s="192">
        <f>[1]PerlDa2!BF1</f>
        <v>43884</v>
      </c>
      <c r="BH2" s="192">
        <f>[1]PerlDa2!BG1</f>
        <v>43885</v>
      </c>
      <c r="BI2" s="192">
        <f>[1]PerlDa2!BH1</f>
        <v>43886</v>
      </c>
      <c r="BJ2" s="192">
        <f>[1]PerlDa2!BI1</f>
        <v>43887</v>
      </c>
      <c r="BK2" s="192">
        <f>[1]PerlDa2!BJ1</f>
        <v>43888</v>
      </c>
      <c r="BL2" s="192">
        <f>[1]PerlDa2!BK1</f>
        <v>43889</v>
      </c>
      <c r="BM2" s="192">
        <f>[1]PerlDa2!BL1</f>
        <v>43890</v>
      </c>
      <c r="BN2" s="192">
        <f>[1]PerlDa2!BM1</f>
        <v>43891</v>
      </c>
      <c r="BO2" s="192">
        <f>[1]PerlDa2!BN1</f>
        <v>43892</v>
      </c>
      <c r="BP2" s="192">
        <f>[1]PerlDa2!BO1</f>
        <v>43893</v>
      </c>
      <c r="BQ2" s="192">
        <f>[1]PerlDa2!BP1</f>
        <v>43894</v>
      </c>
      <c r="BR2" s="192">
        <f>[1]PerlDa2!BQ1</f>
        <v>43895</v>
      </c>
      <c r="BS2" s="192">
        <f>[1]PerlDa2!BR1</f>
        <v>43896</v>
      </c>
      <c r="BT2" s="192">
        <f>[1]PerlDa2!BS1</f>
        <v>43897</v>
      </c>
      <c r="BU2" s="192">
        <f>[1]PerlDa2!BT1</f>
        <v>43898</v>
      </c>
      <c r="BV2" s="192">
        <f>[1]PerlDa2!BU1</f>
        <v>43899</v>
      </c>
      <c r="BW2" s="192">
        <f>[1]PerlDa2!BV1</f>
        <v>43900</v>
      </c>
      <c r="BX2" s="192">
        <f>[1]PerlDa2!BW1</f>
        <v>43901</v>
      </c>
      <c r="BY2" s="192">
        <f>[1]PerlDa2!BX1</f>
        <v>43902</v>
      </c>
      <c r="BZ2" s="192">
        <f>[1]PerlDa2!BY1</f>
        <v>43903</v>
      </c>
      <c r="CA2" s="192">
        <f>[1]PerlDa2!BZ1</f>
        <v>43904</v>
      </c>
      <c r="CB2" s="192">
        <f>[1]PerlDa2!CA1</f>
        <v>43905</v>
      </c>
      <c r="CC2" s="192">
        <f>[1]PerlDa2!CB1</f>
        <v>43906</v>
      </c>
      <c r="CD2" s="192">
        <f>[1]PerlDa2!CC1</f>
        <v>43907</v>
      </c>
      <c r="CE2" s="192">
        <f>[1]PerlDa2!CD1</f>
        <v>43908</v>
      </c>
      <c r="CF2" s="192">
        <f>[1]PerlDa2!CE1</f>
        <v>43909</v>
      </c>
      <c r="CG2" s="192">
        <f>[1]PerlDa2!CF1</f>
        <v>43910</v>
      </c>
      <c r="CH2" s="192">
        <f>[1]PerlDa2!CG1</f>
        <v>43911</v>
      </c>
      <c r="CI2" s="192">
        <f>[1]PerlDa2!CH1</f>
        <v>43912</v>
      </c>
      <c r="CJ2" s="192">
        <f>[1]PerlDa2!CI1</f>
        <v>43913</v>
      </c>
      <c r="CK2" s="192">
        <f>[1]PerlDa2!CJ1</f>
        <v>43914</v>
      </c>
      <c r="CL2" s="192">
        <f>[1]PerlDa2!CK1</f>
        <v>43915</v>
      </c>
      <c r="CM2" s="192">
        <f>[1]PerlDa2!CL1</f>
        <v>43916</v>
      </c>
      <c r="CN2" s="192">
        <f>[1]PerlDa2!CM1</f>
        <v>43917</v>
      </c>
      <c r="CO2" s="192">
        <f>[1]PerlDa2!CN1</f>
        <v>43918</v>
      </c>
      <c r="CP2" s="192">
        <f>[1]PerlDa2!CO1</f>
        <v>43919</v>
      </c>
      <c r="CQ2" s="192">
        <f>[1]PerlDa2!CP1</f>
        <v>43920</v>
      </c>
      <c r="CR2" s="192">
        <f>[1]PerlDa2!CQ1</f>
        <v>43921</v>
      </c>
      <c r="CS2" s="192">
        <f>[1]PerlDa2!CR1</f>
        <v>43922</v>
      </c>
      <c r="CT2" s="192">
        <f>[1]PerlDa2!CS1</f>
        <v>43923</v>
      </c>
      <c r="CU2" s="192">
        <f>[1]PerlDa2!CT1</f>
        <v>43924</v>
      </c>
      <c r="CV2" s="192">
        <f>[1]PerlDa2!CU1</f>
        <v>43925</v>
      </c>
      <c r="CW2" s="192">
        <f>[1]PerlDa2!CV1</f>
        <v>43926</v>
      </c>
      <c r="CX2" s="192">
        <f>[1]PerlDa2!CW1</f>
        <v>43927</v>
      </c>
      <c r="CY2" s="192">
        <f>[1]PerlDa2!CX1</f>
        <v>43928</v>
      </c>
      <c r="CZ2" s="192">
        <f>[1]PerlDa2!CY1</f>
        <v>43929</v>
      </c>
      <c r="DA2" s="192">
        <f>[1]PerlDa2!CZ1</f>
        <v>43930</v>
      </c>
      <c r="DB2" s="192">
        <f>[1]PerlDa2!DA1</f>
        <v>43931</v>
      </c>
      <c r="DC2" s="192">
        <f>[1]PerlDa2!DB1</f>
        <v>43932</v>
      </c>
      <c r="DD2" s="192">
        <f>[1]PerlDa2!DC1</f>
        <v>43933</v>
      </c>
      <c r="DE2" s="192">
        <f>[1]PerlDa2!DD1</f>
        <v>43934</v>
      </c>
      <c r="DF2" s="192">
        <f>[1]PerlDa2!DE1</f>
        <v>43935</v>
      </c>
      <c r="DG2" s="192">
        <f>[1]PerlDa2!DF1</f>
        <v>43936</v>
      </c>
      <c r="DH2" s="192">
        <f>[1]PerlDa2!DG1</f>
        <v>43937</v>
      </c>
      <c r="DI2" s="192">
        <f>[1]PerlDa2!DH1</f>
        <v>43938</v>
      </c>
      <c r="DJ2" s="192">
        <f>[1]PerlDa2!DI1</f>
        <v>43939</v>
      </c>
      <c r="DK2" s="192">
        <f>[1]PerlDa2!DJ1</f>
        <v>43940</v>
      </c>
      <c r="DL2" s="192">
        <f>[1]PerlDa2!DK1</f>
        <v>43941</v>
      </c>
      <c r="DM2" s="192">
        <f>[1]PerlDa2!DL1</f>
        <v>43942</v>
      </c>
      <c r="DN2" s="192">
        <f>[1]PerlDa2!DM1</f>
        <v>43943</v>
      </c>
      <c r="DO2" s="192">
        <f>[1]PerlDa2!DN1</f>
        <v>43944</v>
      </c>
      <c r="DP2" s="192">
        <f>[1]PerlDa2!DO1</f>
        <v>43945</v>
      </c>
      <c r="DQ2" s="192">
        <f>[1]PerlDa2!DP1</f>
        <v>43946</v>
      </c>
      <c r="DR2" s="192">
        <f>[1]PerlDa2!DQ1</f>
        <v>43947</v>
      </c>
      <c r="DS2" s="192">
        <f>[1]PerlDa2!DR1</f>
        <v>43948</v>
      </c>
      <c r="DT2" s="192">
        <f>[1]PerlDa2!DS1</f>
        <v>43949</v>
      </c>
      <c r="DU2" s="192">
        <f>[1]PerlDa2!DT1</f>
        <v>43950</v>
      </c>
      <c r="DV2" s="192">
        <f>[1]PerlDa2!DU1</f>
        <v>43951</v>
      </c>
      <c r="DW2" s="192">
        <f>[1]PerlDa2!DV1</f>
        <v>43952</v>
      </c>
      <c r="DX2" s="192">
        <f>[1]PerlDa2!DW1</f>
        <v>43953</v>
      </c>
      <c r="DY2" s="192">
        <f>[1]PerlDa2!DX1</f>
        <v>43954</v>
      </c>
      <c r="DZ2" s="192">
        <f>[1]PerlDa2!DY1</f>
        <v>43955</v>
      </c>
      <c r="EA2" s="192">
        <f>[1]PerlDa2!DZ1</f>
        <v>43956</v>
      </c>
      <c r="EB2" s="192">
        <f>[1]PerlDa2!EA1</f>
        <v>43957</v>
      </c>
      <c r="EC2" s="192">
        <f>[1]PerlDa2!EB1</f>
        <v>43958</v>
      </c>
      <c r="ED2" s="192">
        <f>[1]PerlDa2!EC1</f>
        <v>43959</v>
      </c>
      <c r="EE2" s="192">
        <f>[1]PerlDa2!ED1</f>
        <v>43960</v>
      </c>
      <c r="EF2" s="192">
        <f>[1]PerlDa2!EE1</f>
        <v>43961</v>
      </c>
      <c r="EG2" s="192">
        <f>[1]PerlDa2!EF1</f>
        <v>43962</v>
      </c>
      <c r="EH2" s="192">
        <f>[1]PerlDa2!EG1</f>
        <v>43963</v>
      </c>
      <c r="EI2" s="192">
        <f>[1]PerlDa2!EH1</f>
        <v>43964</v>
      </c>
      <c r="EJ2" s="191"/>
    </row>
    <row r="3" spans="1:140" x14ac:dyDescent="0.25">
      <c r="A3" s="416">
        <v>1</v>
      </c>
      <c r="B3" s="186" t="str">
        <f>[1]PerlDa2!A18</f>
        <v>Austria</v>
      </c>
      <c r="C3" s="186" t="str">
        <f>[1]PerlDa2!B18</f>
        <v>Austria_UNSM</v>
      </c>
      <c r="D3" s="186" t="str">
        <f>[1]PerlDa2!C18</f>
        <v>UNSM</v>
      </c>
      <c r="E3" s="186">
        <f>[1]PerlDa2!D18</f>
        <v>0</v>
      </c>
      <c r="F3" s="186">
        <f>[1]PerlDa2!E18</f>
        <v>0</v>
      </c>
      <c r="G3" s="186">
        <f>[1]PerlDa2!F18</f>
        <v>0</v>
      </c>
      <c r="H3" s="186">
        <f>[1]PerlDa2!G18</f>
        <v>0</v>
      </c>
      <c r="I3" s="186" t="str">
        <f>[1]PerlDa2!H18</f>
        <v>Confirmed</v>
      </c>
      <c r="J3" s="186" t="str">
        <f>[1]PerlDa2!I18</f>
        <v>jhu</v>
      </c>
      <c r="K3" s="186" t="str">
        <f>[1]PerlDa2!J18</f>
        <v>Fri May 15 09:41:43 EET 2020</v>
      </c>
      <c r="L3" s="186" t="str">
        <f>[1]PerlDa2!K18</f>
        <v>cCdD</v>
      </c>
      <c r="M3" s="186" t="str">
        <f>[1]PerlDa2!L18</f>
        <v>Cases</v>
      </c>
      <c r="N3" s="186">
        <f>[1]PerlDa2!M18</f>
        <v>15873</v>
      </c>
      <c r="O3" s="186">
        <f>[1]PerlDa2!N18</f>
        <v>43</v>
      </c>
      <c r="P3" s="186">
        <f>[1]PerlDa2!O18</f>
        <v>64</v>
      </c>
      <c r="Q3" s="186">
        <f>[1]PerlDa2!P18</f>
        <v>57</v>
      </c>
      <c r="R3" s="186">
        <f>[1]PerlDa2!Q18</f>
        <v>17</v>
      </c>
      <c r="S3" s="186">
        <f>[1]PerlDa2!R18</f>
        <v>73</v>
      </c>
      <c r="T3" s="186" t="str">
        <f>[1]PerlDa2!S18</f>
        <v>Death</v>
      </c>
      <c r="U3" s="186">
        <f>[1]PerlDa2!T18</f>
        <v>616</v>
      </c>
      <c r="V3" s="186">
        <f>[1]PerlDa2!U18</f>
        <v>51</v>
      </c>
      <c r="W3" s="186">
        <f>[1]PerlDa2!V18</f>
        <v>77</v>
      </c>
      <c r="X3" s="186">
        <f>[1]PerlDa2!W18</f>
        <v>64</v>
      </c>
      <c r="Y3" s="186">
        <f>[1]PerlDa2!X18</f>
        <v>32</v>
      </c>
      <c r="Z3" s="186">
        <f>[1]PerlDa2!Y18</f>
        <v>95</v>
      </c>
      <c r="AA3" s="186">
        <f>[1]PerlDa2!Z18</f>
        <v>3.8800000000000001E-2</v>
      </c>
      <c r="AB3" s="186">
        <f>[1]PerlDa2!AA18</f>
        <v>0</v>
      </c>
      <c r="AC3" s="186">
        <f>[1]PerlDa2!AB18</f>
        <v>0</v>
      </c>
      <c r="AD3" s="186">
        <f>[1]PerlDa2!AC18</f>
        <v>0</v>
      </c>
      <c r="AE3" s="186">
        <f>[1]PerlDa2!AD18</f>
        <v>0</v>
      </c>
      <c r="AF3" s="186">
        <f>[1]PerlDa2!AE18</f>
        <v>0</v>
      </c>
      <c r="AG3" s="186">
        <f>[1]PerlDa2!AF18</f>
        <v>0</v>
      </c>
      <c r="AH3" s="186">
        <f>[1]PerlDa2!AG18</f>
        <v>0</v>
      </c>
      <c r="AI3" s="186">
        <f>[1]PerlDa2!AH18</f>
        <v>0</v>
      </c>
      <c r="AJ3" s="186">
        <f>[1]PerlDa2!AI18</f>
        <v>0</v>
      </c>
      <c r="AK3" s="186">
        <f>[1]PerlDa2!AJ18</f>
        <v>0</v>
      </c>
      <c r="AL3" s="186">
        <f>[1]PerlDa2!AK18</f>
        <v>0</v>
      </c>
      <c r="AM3" s="186">
        <f>[1]PerlDa2!AL18</f>
        <v>0</v>
      </c>
      <c r="AN3" s="186">
        <f>[1]PerlDa2!AM18</f>
        <v>0</v>
      </c>
      <c r="AO3" s="186">
        <f>[1]PerlDa2!AN18</f>
        <v>0</v>
      </c>
      <c r="AP3" s="186">
        <f>[1]PerlDa2!AO18</f>
        <v>0</v>
      </c>
      <c r="AQ3" s="186">
        <f>[1]PerlDa2!AP18</f>
        <v>0</v>
      </c>
      <c r="AR3" s="186">
        <f>[1]PerlDa2!AQ18</f>
        <v>0</v>
      </c>
      <c r="AS3" s="186">
        <f>[1]PerlDa2!AR18</f>
        <v>0</v>
      </c>
      <c r="AT3" s="186">
        <f>[1]PerlDa2!AS18</f>
        <v>0</v>
      </c>
      <c r="AU3" s="186">
        <f>[1]PerlDa2!AT18</f>
        <v>0</v>
      </c>
      <c r="AV3" s="186">
        <f>[1]PerlDa2!AU18</f>
        <v>0</v>
      </c>
      <c r="AW3" s="186">
        <f>[1]PerlDa2!AV18</f>
        <v>0</v>
      </c>
      <c r="AX3" s="186">
        <f>[1]PerlDa2!AW18</f>
        <v>0</v>
      </c>
      <c r="AY3" s="186">
        <f>[1]PerlDa2!AX18</f>
        <v>0</v>
      </c>
      <c r="AZ3" s="186">
        <f>[1]PerlDa2!AY18</f>
        <v>0</v>
      </c>
      <c r="BA3" s="186">
        <f>[1]PerlDa2!AZ18</f>
        <v>0</v>
      </c>
      <c r="BB3" s="186">
        <f>[1]PerlDa2!BA18</f>
        <v>0</v>
      </c>
      <c r="BC3" s="186">
        <f>[1]PerlDa2!BB18</f>
        <v>0</v>
      </c>
      <c r="BD3" s="186">
        <f>[1]PerlDa2!BC18</f>
        <v>0</v>
      </c>
      <c r="BE3" s="186">
        <f>[1]PerlDa2!BD18</f>
        <v>0</v>
      </c>
      <c r="BF3" s="186">
        <f>[1]PerlDa2!BE18</f>
        <v>0</v>
      </c>
      <c r="BG3" s="186">
        <f>[1]PerlDa2!BF18</f>
        <v>0</v>
      </c>
      <c r="BH3" s="186">
        <f>[1]PerlDa2!BG18</f>
        <v>0</v>
      </c>
      <c r="BI3" s="186">
        <f>[1]PerlDa2!BH18</f>
        <v>2</v>
      </c>
      <c r="BJ3" s="186">
        <f>[1]PerlDa2!BI18</f>
        <v>2</v>
      </c>
      <c r="BK3" s="186">
        <f>[1]PerlDa2!BJ18</f>
        <v>3</v>
      </c>
      <c r="BL3" s="186">
        <f>[1]PerlDa2!BK18</f>
        <v>3</v>
      </c>
      <c r="BM3" s="186">
        <f>[1]PerlDa2!BL18</f>
        <v>9</v>
      </c>
      <c r="BN3" s="186">
        <f>[1]PerlDa2!BM18</f>
        <v>14</v>
      </c>
      <c r="BO3" s="186">
        <f>[1]PerlDa2!BN18</f>
        <v>18</v>
      </c>
      <c r="BP3" s="186">
        <f>[1]PerlDa2!BO18</f>
        <v>21</v>
      </c>
      <c r="BQ3" s="186">
        <f>[1]PerlDa2!BP18</f>
        <v>29</v>
      </c>
      <c r="BR3" s="186">
        <f>[1]PerlDa2!BQ18</f>
        <v>41</v>
      </c>
      <c r="BS3" s="186">
        <f>[1]PerlDa2!BR18</f>
        <v>55</v>
      </c>
      <c r="BT3" s="186">
        <f>[1]PerlDa2!BS18</f>
        <v>79</v>
      </c>
      <c r="BU3" s="186">
        <f>[1]PerlDa2!BT18</f>
        <v>104</v>
      </c>
      <c r="BV3" s="186">
        <f>[1]PerlDa2!BU18</f>
        <v>131</v>
      </c>
      <c r="BW3" s="186">
        <f>[1]PerlDa2!BV18</f>
        <v>182</v>
      </c>
      <c r="BX3" s="186">
        <f>[1]PerlDa2!BW18</f>
        <v>246</v>
      </c>
      <c r="BY3" s="186">
        <f>[1]PerlDa2!BX18</f>
        <v>302</v>
      </c>
      <c r="BZ3" s="186">
        <f>[1]PerlDa2!BY18</f>
        <v>504</v>
      </c>
      <c r="CA3" s="186">
        <f>[1]PerlDa2!BZ18</f>
        <v>655</v>
      </c>
      <c r="CB3" s="186">
        <f>[1]PerlDa2!CA18</f>
        <v>860</v>
      </c>
      <c r="CC3" s="186">
        <f>[1]PerlDa2!CB18</f>
        <v>1018</v>
      </c>
      <c r="CD3" s="186">
        <f>[1]PerlDa2!CC18</f>
        <v>1332</v>
      </c>
      <c r="CE3" s="186">
        <f>[1]PerlDa2!CD18</f>
        <v>1646</v>
      </c>
      <c r="CF3" s="186">
        <f>[1]PerlDa2!CE18</f>
        <v>2013</v>
      </c>
      <c r="CG3" s="186">
        <f>[1]PerlDa2!CF18</f>
        <v>2388</v>
      </c>
      <c r="CH3" s="186">
        <f>[1]PerlDa2!CG18</f>
        <v>2814</v>
      </c>
      <c r="CI3" s="186">
        <f>[1]PerlDa2!CH18</f>
        <v>3582</v>
      </c>
      <c r="CJ3" s="186">
        <f>[1]PerlDa2!CI18</f>
        <v>4474</v>
      </c>
      <c r="CK3" s="186">
        <f>[1]PerlDa2!CJ18</f>
        <v>5283</v>
      </c>
      <c r="CL3" s="186">
        <f>[1]PerlDa2!CK18</f>
        <v>5588</v>
      </c>
      <c r="CM3" s="186">
        <f>[1]PerlDa2!CL18</f>
        <v>6909</v>
      </c>
      <c r="CN3" s="186">
        <f>[1]PerlDa2!CM18</f>
        <v>7657</v>
      </c>
      <c r="CO3" s="186">
        <f>[1]PerlDa2!CN18</f>
        <v>8271</v>
      </c>
      <c r="CP3" s="186">
        <f>[1]PerlDa2!CO18</f>
        <v>8788</v>
      </c>
      <c r="CQ3" s="186">
        <f>[1]PerlDa2!CP18</f>
        <v>9618</v>
      </c>
      <c r="CR3" s="186">
        <f>[1]PerlDa2!CQ18</f>
        <v>10180</v>
      </c>
      <c r="CS3" s="186">
        <f>[1]PerlDa2!CR18</f>
        <v>10711</v>
      </c>
      <c r="CT3" s="186">
        <f>[1]PerlDa2!CS18</f>
        <v>11129</v>
      </c>
      <c r="CU3" s="186">
        <f>[1]PerlDa2!CT18</f>
        <v>11524</v>
      </c>
      <c r="CV3" s="186">
        <f>[1]PerlDa2!CU18</f>
        <v>11781</v>
      </c>
      <c r="CW3" s="186">
        <f>[1]PerlDa2!CV18</f>
        <v>12051</v>
      </c>
      <c r="CX3" s="186">
        <f>[1]PerlDa2!CW18</f>
        <v>12297</v>
      </c>
      <c r="CY3" s="186">
        <f>[1]PerlDa2!CX18</f>
        <v>12639</v>
      </c>
      <c r="CZ3" s="186">
        <f>[1]PerlDa2!CY18</f>
        <v>12942</v>
      </c>
      <c r="DA3" s="186">
        <f>[1]PerlDa2!CZ18</f>
        <v>13244</v>
      </c>
      <c r="DB3" s="186">
        <f>[1]PerlDa2!DA18</f>
        <v>13555</v>
      </c>
      <c r="DC3" s="186">
        <f>[1]PerlDa2!DB18</f>
        <v>13806</v>
      </c>
      <c r="DD3" s="186">
        <f>[1]PerlDa2!DC18</f>
        <v>13945</v>
      </c>
      <c r="DE3" s="186">
        <f>[1]PerlDa2!DD18</f>
        <v>14041</v>
      </c>
      <c r="DF3" s="186">
        <f>[1]PerlDa2!DE18</f>
        <v>14226</v>
      </c>
      <c r="DG3" s="186">
        <f>[1]PerlDa2!DF18</f>
        <v>14336</v>
      </c>
      <c r="DH3" s="186">
        <f>[1]PerlDa2!DG18</f>
        <v>14476</v>
      </c>
      <c r="DI3" s="186">
        <f>[1]PerlDa2!DH18</f>
        <v>14595</v>
      </c>
      <c r="DJ3" s="186">
        <f>[1]PerlDa2!DI18</f>
        <v>14671</v>
      </c>
      <c r="DK3" s="186">
        <f>[1]PerlDa2!DJ18</f>
        <v>14749</v>
      </c>
      <c r="DL3" s="186">
        <f>[1]PerlDa2!DK18</f>
        <v>14795</v>
      </c>
      <c r="DM3" s="186">
        <f>[1]PerlDa2!DL18</f>
        <v>14873</v>
      </c>
      <c r="DN3" s="186">
        <f>[1]PerlDa2!DM18</f>
        <v>14925</v>
      </c>
      <c r="DO3" s="186">
        <f>[1]PerlDa2!DN18</f>
        <v>15002</v>
      </c>
      <c r="DP3" s="186">
        <f>[1]PerlDa2!DO18</f>
        <v>15071</v>
      </c>
      <c r="DQ3" s="186">
        <f>[1]PerlDa2!DP18</f>
        <v>15148</v>
      </c>
      <c r="DR3" s="186">
        <f>[1]PerlDa2!DQ18</f>
        <v>15225</v>
      </c>
      <c r="DS3" s="186">
        <f>[1]PerlDa2!DR18</f>
        <v>15274</v>
      </c>
      <c r="DT3" s="186">
        <f>[1]PerlDa2!DS18</f>
        <v>15357</v>
      </c>
      <c r="DU3" s="186">
        <f>[1]PerlDa2!DT18</f>
        <v>15402</v>
      </c>
      <c r="DV3" s="186">
        <f>[1]PerlDa2!DU18</f>
        <v>15452</v>
      </c>
      <c r="DW3" s="186">
        <f>[1]PerlDa2!DV18</f>
        <v>15531</v>
      </c>
      <c r="DX3" s="186">
        <f>[1]PerlDa2!DW18</f>
        <v>15558</v>
      </c>
      <c r="DY3" s="186">
        <f>[1]PerlDa2!DX18</f>
        <v>15597</v>
      </c>
      <c r="DZ3" s="186">
        <f>[1]PerlDa2!DY18</f>
        <v>15621</v>
      </c>
      <c r="EA3" s="186">
        <f>[1]PerlDa2!DZ18</f>
        <v>15650</v>
      </c>
      <c r="EB3" s="186">
        <f>[1]PerlDa2!EA18</f>
        <v>15684</v>
      </c>
      <c r="EC3" s="186">
        <f>[1]PerlDa2!EB18</f>
        <v>15752</v>
      </c>
      <c r="ED3" s="186">
        <f>[1]PerlDa2!EC18</f>
        <v>15774</v>
      </c>
      <c r="EE3" s="186">
        <f>[1]PerlDa2!ED18</f>
        <v>15833</v>
      </c>
      <c r="EF3" s="186">
        <f>[1]PerlDa2!EE18</f>
        <v>15871</v>
      </c>
      <c r="EG3" s="186">
        <f>[1]PerlDa2!EF18</f>
        <v>15882</v>
      </c>
      <c r="EH3" s="186">
        <f>[1]PerlDa2!EG18</f>
        <v>15961</v>
      </c>
      <c r="EI3" s="186">
        <f>[1]PerlDa2!EH18</f>
        <v>15997</v>
      </c>
      <c r="EJ3" s="187"/>
    </row>
    <row r="4" spans="1:140" x14ac:dyDescent="0.25">
      <c r="A4" s="416">
        <v>1</v>
      </c>
      <c r="B4" s="186" t="str">
        <f>[1]PerlDa2!A25</f>
        <v>Belgium</v>
      </c>
      <c r="C4" s="186" t="str">
        <f>[1]PerlDa2!B25</f>
        <v>Belgium_UNSM</v>
      </c>
      <c r="D4" s="186" t="str">
        <f>[1]PerlDa2!C25</f>
        <v>UNSM</v>
      </c>
      <c r="E4" s="186">
        <f>[1]PerlDa2!D25</f>
        <v>0</v>
      </c>
      <c r="F4" s="186">
        <f>[1]PerlDa2!E25</f>
        <v>0</v>
      </c>
      <c r="G4" s="186">
        <f>[1]PerlDa2!F25</f>
        <v>0</v>
      </c>
      <c r="H4" s="186">
        <f>[1]PerlDa2!G25</f>
        <v>0</v>
      </c>
      <c r="I4" s="186" t="str">
        <f>[1]PerlDa2!H25</f>
        <v>Confirmed</v>
      </c>
      <c r="J4" s="186" t="str">
        <f>[1]PerlDa2!I25</f>
        <v>jhu</v>
      </c>
      <c r="K4" s="186" t="str">
        <f>[1]PerlDa2!J25</f>
        <v>Fri May 15 09:41:43 EET 2020</v>
      </c>
      <c r="L4" s="186" t="str">
        <f>[1]PerlDa2!K25</f>
        <v>cCdD</v>
      </c>
      <c r="M4" s="186" t="str">
        <f>[1]PerlDa2!L25</f>
        <v>Cases</v>
      </c>
      <c r="N4" s="186">
        <f>[1]PerlDa2!M25</f>
        <v>52650</v>
      </c>
      <c r="O4" s="186">
        <f>[1]PerlDa2!N25</f>
        <v>42</v>
      </c>
      <c r="P4" s="186">
        <f>[1]PerlDa2!O25</f>
        <v>76</v>
      </c>
      <c r="Q4" s="186">
        <f>[1]PerlDa2!P25</f>
        <v>62</v>
      </c>
      <c r="R4" s="186">
        <f>[1]PerlDa2!Q25</f>
        <v>36</v>
      </c>
      <c r="S4" s="186">
        <f>[1]PerlDa2!R25</f>
        <v>97</v>
      </c>
      <c r="T4" s="186" t="str">
        <f>[1]PerlDa2!S25</f>
        <v>Death</v>
      </c>
      <c r="U4" s="186">
        <f>[1]PerlDa2!T25</f>
        <v>8558</v>
      </c>
      <c r="V4" s="186">
        <f>[1]PerlDa2!U25</f>
        <v>48</v>
      </c>
      <c r="W4" s="186">
        <f>[1]PerlDa2!V25</f>
        <v>81</v>
      </c>
      <c r="X4" s="186">
        <f>[1]PerlDa2!W25</f>
        <v>72</v>
      </c>
      <c r="Y4" s="186">
        <f>[1]PerlDa2!X25</f>
        <v>25</v>
      </c>
      <c r="Z4" s="186">
        <f>[1]PerlDa2!Y25</f>
        <v>96</v>
      </c>
      <c r="AA4" s="186">
        <f>[1]PerlDa2!Z25</f>
        <v>0.16259999999999999</v>
      </c>
      <c r="AB4" s="186">
        <f>[1]PerlDa2!AA25</f>
        <v>0</v>
      </c>
      <c r="AC4" s="186">
        <f>[1]PerlDa2!AB25</f>
        <v>0</v>
      </c>
      <c r="AD4" s="186">
        <f>[1]PerlDa2!AC25</f>
        <v>0</v>
      </c>
      <c r="AE4" s="186">
        <f>[1]PerlDa2!AD25</f>
        <v>0</v>
      </c>
      <c r="AF4" s="186">
        <f>[1]PerlDa2!AE25</f>
        <v>0</v>
      </c>
      <c r="AG4" s="186">
        <f>[1]PerlDa2!AF25</f>
        <v>0</v>
      </c>
      <c r="AH4" s="186">
        <f>[1]PerlDa2!AG25</f>
        <v>0</v>
      </c>
      <c r="AI4" s="186">
        <f>[1]PerlDa2!AH25</f>
        <v>0</v>
      </c>
      <c r="AJ4" s="186">
        <f>[1]PerlDa2!AI25</f>
        <v>0</v>
      </c>
      <c r="AK4" s="186">
        <f>[1]PerlDa2!AJ25</f>
        <v>0</v>
      </c>
      <c r="AL4" s="186">
        <f>[1]PerlDa2!AK25</f>
        <v>0</v>
      </c>
      <c r="AM4" s="186">
        <f>[1]PerlDa2!AL25</f>
        <v>0</v>
      </c>
      <c r="AN4" s="186">
        <f>[1]PerlDa2!AM25</f>
        <v>1</v>
      </c>
      <c r="AO4" s="186">
        <f>[1]PerlDa2!AN25</f>
        <v>1</v>
      </c>
      <c r="AP4" s="186">
        <f>[1]PerlDa2!AO25</f>
        <v>1</v>
      </c>
      <c r="AQ4" s="186">
        <f>[1]PerlDa2!AP25</f>
        <v>1</v>
      </c>
      <c r="AR4" s="186">
        <f>[1]PerlDa2!AQ25</f>
        <v>1</v>
      </c>
      <c r="AS4" s="186">
        <f>[1]PerlDa2!AR25</f>
        <v>1</v>
      </c>
      <c r="AT4" s="186">
        <f>[1]PerlDa2!AS25</f>
        <v>1</v>
      </c>
      <c r="AU4" s="186">
        <f>[1]PerlDa2!AT25</f>
        <v>1</v>
      </c>
      <c r="AV4" s="186">
        <f>[1]PerlDa2!AU25</f>
        <v>1</v>
      </c>
      <c r="AW4" s="186">
        <f>[1]PerlDa2!AV25</f>
        <v>1</v>
      </c>
      <c r="AX4" s="186">
        <f>[1]PerlDa2!AW25</f>
        <v>1</v>
      </c>
      <c r="AY4" s="186">
        <f>[1]PerlDa2!AX25</f>
        <v>1</v>
      </c>
      <c r="AZ4" s="186">
        <f>[1]PerlDa2!AY25</f>
        <v>1</v>
      </c>
      <c r="BA4" s="186">
        <f>[1]PerlDa2!AZ25</f>
        <v>1</v>
      </c>
      <c r="BB4" s="186">
        <f>[1]PerlDa2!BA25</f>
        <v>1</v>
      </c>
      <c r="BC4" s="186">
        <f>[1]PerlDa2!BB25</f>
        <v>1</v>
      </c>
      <c r="BD4" s="186">
        <f>[1]PerlDa2!BC25</f>
        <v>1</v>
      </c>
      <c r="BE4" s="186">
        <f>[1]PerlDa2!BD25</f>
        <v>1</v>
      </c>
      <c r="BF4" s="186">
        <f>[1]PerlDa2!BE25</f>
        <v>1</v>
      </c>
      <c r="BG4" s="186">
        <f>[1]PerlDa2!BF25</f>
        <v>1</v>
      </c>
      <c r="BH4" s="186">
        <f>[1]PerlDa2!BG25</f>
        <v>1</v>
      </c>
      <c r="BI4" s="186">
        <f>[1]PerlDa2!BH25</f>
        <v>1</v>
      </c>
      <c r="BJ4" s="186">
        <f>[1]PerlDa2!BI25</f>
        <v>1</v>
      </c>
      <c r="BK4" s="186">
        <f>[1]PerlDa2!BJ25</f>
        <v>1</v>
      </c>
      <c r="BL4" s="186">
        <f>[1]PerlDa2!BK25</f>
        <v>1</v>
      </c>
      <c r="BM4" s="186">
        <f>[1]PerlDa2!BL25</f>
        <v>1</v>
      </c>
      <c r="BN4" s="186">
        <f>[1]PerlDa2!BM25</f>
        <v>2</v>
      </c>
      <c r="BO4" s="186">
        <f>[1]PerlDa2!BN25</f>
        <v>8</v>
      </c>
      <c r="BP4" s="186">
        <f>[1]PerlDa2!BO25</f>
        <v>13</v>
      </c>
      <c r="BQ4" s="186">
        <f>[1]PerlDa2!BP25</f>
        <v>23</v>
      </c>
      <c r="BR4" s="186">
        <f>[1]PerlDa2!BQ25</f>
        <v>50</v>
      </c>
      <c r="BS4" s="186">
        <f>[1]PerlDa2!BR25</f>
        <v>109</v>
      </c>
      <c r="BT4" s="186">
        <f>[1]PerlDa2!BS25</f>
        <v>169</v>
      </c>
      <c r="BU4" s="186">
        <f>[1]PerlDa2!BT25</f>
        <v>200</v>
      </c>
      <c r="BV4" s="186">
        <f>[1]PerlDa2!BU25</f>
        <v>239</v>
      </c>
      <c r="BW4" s="186">
        <f>[1]PerlDa2!BV25</f>
        <v>267</v>
      </c>
      <c r="BX4" s="186">
        <f>[1]PerlDa2!BW25</f>
        <v>314</v>
      </c>
      <c r="BY4" s="186">
        <f>[1]PerlDa2!BX25</f>
        <v>314</v>
      </c>
      <c r="BZ4" s="186">
        <f>[1]PerlDa2!BY25</f>
        <v>559</v>
      </c>
      <c r="CA4" s="186">
        <f>[1]PerlDa2!BZ25</f>
        <v>689</v>
      </c>
      <c r="CB4" s="186">
        <f>[1]PerlDa2!CA25</f>
        <v>886</v>
      </c>
      <c r="CC4" s="186">
        <f>[1]PerlDa2!CB25</f>
        <v>1058</v>
      </c>
      <c r="CD4" s="186">
        <f>[1]PerlDa2!CC25</f>
        <v>1243</v>
      </c>
      <c r="CE4" s="186">
        <f>[1]PerlDa2!CD25</f>
        <v>1486</v>
      </c>
      <c r="CF4" s="186">
        <f>[1]PerlDa2!CE25</f>
        <v>1795</v>
      </c>
      <c r="CG4" s="186">
        <f>[1]PerlDa2!CF25</f>
        <v>2257</v>
      </c>
      <c r="CH4" s="186">
        <f>[1]PerlDa2!CG25</f>
        <v>2815</v>
      </c>
      <c r="CI4" s="186">
        <f>[1]PerlDa2!CH25</f>
        <v>3401</v>
      </c>
      <c r="CJ4" s="186">
        <f>[1]PerlDa2!CI25</f>
        <v>3743</v>
      </c>
      <c r="CK4" s="186">
        <f>[1]PerlDa2!CJ25</f>
        <v>4269</v>
      </c>
      <c r="CL4" s="186">
        <f>[1]PerlDa2!CK25</f>
        <v>4937</v>
      </c>
      <c r="CM4" s="186">
        <f>[1]PerlDa2!CL25</f>
        <v>6235</v>
      </c>
      <c r="CN4" s="186">
        <f>[1]PerlDa2!CM25</f>
        <v>7284</v>
      </c>
      <c r="CO4" s="186">
        <f>[1]PerlDa2!CN25</f>
        <v>9134</v>
      </c>
      <c r="CP4" s="186">
        <f>[1]PerlDa2!CO25</f>
        <v>10836</v>
      </c>
      <c r="CQ4" s="186">
        <f>[1]PerlDa2!CP25</f>
        <v>11899</v>
      </c>
      <c r="CR4" s="186">
        <f>[1]PerlDa2!CQ25</f>
        <v>12775</v>
      </c>
      <c r="CS4" s="186">
        <f>[1]PerlDa2!CR25</f>
        <v>13964</v>
      </c>
      <c r="CT4" s="186">
        <f>[1]PerlDa2!CS25</f>
        <v>15348</v>
      </c>
      <c r="CU4" s="186">
        <f>[1]PerlDa2!CT25</f>
        <v>16770</v>
      </c>
      <c r="CV4" s="186">
        <f>[1]PerlDa2!CU25</f>
        <v>18431</v>
      </c>
      <c r="CW4" s="186">
        <f>[1]PerlDa2!CV25</f>
        <v>19691</v>
      </c>
      <c r="CX4" s="186">
        <f>[1]PerlDa2!CW25</f>
        <v>20814</v>
      </c>
      <c r="CY4" s="186">
        <f>[1]PerlDa2!CX25</f>
        <v>22194</v>
      </c>
      <c r="CZ4" s="186">
        <f>[1]PerlDa2!CY25</f>
        <v>23403</v>
      </c>
      <c r="DA4" s="186">
        <f>[1]PerlDa2!CZ25</f>
        <v>24983</v>
      </c>
      <c r="DB4" s="186">
        <f>[1]PerlDa2!DA25</f>
        <v>26667</v>
      </c>
      <c r="DC4" s="186">
        <f>[1]PerlDa2!DB25</f>
        <v>28018</v>
      </c>
      <c r="DD4" s="186">
        <f>[1]PerlDa2!DC25</f>
        <v>29647</v>
      </c>
      <c r="DE4" s="186">
        <f>[1]PerlDa2!DD25</f>
        <v>30589</v>
      </c>
      <c r="DF4" s="186">
        <f>[1]PerlDa2!DE25</f>
        <v>31119</v>
      </c>
      <c r="DG4" s="186">
        <f>[1]PerlDa2!DF25</f>
        <v>33573</v>
      </c>
      <c r="DH4" s="186">
        <f>[1]PerlDa2!DG25</f>
        <v>34809</v>
      </c>
      <c r="DI4" s="186">
        <f>[1]PerlDa2!DH25</f>
        <v>36138</v>
      </c>
      <c r="DJ4" s="186">
        <f>[1]PerlDa2!DI25</f>
        <v>37183</v>
      </c>
      <c r="DK4" s="186">
        <f>[1]PerlDa2!DJ25</f>
        <v>38496</v>
      </c>
      <c r="DL4" s="186">
        <f>[1]PerlDa2!DK25</f>
        <v>39983</v>
      </c>
      <c r="DM4" s="186">
        <f>[1]PerlDa2!DL25</f>
        <v>40956</v>
      </c>
      <c r="DN4" s="186">
        <f>[1]PerlDa2!DM25</f>
        <v>41889</v>
      </c>
      <c r="DO4" s="186">
        <f>[1]PerlDa2!DN25</f>
        <v>42797</v>
      </c>
      <c r="DP4" s="186">
        <f>[1]PerlDa2!DO25</f>
        <v>44293</v>
      </c>
      <c r="DQ4" s="186">
        <f>[1]PerlDa2!DP25</f>
        <v>45325</v>
      </c>
      <c r="DR4" s="186">
        <f>[1]PerlDa2!DQ25</f>
        <v>46134</v>
      </c>
      <c r="DS4" s="186">
        <f>[1]PerlDa2!DR25</f>
        <v>46687</v>
      </c>
      <c r="DT4" s="186">
        <f>[1]PerlDa2!DS25</f>
        <v>47334</v>
      </c>
      <c r="DU4" s="186">
        <f>[1]PerlDa2!DT25</f>
        <v>47859</v>
      </c>
      <c r="DV4" s="186">
        <f>[1]PerlDa2!DU25</f>
        <v>48519</v>
      </c>
      <c r="DW4" s="186">
        <f>[1]PerlDa2!DV25</f>
        <v>49032</v>
      </c>
      <c r="DX4" s="186">
        <f>[1]PerlDa2!DW25</f>
        <v>49517</v>
      </c>
      <c r="DY4" s="186">
        <f>[1]PerlDa2!DX25</f>
        <v>49906</v>
      </c>
      <c r="DZ4" s="186">
        <f>[1]PerlDa2!DY25</f>
        <v>50267</v>
      </c>
      <c r="EA4" s="186">
        <f>[1]PerlDa2!DZ25</f>
        <v>50509</v>
      </c>
      <c r="EB4" s="186">
        <f>[1]PerlDa2!EA25</f>
        <v>50781</v>
      </c>
      <c r="EC4" s="186">
        <f>[1]PerlDa2!EB25</f>
        <v>51420</v>
      </c>
      <c r="ED4" s="186">
        <f>[1]PerlDa2!EC25</f>
        <v>52011</v>
      </c>
      <c r="EE4" s="186">
        <f>[1]PerlDa2!ED25</f>
        <v>52596</v>
      </c>
      <c r="EF4" s="186">
        <f>[1]PerlDa2!EE25</f>
        <v>53081</v>
      </c>
      <c r="EG4" s="186">
        <f>[1]PerlDa2!EF25</f>
        <v>53449</v>
      </c>
      <c r="EH4" s="186">
        <f>[1]PerlDa2!EG25</f>
        <v>53779</v>
      </c>
      <c r="EI4" s="186">
        <f>[1]PerlDa2!EH25</f>
        <v>53981</v>
      </c>
      <c r="EJ4" s="187"/>
    </row>
    <row r="5" spans="1:140" x14ac:dyDescent="0.25">
      <c r="A5" s="416">
        <v>1</v>
      </c>
      <c r="B5" s="186" t="str">
        <f>[1]PerlDa2!A90</f>
        <v>Denmark</v>
      </c>
      <c r="C5" s="186" t="str">
        <f>[1]PerlDa2!B90</f>
        <v>Denmark_UNSM</v>
      </c>
      <c r="D5" s="186" t="str">
        <f>[1]PerlDa2!C90</f>
        <v>UNSM</v>
      </c>
      <c r="E5" s="186">
        <f>[1]PerlDa2!D90</f>
        <v>0</v>
      </c>
      <c r="F5" s="186">
        <f>[1]PerlDa2!E90</f>
        <v>0</v>
      </c>
      <c r="G5" s="186">
        <f>[1]PerlDa2!F90</f>
        <v>0</v>
      </c>
      <c r="H5" s="186">
        <f>[1]PerlDa2!G90</f>
        <v>0</v>
      </c>
      <c r="I5" s="186" t="str">
        <f>[1]PerlDa2!H90</f>
        <v>Confirmed</v>
      </c>
      <c r="J5" s="186" t="str">
        <f>[1]PerlDa2!I90</f>
        <v>jhu</v>
      </c>
      <c r="K5" s="186" t="str">
        <f>[1]PerlDa2!J90</f>
        <v>Fri May 15 09:41:43 EET 2020</v>
      </c>
      <c r="L5" s="186" t="str">
        <f>[1]PerlDa2!K90</f>
        <v>cCdD</v>
      </c>
      <c r="M5" s="186" t="str">
        <f>[1]PerlDa2!L90</f>
        <v>Cases</v>
      </c>
      <c r="N5" s="186">
        <f>[1]PerlDa2!M90</f>
        <v>10332</v>
      </c>
      <c r="O5" s="186">
        <f>[1]PerlDa2!N90</f>
        <v>44</v>
      </c>
      <c r="P5" s="186">
        <f>[1]PerlDa2!O90</f>
        <v>74</v>
      </c>
      <c r="Q5" s="186">
        <f>[1]PerlDa2!P90</f>
        <v>65</v>
      </c>
      <c r="R5" s="186">
        <f>[1]PerlDa2!Q90</f>
        <v>32</v>
      </c>
      <c r="S5" s="186">
        <f>[1]PerlDa2!R90</f>
        <v>96</v>
      </c>
      <c r="T5" s="186" t="str">
        <f>[1]PerlDa2!S90</f>
        <v>Death</v>
      </c>
      <c r="U5" s="186">
        <f>[1]PerlDa2!T90</f>
        <v>519</v>
      </c>
      <c r="V5" s="186">
        <f>[1]PerlDa2!U90</f>
        <v>51</v>
      </c>
      <c r="W5" s="186">
        <f>[1]PerlDa2!V90</f>
        <v>74</v>
      </c>
      <c r="X5" s="186">
        <f>[1]PerlDa2!W90</f>
        <v>65</v>
      </c>
      <c r="Y5" s="186">
        <f>[1]PerlDa2!X90</f>
        <v>40</v>
      </c>
      <c r="Z5" s="186">
        <f>[1]PerlDa2!Y90</f>
        <v>104</v>
      </c>
      <c r="AA5" s="186">
        <f>[1]PerlDa2!Z90</f>
        <v>5.0299999999999997E-2</v>
      </c>
      <c r="AB5" s="186">
        <f>[1]PerlDa2!AA90</f>
        <v>0</v>
      </c>
      <c r="AC5" s="186">
        <f>[1]PerlDa2!AB90</f>
        <v>0</v>
      </c>
      <c r="AD5" s="186">
        <f>[1]PerlDa2!AC90</f>
        <v>0</v>
      </c>
      <c r="AE5" s="186">
        <f>[1]PerlDa2!AD90</f>
        <v>0</v>
      </c>
      <c r="AF5" s="186">
        <f>[1]PerlDa2!AE90</f>
        <v>0</v>
      </c>
      <c r="AG5" s="186">
        <f>[1]PerlDa2!AF90</f>
        <v>0</v>
      </c>
      <c r="AH5" s="186">
        <f>[1]PerlDa2!AG90</f>
        <v>0</v>
      </c>
      <c r="AI5" s="186">
        <f>[1]PerlDa2!AH90</f>
        <v>0</v>
      </c>
      <c r="AJ5" s="186">
        <f>[1]PerlDa2!AI90</f>
        <v>0</v>
      </c>
      <c r="AK5" s="186">
        <f>[1]PerlDa2!AJ90</f>
        <v>0</v>
      </c>
      <c r="AL5" s="186">
        <f>[1]PerlDa2!AK90</f>
        <v>0</v>
      </c>
      <c r="AM5" s="186">
        <f>[1]PerlDa2!AL90</f>
        <v>0</v>
      </c>
      <c r="AN5" s="186">
        <f>[1]PerlDa2!AM90</f>
        <v>0</v>
      </c>
      <c r="AO5" s="186">
        <f>[1]PerlDa2!AN90</f>
        <v>0</v>
      </c>
      <c r="AP5" s="186">
        <f>[1]PerlDa2!AO90</f>
        <v>0</v>
      </c>
      <c r="AQ5" s="186">
        <f>[1]PerlDa2!AP90</f>
        <v>0</v>
      </c>
      <c r="AR5" s="186">
        <f>[1]PerlDa2!AQ90</f>
        <v>0</v>
      </c>
      <c r="AS5" s="186">
        <f>[1]PerlDa2!AR90</f>
        <v>0</v>
      </c>
      <c r="AT5" s="186">
        <f>[1]PerlDa2!AS90</f>
        <v>0</v>
      </c>
      <c r="AU5" s="186">
        <f>[1]PerlDa2!AT90</f>
        <v>0</v>
      </c>
      <c r="AV5" s="186">
        <f>[1]PerlDa2!AU90</f>
        <v>0</v>
      </c>
      <c r="AW5" s="186">
        <f>[1]PerlDa2!AV90</f>
        <v>0</v>
      </c>
      <c r="AX5" s="186">
        <f>[1]PerlDa2!AW90</f>
        <v>0</v>
      </c>
      <c r="AY5" s="186">
        <f>[1]PerlDa2!AX90</f>
        <v>0</v>
      </c>
      <c r="AZ5" s="186">
        <f>[1]PerlDa2!AY90</f>
        <v>0</v>
      </c>
      <c r="BA5" s="186">
        <f>[1]PerlDa2!AZ90</f>
        <v>0</v>
      </c>
      <c r="BB5" s="186">
        <f>[1]PerlDa2!BA90</f>
        <v>0</v>
      </c>
      <c r="BC5" s="186">
        <f>[1]PerlDa2!BB90</f>
        <v>0</v>
      </c>
      <c r="BD5" s="186">
        <f>[1]PerlDa2!BC90</f>
        <v>0</v>
      </c>
      <c r="BE5" s="186">
        <f>[1]PerlDa2!BD90</f>
        <v>0</v>
      </c>
      <c r="BF5" s="186">
        <f>[1]PerlDa2!BE90</f>
        <v>0</v>
      </c>
      <c r="BG5" s="186">
        <f>[1]PerlDa2!BF90</f>
        <v>0</v>
      </c>
      <c r="BH5" s="186">
        <f>[1]PerlDa2!BG90</f>
        <v>0</v>
      </c>
      <c r="BI5" s="186">
        <f>[1]PerlDa2!BH90</f>
        <v>0</v>
      </c>
      <c r="BJ5" s="186">
        <f>[1]PerlDa2!BI90</f>
        <v>0</v>
      </c>
      <c r="BK5" s="186">
        <f>[1]PerlDa2!BJ90</f>
        <v>1</v>
      </c>
      <c r="BL5" s="186">
        <f>[1]PerlDa2!BK90</f>
        <v>1</v>
      </c>
      <c r="BM5" s="186">
        <f>[1]PerlDa2!BL90</f>
        <v>3</v>
      </c>
      <c r="BN5" s="186">
        <f>[1]PerlDa2!BM90</f>
        <v>4</v>
      </c>
      <c r="BO5" s="186">
        <f>[1]PerlDa2!BN90</f>
        <v>4</v>
      </c>
      <c r="BP5" s="186">
        <f>[1]PerlDa2!BO90</f>
        <v>6</v>
      </c>
      <c r="BQ5" s="186">
        <f>[1]PerlDa2!BP90</f>
        <v>10</v>
      </c>
      <c r="BR5" s="186">
        <f>[1]PerlDa2!BQ90</f>
        <v>10</v>
      </c>
      <c r="BS5" s="186">
        <f>[1]PerlDa2!BR90</f>
        <v>23</v>
      </c>
      <c r="BT5" s="186">
        <f>[1]PerlDa2!BS90</f>
        <v>23</v>
      </c>
      <c r="BU5" s="186">
        <f>[1]PerlDa2!BT90</f>
        <v>35</v>
      </c>
      <c r="BV5" s="186">
        <f>[1]PerlDa2!BU90</f>
        <v>90</v>
      </c>
      <c r="BW5" s="186">
        <f>[1]PerlDa2!BV90</f>
        <v>262</v>
      </c>
      <c r="BX5" s="186">
        <f>[1]PerlDa2!BW90</f>
        <v>442</v>
      </c>
      <c r="BY5" s="186">
        <f>[1]PerlDa2!BX90</f>
        <v>615</v>
      </c>
      <c r="BZ5" s="186">
        <f>[1]PerlDa2!BY90</f>
        <v>801</v>
      </c>
      <c r="CA5" s="186">
        <f>[1]PerlDa2!BZ90</f>
        <v>827</v>
      </c>
      <c r="CB5" s="186">
        <f>[1]PerlDa2!CA90</f>
        <v>864</v>
      </c>
      <c r="CC5" s="186">
        <f>[1]PerlDa2!CB90</f>
        <v>914</v>
      </c>
      <c r="CD5" s="186">
        <f>[1]PerlDa2!CC90</f>
        <v>977</v>
      </c>
      <c r="CE5" s="186">
        <f>[1]PerlDa2!CD90</f>
        <v>1057</v>
      </c>
      <c r="CF5" s="186">
        <f>[1]PerlDa2!CE90</f>
        <v>1151</v>
      </c>
      <c r="CG5" s="186">
        <f>[1]PerlDa2!CF90</f>
        <v>1255</v>
      </c>
      <c r="CH5" s="186">
        <f>[1]PerlDa2!CG90</f>
        <v>1326</v>
      </c>
      <c r="CI5" s="186">
        <f>[1]PerlDa2!CH90</f>
        <v>1395</v>
      </c>
      <c r="CJ5" s="186">
        <f>[1]PerlDa2!CI90</f>
        <v>1450</v>
      </c>
      <c r="CK5" s="186">
        <f>[1]PerlDa2!CJ90</f>
        <v>1591</v>
      </c>
      <c r="CL5" s="186">
        <f>[1]PerlDa2!CK90</f>
        <v>1724</v>
      </c>
      <c r="CM5" s="186">
        <f>[1]PerlDa2!CL90</f>
        <v>1877</v>
      </c>
      <c r="CN5" s="186">
        <f>[1]PerlDa2!CM90</f>
        <v>2046</v>
      </c>
      <c r="CO5" s="186">
        <f>[1]PerlDa2!CN90</f>
        <v>2201</v>
      </c>
      <c r="CP5" s="186">
        <f>[1]PerlDa2!CO90</f>
        <v>2395</v>
      </c>
      <c r="CQ5" s="186">
        <f>[1]PerlDa2!CP90</f>
        <v>2577</v>
      </c>
      <c r="CR5" s="186">
        <f>[1]PerlDa2!CQ90</f>
        <v>2860</v>
      </c>
      <c r="CS5" s="186">
        <f>[1]PerlDa2!CR90</f>
        <v>3107</v>
      </c>
      <c r="CT5" s="186">
        <f>[1]PerlDa2!CS90</f>
        <v>3386</v>
      </c>
      <c r="CU5" s="186">
        <f>[1]PerlDa2!CT90</f>
        <v>3757</v>
      </c>
      <c r="CV5" s="186">
        <f>[1]PerlDa2!CU90</f>
        <v>4077</v>
      </c>
      <c r="CW5" s="186">
        <f>[1]PerlDa2!CV90</f>
        <v>4369</v>
      </c>
      <c r="CX5" s="186">
        <f>[1]PerlDa2!CW90</f>
        <v>4681</v>
      </c>
      <c r="CY5" s="186">
        <f>[1]PerlDa2!CX90</f>
        <v>5071</v>
      </c>
      <c r="CZ5" s="186">
        <f>[1]PerlDa2!CY90</f>
        <v>5402</v>
      </c>
      <c r="DA5" s="186">
        <f>[1]PerlDa2!CZ90</f>
        <v>5635</v>
      </c>
      <c r="DB5" s="186">
        <f>[1]PerlDa2!DA90</f>
        <v>5819</v>
      </c>
      <c r="DC5" s="186">
        <f>[1]PerlDa2!DB90</f>
        <v>5996</v>
      </c>
      <c r="DD5" s="186">
        <f>[1]PerlDa2!DC90</f>
        <v>6174</v>
      </c>
      <c r="DE5" s="186">
        <f>[1]PerlDa2!DD90</f>
        <v>6318</v>
      </c>
      <c r="DF5" s="186">
        <f>[1]PerlDa2!DE90</f>
        <v>6511</v>
      </c>
      <c r="DG5" s="186">
        <f>[1]PerlDa2!DF90</f>
        <v>6681</v>
      </c>
      <c r="DH5" s="186">
        <f>[1]PerlDa2!DG90</f>
        <v>6879</v>
      </c>
      <c r="DI5" s="186">
        <f>[1]PerlDa2!DH90</f>
        <v>7073</v>
      </c>
      <c r="DJ5" s="186">
        <f>[1]PerlDa2!DI90</f>
        <v>7242</v>
      </c>
      <c r="DK5" s="186">
        <f>[1]PerlDa2!DJ90</f>
        <v>7384</v>
      </c>
      <c r="DL5" s="186">
        <f>[1]PerlDa2!DK90</f>
        <v>7515</v>
      </c>
      <c r="DM5" s="186">
        <f>[1]PerlDa2!DL90</f>
        <v>7695</v>
      </c>
      <c r="DN5" s="186">
        <f>[1]PerlDa2!DM90</f>
        <v>7912</v>
      </c>
      <c r="DO5" s="186">
        <f>[1]PerlDa2!DN90</f>
        <v>8073</v>
      </c>
      <c r="DP5" s="186">
        <f>[1]PerlDa2!DO90</f>
        <v>8210</v>
      </c>
      <c r="DQ5" s="186">
        <f>[1]PerlDa2!DP90</f>
        <v>8445</v>
      </c>
      <c r="DR5" s="186">
        <f>[1]PerlDa2!DQ90</f>
        <v>8575</v>
      </c>
      <c r="DS5" s="186">
        <f>[1]PerlDa2!DR90</f>
        <v>8698</v>
      </c>
      <c r="DT5" s="186">
        <f>[1]PerlDa2!DS90</f>
        <v>8851</v>
      </c>
      <c r="DU5" s="186">
        <f>[1]PerlDa2!DT90</f>
        <v>9008</v>
      </c>
      <c r="DV5" s="186">
        <f>[1]PerlDa2!DU90</f>
        <v>9158</v>
      </c>
      <c r="DW5" s="186">
        <f>[1]PerlDa2!DV90</f>
        <v>9311</v>
      </c>
      <c r="DX5" s="186">
        <f>[1]PerlDa2!DW90</f>
        <v>9407</v>
      </c>
      <c r="DY5" s="186">
        <f>[1]PerlDa2!DX90</f>
        <v>9523</v>
      </c>
      <c r="DZ5" s="186">
        <f>[1]PerlDa2!DY90</f>
        <v>9670</v>
      </c>
      <c r="EA5" s="186">
        <f>[1]PerlDa2!DZ90</f>
        <v>9821</v>
      </c>
      <c r="EB5" s="186">
        <f>[1]PerlDa2!EA90</f>
        <v>9938</v>
      </c>
      <c r="EC5" s="186">
        <f>[1]PerlDa2!EB90</f>
        <v>10083</v>
      </c>
      <c r="ED5" s="186">
        <f>[1]PerlDa2!EC90</f>
        <v>10218</v>
      </c>
      <c r="EE5" s="186">
        <f>[1]PerlDa2!ED90</f>
        <v>10319</v>
      </c>
      <c r="EF5" s="186">
        <f>[1]PerlDa2!EE90</f>
        <v>10429</v>
      </c>
      <c r="EG5" s="186">
        <f>[1]PerlDa2!EF90</f>
        <v>10513</v>
      </c>
      <c r="EH5" s="186">
        <f>[1]PerlDa2!EG90</f>
        <v>10591</v>
      </c>
      <c r="EI5" s="186">
        <f>[1]PerlDa2!EH90</f>
        <v>10667</v>
      </c>
      <c r="EJ5" s="187"/>
    </row>
    <row r="6" spans="1:140" x14ac:dyDescent="0.25">
      <c r="A6" s="416">
        <v>1</v>
      </c>
      <c r="B6" s="186" t="str">
        <f>[1]PerlDa2!A98</f>
        <v>Estonia</v>
      </c>
      <c r="C6" s="186" t="str">
        <f>[1]PerlDa2!B98</f>
        <v>Estonia_UNSM</v>
      </c>
      <c r="D6" s="186" t="str">
        <f>[1]PerlDa2!C98</f>
        <v>UNSM</v>
      </c>
      <c r="E6" s="186">
        <f>[1]PerlDa2!D98</f>
        <v>0</v>
      </c>
      <c r="F6" s="186">
        <f>[1]PerlDa2!E98</f>
        <v>0</v>
      </c>
      <c r="G6" s="186">
        <f>[1]PerlDa2!F98</f>
        <v>0</v>
      </c>
      <c r="H6" s="186">
        <f>[1]PerlDa2!G98</f>
        <v>0</v>
      </c>
      <c r="I6" s="186" t="str">
        <f>[1]PerlDa2!H98</f>
        <v>Confirmed</v>
      </c>
      <c r="J6" s="186" t="str">
        <f>[1]PerlDa2!I98</f>
        <v>jhu</v>
      </c>
      <c r="K6" s="186" t="str">
        <f>[1]PerlDa2!J98</f>
        <v>Fri May 15 09:41:43 EET 2020</v>
      </c>
      <c r="L6" s="186" t="str">
        <f>[1]PerlDa2!K98</f>
        <v>cCdD</v>
      </c>
      <c r="M6" s="186" t="str">
        <f>[1]PerlDa2!L98</f>
        <v>Cases</v>
      </c>
      <c r="N6" s="186">
        <f>[1]PerlDa2!M98</f>
        <v>1735</v>
      </c>
      <c r="O6" s="186">
        <f>[1]PerlDa2!N98</f>
        <v>49</v>
      </c>
      <c r="P6" s="186">
        <f>[1]PerlDa2!O98</f>
        <v>70</v>
      </c>
      <c r="Q6" s="186">
        <f>[1]PerlDa2!P98</f>
        <v>53</v>
      </c>
      <c r="R6" s="186">
        <f>[1]PerlDa2!Q98</f>
        <v>3</v>
      </c>
      <c r="S6" s="186">
        <f>[1]PerlDa2!R98</f>
        <v>55</v>
      </c>
      <c r="T6" s="186" t="str">
        <f>[1]PerlDa2!S98</f>
        <v>Death</v>
      </c>
      <c r="U6" s="186">
        <f>[1]PerlDa2!T98</f>
        <v>58</v>
      </c>
      <c r="V6" s="186">
        <f>[1]PerlDa2!U98</f>
        <v>64</v>
      </c>
      <c r="W6" s="186">
        <f>[1]PerlDa2!V98</f>
        <v>74</v>
      </c>
      <c r="X6" s="186">
        <f>[1]PerlDa2!W98</f>
        <v>68</v>
      </c>
      <c r="Y6" s="186">
        <f>[1]PerlDa2!X98</f>
        <v>27</v>
      </c>
      <c r="Z6" s="186">
        <f>[1]PerlDa2!Y98</f>
        <v>94</v>
      </c>
      <c r="AA6" s="186">
        <f>[1]PerlDa2!Z98</f>
        <v>3.3700000000000001E-2</v>
      </c>
      <c r="AB6" s="186">
        <f>[1]PerlDa2!AA98</f>
        <v>0</v>
      </c>
      <c r="AC6" s="186">
        <f>[1]PerlDa2!AB98</f>
        <v>0</v>
      </c>
      <c r="AD6" s="186">
        <f>[1]PerlDa2!AC98</f>
        <v>0</v>
      </c>
      <c r="AE6" s="186">
        <f>[1]PerlDa2!AD98</f>
        <v>0</v>
      </c>
      <c r="AF6" s="186">
        <f>[1]PerlDa2!AE98</f>
        <v>0</v>
      </c>
      <c r="AG6" s="186">
        <f>[1]PerlDa2!AF98</f>
        <v>0</v>
      </c>
      <c r="AH6" s="186">
        <f>[1]PerlDa2!AG98</f>
        <v>0</v>
      </c>
      <c r="AI6" s="186">
        <f>[1]PerlDa2!AH98</f>
        <v>0</v>
      </c>
      <c r="AJ6" s="186">
        <f>[1]PerlDa2!AI98</f>
        <v>0</v>
      </c>
      <c r="AK6" s="186">
        <f>[1]PerlDa2!AJ98</f>
        <v>0</v>
      </c>
      <c r="AL6" s="186">
        <f>[1]PerlDa2!AK98</f>
        <v>0</v>
      </c>
      <c r="AM6" s="186">
        <f>[1]PerlDa2!AL98</f>
        <v>0</v>
      </c>
      <c r="AN6" s="186">
        <f>[1]PerlDa2!AM98</f>
        <v>0</v>
      </c>
      <c r="AO6" s="186">
        <f>[1]PerlDa2!AN98</f>
        <v>0</v>
      </c>
      <c r="AP6" s="186">
        <f>[1]PerlDa2!AO98</f>
        <v>0</v>
      </c>
      <c r="AQ6" s="186">
        <f>[1]PerlDa2!AP98</f>
        <v>0</v>
      </c>
      <c r="AR6" s="186">
        <f>[1]PerlDa2!AQ98</f>
        <v>0</v>
      </c>
      <c r="AS6" s="186">
        <f>[1]PerlDa2!AR98</f>
        <v>0</v>
      </c>
      <c r="AT6" s="186">
        <f>[1]PerlDa2!AS98</f>
        <v>0</v>
      </c>
      <c r="AU6" s="186">
        <f>[1]PerlDa2!AT98</f>
        <v>0</v>
      </c>
      <c r="AV6" s="186">
        <f>[1]PerlDa2!AU98</f>
        <v>0</v>
      </c>
      <c r="AW6" s="186">
        <f>[1]PerlDa2!AV98</f>
        <v>0</v>
      </c>
      <c r="AX6" s="186">
        <f>[1]PerlDa2!AW98</f>
        <v>0</v>
      </c>
      <c r="AY6" s="186">
        <f>[1]PerlDa2!AX98</f>
        <v>0</v>
      </c>
      <c r="AZ6" s="186">
        <f>[1]PerlDa2!AY98</f>
        <v>0</v>
      </c>
      <c r="BA6" s="186">
        <f>[1]PerlDa2!AZ98</f>
        <v>0</v>
      </c>
      <c r="BB6" s="186">
        <f>[1]PerlDa2!BA98</f>
        <v>0</v>
      </c>
      <c r="BC6" s="186">
        <f>[1]PerlDa2!BB98</f>
        <v>0</v>
      </c>
      <c r="BD6" s="186">
        <f>[1]PerlDa2!BC98</f>
        <v>0</v>
      </c>
      <c r="BE6" s="186">
        <f>[1]PerlDa2!BD98</f>
        <v>0</v>
      </c>
      <c r="BF6" s="186">
        <f>[1]PerlDa2!BE98</f>
        <v>0</v>
      </c>
      <c r="BG6" s="186">
        <f>[1]PerlDa2!BF98</f>
        <v>0</v>
      </c>
      <c r="BH6" s="186">
        <f>[1]PerlDa2!BG98</f>
        <v>0</v>
      </c>
      <c r="BI6" s="186">
        <f>[1]PerlDa2!BH98</f>
        <v>0</v>
      </c>
      <c r="BJ6" s="186">
        <f>[1]PerlDa2!BI98</f>
        <v>0</v>
      </c>
      <c r="BK6" s="186">
        <f>[1]PerlDa2!BJ98</f>
        <v>1</v>
      </c>
      <c r="BL6" s="186">
        <f>[1]PerlDa2!BK98</f>
        <v>1</v>
      </c>
      <c r="BM6" s="186">
        <f>[1]PerlDa2!BL98</f>
        <v>1</v>
      </c>
      <c r="BN6" s="186">
        <f>[1]PerlDa2!BM98</f>
        <v>1</v>
      </c>
      <c r="BO6" s="186">
        <f>[1]PerlDa2!BN98</f>
        <v>1</v>
      </c>
      <c r="BP6" s="186">
        <f>[1]PerlDa2!BO98</f>
        <v>2</v>
      </c>
      <c r="BQ6" s="186">
        <f>[1]PerlDa2!BP98</f>
        <v>2</v>
      </c>
      <c r="BR6" s="186">
        <f>[1]PerlDa2!BQ98</f>
        <v>3</v>
      </c>
      <c r="BS6" s="186">
        <f>[1]PerlDa2!BR98</f>
        <v>10</v>
      </c>
      <c r="BT6" s="186">
        <f>[1]PerlDa2!BS98</f>
        <v>10</v>
      </c>
      <c r="BU6" s="186">
        <f>[1]PerlDa2!BT98</f>
        <v>10</v>
      </c>
      <c r="BV6" s="186">
        <f>[1]PerlDa2!BU98</f>
        <v>10</v>
      </c>
      <c r="BW6" s="186">
        <f>[1]PerlDa2!BV98</f>
        <v>12</v>
      </c>
      <c r="BX6" s="186">
        <f>[1]PerlDa2!BW98</f>
        <v>16</v>
      </c>
      <c r="BY6" s="186">
        <f>[1]PerlDa2!BX98</f>
        <v>16</v>
      </c>
      <c r="BZ6" s="186">
        <f>[1]PerlDa2!BY98</f>
        <v>79</v>
      </c>
      <c r="CA6" s="186">
        <f>[1]PerlDa2!BZ98</f>
        <v>115</v>
      </c>
      <c r="CB6" s="186">
        <f>[1]PerlDa2!CA98</f>
        <v>171</v>
      </c>
      <c r="CC6" s="186">
        <f>[1]PerlDa2!CB98</f>
        <v>205</v>
      </c>
      <c r="CD6" s="186">
        <f>[1]PerlDa2!CC98</f>
        <v>225</v>
      </c>
      <c r="CE6" s="186">
        <f>[1]PerlDa2!CD98</f>
        <v>258</v>
      </c>
      <c r="CF6" s="186">
        <f>[1]PerlDa2!CE98</f>
        <v>267</v>
      </c>
      <c r="CG6" s="186">
        <f>[1]PerlDa2!CF98</f>
        <v>283</v>
      </c>
      <c r="CH6" s="186">
        <f>[1]PerlDa2!CG98</f>
        <v>306</v>
      </c>
      <c r="CI6" s="186">
        <f>[1]PerlDa2!CH98</f>
        <v>326</v>
      </c>
      <c r="CJ6" s="186">
        <f>[1]PerlDa2!CI98</f>
        <v>352</v>
      </c>
      <c r="CK6" s="186">
        <f>[1]PerlDa2!CJ98</f>
        <v>369</v>
      </c>
      <c r="CL6" s="186">
        <f>[1]PerlDa2!CK98</f>
        <v>404</v>
      </c>
      <c r="CM6" s="186">
        <f>[1]PerlDa2!CL98</f>
        <v>538</v>
      </c>
      <c r="CN6" s="186">
        <f>[1]PerlDa2!CM98</f>
        <v>575</v>
      </c>
      <c r="CO6" s="186">
        <f>[1]PerlDa2!CN98</f>
        <v>645</v>
      </c>
      <c r="CP6" s="186">
        <f>[1]PerlDa2!CO98</f>
        <v>679</v>
      </c>
      <c r="CQ6" s="186">
        <f>[1]PerlDa2!CP98</f>
        <v>715</v>
      </c>
      <c r="CR6" s="186">
        <f>[1]PerlDa2!CQ98</f>
        <v>745</v>
      </c>
      <c r="CS6" s="186">
        <f>[1]PerlDa2!CR98</f>
        <v>779</v>
      </c>
      <c r="CT6" s="186">
        <f>[1]PerlDa2!CS98</f>
        <v>858</v>
      </c>
      <c r="CU6" s="186">
        <f>[1]PerlDa2!CT98</f>
        <v>961</v>
      </c>
      <c r="CV6" s="186">
        <f>[1]PerlDa2!CU98</f>
        <v>1039</v>
      </c>
      <c r="CW6" s="186">
        <f>[1]PerlDa2!CV98</f>
        <v>1097</v>
      </c>
      <c r="CX6" s="186">
        <f>[1]PerlDa2!CW98</f>
        <v>1108</v>
      </c>
      <c r="CY6" s="186">
        <f>[1]PerlDa2!CX98</f>
        <v>1149</v>
      </c>
      <c r="CZ6" s="186">
        <f>[1]PerlDa2!CY98</f>
        <v>1185</v>
      </c>
      <c r="DA6" s="186">
        <f>[1]PerlDa2!CZ98</f>
        <v>1207</v>
      </c>
      <c r="DB6" s="186">
        <f>[1]PerlDa2!DA98</f>
        <v>1258</v>
      </c>
      <c r="DC6" s="186">
        <f>[1]PerlDa2!DB98</f>
        <v>1304</v>
      </c>
      <c r="DD6" s="186">
        <f>[1]PerlDa2!DC98</f>
        <v>1309</v>
      </c>
      <c r="DE6" s="186">
        <f>[1]PerlDa2!DD98</f>
        <v>1332</v>
      </c>
      <c r="DF6" s="186">
        <f>[1]PerlDa2!DE98</f>
        <v>1373</v>
      </c>
      <c r="DG6" s="186">
        <f>[1]PerlDa2!DF98</f>
        <v>1400</v>
      </c>
      <c r="DH6" s="186">
        <f>[1]PerlDa2!DG98</f>
        <v>1434</v>
      </c>
      <c r="DI6" s="186">
        <f>[1]PerlDa2!DH98</f>
        <v>1459</v>
      </c>
      <c r="DJ6" s="186">
        <f>[1]PerlDa2!DI98</f>
        <v>1512</v>
      </c>
      <c r="DK6" s="186">
        <f>[1]PerlDa2!DJ98</f>
        <v>1528</v>
      </c>
      <c r="DL6" s="186">
        <f>[1]PerlDa2!DK98</f>
        <v>1535</v>
      </c>
      <c r="DM6" s="186">
        <f>[1]PerlDa2!DL98</f>
        <v>1552</v>
      </c>
      <c r="DN6" s="186">
        <f>[1]PerlDa2!DM98</f>
        <v>1559</v>
      </c>
      <c r="DO6" s="186">
        <f>[1]PerlDa2!DN98</f>
        <v>1592</v>
      </c>
      <c r="DP6" s="186">
        <f>[1]PerlDa2!DO98</f>
        <v>1605</v>
      </c>
      <c r="DQ6" s="186">
        <f>[1]PerlDa2!DP98</f>
        <v>1635</v>
      </c>
      <c r="DR6" s="186">
        <f>[1]PerlDa2!DQ98</f>
        <v>1643</v>
      </c>
      <c r="DS6" s="186">
        <f>[1]PerlDa2!DR98</f>
        <v>1647</v>
      </c>
      <c r="DT6" s="186">
        <f>[1]PerlDa2!DS98</f>
        <v>1660</v>
      </c>
      <c r="DU6" s="186">
        <f>[1]PerlDa2!DT98</f>
        <v>1666</v>
      </c>
      <c r="DV6" s="186">
        <f>[1]PerlDa2!DU98</f>
        <v>1689</v>
      </c>
      <c r="DW6" s="186">
        <f>[1]PerlDa2!DV98</f>
        <v>1694</v>
      </c>
      <c r="DX6" s="186">
        <f>[1]PerlDa2!DW98</f>
        <v>1699</v>
      </c>
      <c r="DY6" s="186">
        <f>[1]PerlDa2!DX98</f>
        <v>1700</v>
      </c>
      <c r="DZ6" s="186">
        <f>[1]PerlDa2!DY98</f>
        <v>1703</v>
      </c>
      <c r="EA6" s="186">
        <f>[1]PerlDa2!DZ98</f>
        <v>1711</v>
      </c>
      <c r="EB6" s="186">
        <f>[1]PerlDa2!EA98</f>
        <v>1713</v>
      </c>
      <c r="EC6" s="186">
        <f>[1]PerlDa2!EB98</f>
        <v>1720</v>
      </c>
      <c r="ED6" s="186">
        <f>[1]PerlDa2!EC98</f>
        <v>1725</v>
      </c>
      <c r="EE6" s="186">
        <f>[1]PerlDa2!ED98</f>
        <v>1733</v>
      </c>
      <c r="EF6" s="186">
        <f>[1]PerlDa2!EE98</f>
        <v>1739</v>
      </c>
      <c r="EG6" s="186">
        <f>[1]PerlDa2!EF98</f>
        <v>1741</v>
      </c>
      <c r="EH6" s="186">
        <f>[1]PerlDa2!EG98</f>
        <v>1746</v>
      </c>
      <c r="EI6" s="186">
        <f>[1]PerlDa2!EH98</f>
        <v>1751</v>
      </c>
      <c r="EJ6" s="187"/>
    </row>
    <row r="7" spans="1:140" x14ac:dyDescent="0.25">
      <c r="A7" s="416">
        <v>1</v>
      </c>
      <c r="B7" s="186" t="str">
        <f>[1]PerlDa2!A101</f>
        <v>Finland</v>
      </c>
      <c r="C7" s="186" t="str">
        <f>[1]PerlDa2!B101</f>
        <v>Finland_UNSM</v>
      </c>
      <c r="D7" s="186" t="str">
        <f>[1]PerlDa2!C101</f>
        <v>UNSM</v>
      </c>
      <c r="E7" s="186">
        <f>[1]PerlDa2!D101</f>
        <v>0</v>
      </c>
      <c r="F7" s="186">
        <f>[1]PerlDa2!E101</f>
        <v>0</v>
      </c>
      <c r="G7" s="186">
        <f>[1]PerlDa2!F101</f>
        <v>0</v>
      </c>
      <c r="H7" s="186">
        <f>[1]PerlDa2!G101</f>
        <v>0</v>
      </c>
      <c r="I7" s="186" t="str">
        <f>[1]PerlDa2!H101</f>
        <v>Confirmed</v>
      </c>
      <c r="J7" s="186" t="str">
        <f>[1]PerlDa2!I101</f>
        <v>jhu</v>
      </c>
      <c r="K7" s="186" t="str">
        <f>[1]PerlDa2!J101</f>
        <v>Fri May 15 09:41:43 EET 2020</v>
      </c>
      <c r="L7" s="186" t="str">
        <f>[1]PerlDa2!K101</f>
        <v>c=dD</v>
      </c>
      <c r="M7" s="186" t="str">
        <f>[1]PerlDa2!L101</f>
        <v>Cases</v>
      </c>
      <c r="N7" s="186">
        <f>[1]PerlDa2!M101</f>
        <v>5811</v>
      </c>
      <c r="O7" s="186">
        <f>[1]PerlDa2!N101</f>
        <v>47</v>
      </c>
      <c r="P7" s="186">
        <f>[1]PerlDa2!O101</f>
        <v>76</v>
      </c>
      <c r="Q7" s="186">
        <f>[1]PerlDa2!P101</f>
        <v>61</v>
      </c>
      <c r="R7" s="186">
        <f>[1]PerlDa2!Q101</f>
        <v>49</v>
      </c>
      <c r="S7" s="186">
        <f>[1]PerlDa2!R101</f>
        <v>999</v>
      </c>
      <c r="T7" s="186" t="str">
        <f>[1]PerlDa2!S101</f>
        <v>Death</v>
      </c>
      <c r="U7" s="186">
        <f>[1]PerlDa2!T101</f>
        <v>269</v>
      </c>
      <c r="V7" s="186">
        <f>[1]PerlDa2!U101</f>
        <v>60</v>
      </c>
      <c r="W7" s="186">
        <f>[1]PerlDa2!V101</f>
        <v>91</v>
      </c>
      <c r="X7" s="186">
        <f>[1]PerlDa2!W101</f>
        <v>85</v>
      </c>
      <c r="Y7" s="186">
        <f>[1]PerlDa2!X101</f>
        <v>14</v>
      </c>
      <c r="Z7" s="186">
        <f>[1]PerlDa2!Y101</f>
        <v>98</v>
      </c>
      <c r="AA7" s="186">
        <f>[1]PerlDa2!Z101</f>
        <v>4.6399999999999997E-2</v>
      </c>
      <c r="AB7" s="186">
        <f>[1]PerlDa2!AA101</f>
        <v>0</v>
      </c>
      <c r="AC7" s="186">
        <f>[1]PerlDa2!AB101</f>
        <v>0</v>
      </c>
      <c r="AD7" s="186">
        <f>[1]PerlDa2!AC101</f>
        <v>0</v>
      </c>
      <c r="AE7" s="186">
        <f>[1]PerlDa2!AD101</f>
        <v>0</v>
      </c>
      <c r="AF7" s="186">
        <f>[1]PerlDa2!AE101</f>
        <v>0</v>
      </c>
      <c r="AG7" s="186">
        <f>[1]PerlDa2!AF101</f>
        <v>0</v>
      </c>
      <c r="AH7" s="186">
        <f>[1]PerlDa2!AG101</f>
        <v>1</v>
      </c>
      <c r="AI7" s="186">
        <f>[1]PerlDa2!AH101</f>
        <v>1</v>
      </c>
      <c r="AJ7" s="186">
        <f>[1]PerlDa2!AI101</f>
        <v>1</v>
      </c>
      <c r="AK7" s="186">
        <f>[1]PerlDa2!AJ101</f>
        <v>1</v>
      </c>
      <c r="AL7" s="186">
        <f>[1]PerlDa2!AK101</f>
        <v>1</v>
      </c>
      <c r="AM7" s="186">
        <f>[1]PerlDa2!AL101</f>
        <v>1</v>
      </c>
      <c r="AN7" s="186">
        <f>[1]PerlDa2!AM101</f>
        <v>1</v>
      </c>
      <c r="AO7" s="186">
        <f>[1]PerlDa2!AN101</f>
        <v>1</v>
      </c>
      <c r="AP7" s="186">
        <f>[1]PerlDa2!AO101</f>
        <v>1</v>
      </c>
      <c r="AQ7" s="186">
        <f>[1]PerlDa2!AP101</f>
        <v>1</v>
      </c>
      <c r="AR7" s="186">
        <f>[1]PerlDa2!AQ101</f>
        <v>1</v>
      </c>
      <c r="AS7" s="186">
        <f>[1]PerlDa2!AR101</f>
        <v>1</v>
      </c>
      <c r="AT7" s="186">
        <f>[1]PerlDa2!AS101</f>
        <v>1</v>
      </c>
      <c r="AU7" s="186">
        <f>[1]PerlDa2!AT101</f>
        <v>1</v>
      </c>
      <c r="AV7" s="186">
        <f>[1]PerlDa2!AU101</f>
        <v>1</v>
      </c>
      <c r="AW7" s="186">
        <f>[1]PerlDa2!AV101</f>
        <v>1</v>
      </c>
      <c r="AX7" s="186">
        <f>[1]PerlDa2!AW101</f>
        <v>1</v>
      </c>
      <c r="AY7" s="186">
        <f>[1]PerlDa2!AX101</f>
        <v>1</v>
      </c>
      <c r="AZ7" s="186">
        <f>[1]PerlDa2!AY101</f>
        <v>1</v>
      </c>
      <c r="BA7" s="186">
        <f>[1]PerlDa2!AZ101</f>
        <v>1</v>
      </c>
      <c r="BB7" s="186">
        <f>[1]PerlDa2!BA101</f>
        <v>1</v>
      </c>
      <c r="BC7" s="186">
        <f>[1]PerlDa2!BB101</f>
        <v>1</v>
      </c>
      <c r="BD7" s="186">
        <f>[1]PerlDa2!BC101</f>
        <v>1</v>
      </c>
      <c r="BE7" s="186">
        <f>[1]PerlDa2!BD101</f>
        <v>1</v>
      </c>
      <c r="BF7" s="186">
        <f>[1]PerlDa2!BE101</f>
        <v>1</v>
      </c>
      <c r="BG7" s="186">
        <f>[1]PerlDa2!BF101</f>
        <v>1</v>
      </c>
      <c r="BH7" s="186">
        <f>[1]PerlDa2!BG101</f>
        <v>1</v>
      </c>
      <c r="BI7" s="186">
        <f>[1]PerlDa2!BH101</f>
        <v>1</v>
      </c>
      <c r="BJ7" s="186">
        <f>[1]PerlDa2!BI101</f>
        <v>2</v>
      </c>
      <c r="BK7" s="186">
        <f>[1]PerlDa2!BJ101</f>
        <v>2</v>
      </c>
      <c r="BL7" s="186">
        <f>[1]PerlDa2!BK101</f>
        <v>2</v>
      </c>
      <c r="BM7" s="186">
        <f>[1]PerlDa2!BL101</f>
        <v>3</v>
      </c>
      <c r="BN7" s="186">
        <f>[1]PerlDa2!BM101</f>
        <v>6</v>
      </c>
      <c r="BO7" s="186">
        <f>[1]PerlDa2!BN101</f>
        <v>6</v>
      </c>
      <c r="BP7" s="186">
        <f>[1]PerlDa2!BO101</f>
        <v>6</v>
      </c>
      <c r="BQ7" s="186">
        <f>[1]PerlDa2!BP101</f>
        <v>6</v>
      </c>
      <c r="BR7" s="186">
        <f>[1]PerlDa2!BQ101</f>
        <v>12</v>
      </c>
      <c r="BS7" s="186">
        <f>[1]PerlDa2!BR101</f>
        <v>15</v>
      </c>
      <c r="BT7" s="186">
        <f>[1]PerlDa2!BS101</f>
        <v>15</v>
      </c>
      <c r="BU7" s="186">
        <f>[1]PerlDa2!BT101</f>
        <v>23</v>
      </c>
      <c r="BV7" s="186">
        <f>[1]PerlDa2!BU101</f>
        <v>30</v>
      </c>
      <c r="BW7" s="186">
        <f>[1]PerlDa2!BV101</f>
        <v>40</v>
      </c>
      <c r="BX7" s="186">
        <f>[1]PerlDa2!BW101</f>
        <v>59</v>
      </c>
      <c r="BY7" s="186">
        <f>[1]PerlDa2!BX101</f>
        <v>59</v>
      </c>
      <c r="BZ7" s="186">
        <f>[1]PerlDa2!BY101</f>
        <v>155</v>
      </c>
      <c r="CA7" s="186">
        <f>[1]PerlDa2!BZ101</f>
        <v>225</v>
      </c>
      <c r="CB7" s="186">
        <f>[1]PerlDa2!CA101</f>
        <v>244</v>
      </c>
      <c r="CC7" s="186">
        <f>[1]PerlDa2!CB101</f>
        <v>277</v>
      </c>
      <c r="CD7" s="186">
        <f>[1]PerlDa2!CC101</f>
        <v>321</v>
      </c>
      <c r="CE7" s="186">
        <f>[1]PerlDa2!CD101</f>
        <v>336</v>
      </c>
      <c r="CF7" s="186">
        <f>[1]PerlDa2!CE101</f>
        <v>400</v>
      </c>
      <c r="CG7" s="186">
        <f>[1]PerlDa2!CF101</f>
        <v>450</v>
      </c>
      <c r="CH7" s="186">
        <f>[1]PerlDa2!CG101</f>
        <v>523</v>
      </c>
      <c r="CI7" s="186">
        <f>[1]PerlDa2!CH101</f>
        <v>626</v>
      </c>
      <c r="CJ7" s="186">
        <f>[1]PerlDa2!CI101</f>
        <v>700</v>
      </c>
      <c r="CK7" s="186">
        <f>[1]PerlDa2!CJ101</f>
        <v>792</v>
      </c>
      <c r="CL7" s="186">
        <f>[1]PerlDa2!CK101</f>
        <v>880</v>
      </c>
      <c r="CM7" s="186">
        <f>[1]PerlDa2!CL101</f>
        <v>958</v>
      </c>
      <c r="CN7" s="186">
        <f>[1]PerlDa2!CM101</f>
        <v>1041</v>
      </c>
      <c r="CO7" s="186">
        <f>[1]PerlDa2!CN101</f>
        <v>1167</v>
      </c>
      <c r="CP7" s="186">
        <f>[1]PerlDa2!CO101</f>
        <v>1240</v>
      </c>
      <c r="CQ7" s="186">
        <f>[1]PerlDa2!CP101</f>
        <v>1352</v>
      </c>
      <c r="CR7" s="186">
        <f>[1]PerlDa2!CQ101</f>
        <v>1418</v>
      </c>
      <c r="CS7" s="186">
        <f>[1]PerlDa2!CR101</f>
        <v>1446</v>
      </c>
      <c r="CT7" s="186">
        <f>[1]PerlDa2!CS101</f>
        <v>1518</v>
      </c>
      <c r="CU7" s="186">
        <f>[1]PerlDa2!CT101</f>
        <v>1615</v>
      </c>
      <c r="CV7" s="186">
        <f>[1]PerlDa2!CU101</f>
        <v>1882</v>
      </c>
      <c r="CW7" s="186">
        <f>[1]PerlDa2!CV101</f>
        <v>1927</v>
      </c>
      <c r="CX7" s="186">
        <f>[1]PerlDa2!CW101</f>
        <v>2176</v>
      </c>
      <c r="CY7" s="186">
        <f>[1]PerlDa2!CX101</f>
        <v>2308</v>
      </c>
      <c r="CZ7" s="186">
        <f>[1]PerlDa2!CY101</f>
        <v>2487</v>
      </c>
      <c r="DA7" s="186">
        <f>[1]PerlDa2!CZ101</f>
        <v>2605</v>
      </c>
      <c r="DB7" s="186">
        <f>[1]PerlDa2!DA101</f>
        <v>2769</v>
      </c>
      <c r="DC7" s="186">
        <f>[1]PerlDa2!DB101</f>
        <v>2905</v>
      </c>
      <c r="DD7" s="186">
        <f>[1]PerlDa2!DC101</f>
        <v>2974</v>
      </c>
      <c r="DE7" s="186">
        <f>[1]PerlDa2!DD101</f>
        <v>3064</v>
      </c>
      <c r="DF7" s="186">
        <f>[1]PerlDa2!DE101</f>
        <v>3161</v>
      </c>
      <c r="DG7" s="186">
        <f>[1]PerlDa2!DF101</f>
        <v>3237</v>
      </c>
      <c r="DH7" s="186">
        <f>[1]PerlDa2!DG101</f>
        <v>3369</v>
      </c>
      <c r="DI7" s="186">
        <f>[1]PerlDa2!DH101</f>
        <v>3489</v>
      </c>
      <c r="DJ7" s="186">
        <f>[1]PerlDa2!DI101</f>
        <v>3681</v>
      </c>
      <c r="DK7" s="186">
        <f>[1]PerlDa2!DJ101</f>
        <v>3783</v>
      </c>
      <c r="DL7" s="186">
        <f>[1]PerlDa2!DK101</f>
        <v>3868</v>
      </c>
      <c r="DM7" s="186">
        <f>[1]PerlDa2!DL101</f>
        <v>4014</v>
      </c>
      <c r="DN7" s="186">
        <f>[1]PerlDa2!DM101</f>
        <v>4129</v>
      </c>
      <c r="DO7" s="186">
        <f>[1]PerlDa2!DN101</f>
        <v>4284</v>
      </c>
      <c r="DP7" s="186">
        <f>[1]PerlDa2!DO101</f>
        <v>4395</v>
      </c>
      <c r="DQ7" s="186">
        <f>[1]PerlDa2!DP101</f>
        <v>4475</v>
      </c>
      <c r="DR7" s="186">
        <f>[1]PerlDa2!DQ101</f>
        <v>4576</v>
      </c>
      <c r="DS7" s="186">
        <f>[1]PerlDa2!DR101</f>
        <v>4695</v>
      </c>
      <c r="DT7" s="186">
        <f>[1]PerlDa2!DS101</f>
        <v>4740</v>
      </c>
      <c r="DU7" s="186">
        <f>[1]PerlDa2!DT101</f>
        <v>4906</v>
      </c>
      <c r="DV7" s="186">
        <f>[1]PerlDa2!DU101</f>
        <v>4995</v>
      </c>
      <c r="DW7" s="186">
        <f>[1]PerlDa2!DV101</f>
        <v>5051</v>
      </c>
      <c r="DX7" s="186">
        <f>[1]PerlDa2!DW101</f>
        <v>5176</v>
      </c>
      <c r="DY7" s="186">
        <f>[1]PerlDa2!DX101</f>
        <v>5254</v>
      </c>
      <c r="DZ7" s="186">
        <f>[1]PerlDa2!DY101</f>
        <v>5327</v>
      </c>
      <c r="EA7" s="186">
        <f>[1]PerlDa2!DZ101</f>
        <v>5412</v>
      </c>
      <c r="EB7" s="186">
        <f>[1]PerlDa2!EA101</f>
        <v>5573</v>
      </c>
      <c r="EC7" s="186">
        <f>[1]PerlDa2!EB101</f>
        <v>5673</v>
      </c>
      <c r="ED7" s="186">
        <f>[1]PerlDa2!EC101</f>
        <v>5738</v>
      </c>
      <c r="EE7" s="186">
        <f>[1]PerlDa2!ED101</f>
        <v>5880</v>
      </c>
      <c r="EF7" s="186">
        <f>[1]PerlDa2!EE101</f>
        <v>5962</v>
      </c>
      <c r="EG7" s="186">
        <f>[1]PerlDa2!EF101</f>
        <v>5984</v>
      </c>
      <c r="EH7" s="186">
        <f>[1]PerlDa2!EG101</f>
        <v>6003</v>
      </c>
      <c r="EI7" s="186">
        <f>[1]PerlDa2!EH101</f>
        <v>6054</v>
      </c>
      <c r="EJ7" s="187"/>
    </row>
    <row r="8" spans="1:140" x14ac:dyDescent="0.25">
      <c r="A8" s="416">
        <v>1</v>
      </c>
      <c r="B8" s="186" t="str">
        <f>[1]PerlDa2!A102</f>
        <v>France</v>
      </c>
      <c r="C8" s="186" t="str">
        <f>[1]PerlDa2!B102</f>
        <v>France_UNSM</v>
      </c>
      <c r="D8" s="186" t="str">
        <f>[1]PerlDa2!C102</f>
        <v>UNSM</v>
      </c>
      <c r="E8" s="186">
        <f>[1]PerlDa2!D102</f>
        <v>0</v>
      </c>
      <c r="F8" s="186">
        <f>[1]PerlDa2!E102</f>
        <v>0</v>
      </c>
      <c r="G8" s="186">
        <f>[1]PerlDa2!F102</f>
        <v>0</v>
      </c>
      <c r="H8" s="186">
        <f>[1]PerlDa2!G102</f>
        <v>0</v>
      </c>
      <c r="I8" s="186" t="str">
        <f>[1]PerlDa2!H102</f>
        <v>Confirmed</v>
      </c>
      <c r="J8" s="186" t="str">
        <f>[1]PerlDa2!I102</f>
        <v>jhu</v>
      </c>
      <c r="K8" s="186" t="str">
        <f>[1]PerlDa2!J102</f>
        <v>Fri May 15 09:41:43 EET 2020</v>
      </c>
      <c r="L8" s="186" t="str">
        <f>[1]PerlDa2!K102</f>
        <v>cCdD</v>
      </c>
      <c r="M8" s="186" t="str">
        <f>[1]PerlDa2!L102</f>
        <v>Cases</v>
      </c>
      <c r="N8" s="186">
        <f>[1]PerlDa2!M102</f>
        <v>173455</v>
      </c>
      <c r="O8" s="186">
        <f>[1]PerlDa2!N102</f>
        <v>36</v>
      </c>
      <c r="P8" s="186">
        <f>[1]PerlDa2!O102</f>
        <v>82</v>
      </c>
      <c r="Q8" s="186">
        <f>[1]PerlDa2!P102</f>
        <v>65</v>
      </c>
      <c r="R8" s="186">
        <f>[1]PerlDa2!Q102</f>
        <v>23</v>
      </c>
      <c r="S8" s="186">
        <f>[1]PerlDa2!R102</f>
        <v>87</v>
      </c>
      <c r="T8" s="186" t="str">
        <f>[1]PerlDa2!S102</f>
        <v>Death</v>
      </c>
      <c r="U8" s="186">
        <f>[1]PerlDa2!T102</f>
        <v>26431</v>
      </c>
      <c r="V8" s="186">
        <f>[1]PerlDa2!U102</f>
        <v>30</v>
      </c>
      <c r="W8" s="186">
        <f>[1]PerlDa2!V102</f>
        <v>75</v>
      </c>
      <c r="X8" s="186">
        <f>[1]PerlDa2!W102</f>
        <v>67</v>
      </c>
      <c r="Y8" s="186">
        <f>[1]PerlDa2!X102</f>
        <v>25</v>
      </c>
      <c r="Z8" s="186">
        <f>[1]PerlDa2!Y102</f>
        <v>91</v>
      </c>
      <c r="AA8" s="186">
        <f>[1]PerlDa2!Z102</f>
        <v>0.15240000000000001</v>
      </c>
      <c r="AB8" s="186">
        <f>[1]PerlDa2!AA102</f>
        <v>0</v>
      </c>
      <c r="AC8" s="186">
        <f>[1]PerlDa2!AB102</f>
        <v>2</v>
      </c>
      <c r="AD8" s="186">
        <f>[1]PerlDa2!AC102</f>
        <v>3</v>
      </c>
      <c r="AE8" s="186">
        <f>[1]PerlDa2!AD102</f>
        <v>3</v>
      </c>
      <c r="AF8" s="186">
        <f>[1]PerlDa2!AE102</f>
        <v>3</v>
      </c>
      <c r="AG8" s="186">
        <f>[1]PerlDa2!AF102</f>
        <v>4</v>
      </c>
      <c r="AH8" s="186">
        <f>[1]PerlDa2!AG102</f>
        <v>5</v>
      </c>
      <c r="AI8" s="186">
        <f>[1]PerlDa2!AH102</f>
        <v>5</v>
      </c>
      <c r="AJ8" s="186">
        <f>[1]PerlDa2!AI102</f>
        <v>5</v>
      </c>
      <c r="AK8" s="186">
        <f>[1]PerlDa2!AJ102</f>
        <v>6</v>
      </c>
      <c r="AL8" s="186">
        <f>[1]PerlDa2!AK102</f>
        <v>6</v>
      </c>
      <c r="AM8" s="186">
        <f>[1]PerlDa2!AL102</f>
        <v>6</v>
      </c>
      <c r="AN8" s="186">
        <f>[1]PerlDa2!AM102</f>
        <v>6</v>
      </c>
      <c r="AO8" s="186">
        <f>[1]PerlDa2!AN102</f>
        <v>6</v>
      </c>
      <c r="AP8" s="186">
        <f>[1]PerlDa2!AO102</f>
        <v>6</v>
      </c>
      <c r="AQ8" s="186">
        <f>[1]PerlDa2!AP102</f>
        <v>6</v>
      </c>
      <c r="AR8" s="186">
        <f>[1]PerlDa2!AQ102</f>
        <v>11</v>
      </c>
      <c r="AS8" s="186">
        <f>[1]PerlDa2!AR102</f>
        <v>11</v>
      </c>
      <c r="AT8" s="186">
        <f>[1]PerlDa2!AS102</f>
        <v>11</v>
      </c>
      <c r="AU8" s="186">
        <f>[1]PerlDa2!AT102</f>
        <v>11</v>
      </c>
      <c r="AV8" s="186">
        <f>[1]PerlDa2!AU102</f>
        <v>11</v>
      </c>
      <c r="AW8" s="186">
        <f>[1]PerlDa2!AV102</f>
        <v>11</v>
      </c>
      <c r="AX8" s="186">
        <f>[1]PerlDa2!AW102</f>
        <v>11</v>
      </c>
      <c r="AY8" s="186">
        <f>[1]PerlDa2!AX102</f>
        <v>12</v>
      </c>
      <c r="AZ8" s="186">
        <f>[1]PerlDa2!AY102</f>
        <v>12</v>
      </c>
      <c r="BA8" s="186">
        <f>[1]PerlDa2!AZ102</f>
        <v>12</v>
      </c>
      <c r="BB8" s="186">
        <f>[1]PerlDa2!BA102</f>
        <v>12</v>
      </c>
      <c r="BC8" s="186">
        <f>[1]PerlDa2!BB102</f>
        <v>12</v>
      </c>
      <c r="BD8" s="186">
        <f>[1]PerlDa2!BC102</f>
        <v>12</v>
      </c>
      <c r="BE8" s="186">
        <f>[1]PerlDa2!BD102</f>
        <v>12</v>
      </c>
      <c r="BF8" s="186">
        <f>[1]PerlDa2!BE102</f>
        <v>12</v>
      </c>
      <c r="BG8" s="186">
        <f>[1]PerlDa2!BF102</f>
        <v>12</v>
      </c>
      <c r="BH8" s="186">
        <f>[1]PerlDa2!BG102</f>
        <v>12</v>
      </c>
      <c r="BI8" s="186">
        <f>[1]PerlDa2!BH102</f>
        <v>14</v>
      </c>
      <c r="BJ8" s="186">
        <f>[1]PerlDa2!BI102</f>
        <v>18</v>
      </c>
      <c r="BK8" s="186">
        <f>[1]PerlDa2!BJ102</f>
        <v>38</v>
      </c>
      <c r="BL8" s="186">
        <f>[1]PerlDa2!BK102</f>
        <v>57</v>
      </c>
      <c r="BM8" s="186">
        <f>[1]PerlDa2!BL102</f>
        <v>100</v>
      </c>
      <c r="BN8" s="186">
        <f>[1]PerlDa2!BM102</f>
        <v>130</v>
      </c>
      <c r="BO8" s="186">
        <f>[1]PerlDa2!BN102</f>
        <v>191</v>
      </c>
      <c r="BP8" s="186">
        <f>[1]PerlDa2!BO102</f>
        <v>204</v>
      </c>
      <c r="BQ8" s="186">
        <f>[1]PerlDa2!BP102</f>
        <v>285</v>
      </c>
      <c r="BR8" s="186">
        <f>[1]PerlDa2!BQ102</f>
        <v>377</v>
      </c>
      <c r="BS8" s="186">
        <f>[1]PerlDa2!BR102</f>
        <v>653</v>
      </c>
      <c r="BT8" s="186">
        <f>[1]PerlDa2!BS102</f>
        <v>949</v>
      </c>
      <c r="BU8" s="186">
        <f>[1]PerlDa2!BT102</f>
        <v>1126</v>
      </c>
      <c r="BV8" s="186">
        <f>[1]PerlDa2!BU102</f>
        <v>1209</v>
      </c>
      <c r="BW8" s="186">
        <f>[1]PerlDa2!BV102</f>
        <v>1784</v>
      </c>
      <c r="BX8" s="186">
        <f>[1]PerlDa2!BW102</f>
        <v>2281</v>
      </c>
      <c r="BY8" s="186">
        <f>[1]PerlDa2!BX102</f>
        <v>2281</v>
      </c>
      <c r="BZ8" s="186">
        <f>[1]PerlDa2!BY102</f>
        <v>3661</v>
      </c>
      <c r="CA8" s="186">
        <f>[1]PerlDa2!BZ102</f>
        <v>4469</v>
      </c>
      <c r="CB8" s="186">
        <f>[1]PerlDa2!CA102</f>
        <v>4499</v>
      </c>
      <c r="CC8" s="186">
        <f>[1]PerlDa2!CB102</f>
        <v>6633</v>
      </c>
      <c r="CD8" s="186">
        <f>[1]PerlDa2!CC102</f>
        <v>7652</v>
      </c>
      <c r="CE8" s="186">
        <f>[1]PerlDa2!CD102</f>
        <v>9043</v>
      </c>
      <c r="CF8" s="186">
        <f>[1]PerlDa2!CE102</f>
        <v>10871</v>
      </c>
      <c r="CG8" s="186">
        <f>[1]PerlDa2!CF102</f>
        <v>12612</v>
      </c>
      <c r="CH8" s="186">
        <f>[1]PerlDa2!CG102</f>
        <v>14282</v>
      </c>
      <c r="CI8" s="186">
        <f>[1]PerlDa2!CH102</f>
        <v>16018</v>
      </c>
      <c r="CJ8" s="186">
        <f>[1]PerlDa2!CI102</f>
        <v>19856</v>
      </c>
      <c r="CK8" s="186">
        <f>[1]PerlDa2!CJ102</f>
        <v>22304</v>
      </c>
      <c r="CL8" s="186">
        <f>[1]PerlDa2!CK102</f>
        <v>25233</v>
      </c>
      <c r="CM8" s="186">
        <f>[1]PerlDa2!CL102</f>
        <v>29155</v>
      </c>
      <c r="CN8" s="186">
        <f>[1]PerlDa2!CM102</f>
        <v>32964</v>
      </c>
      <c r="CO8" s="186">
        <f>[1]PerlDa2!CN102</f>
        <v>37575</v>
      </c>
      <c r="CP8" s="186">
        <f>[1]PerlDa2!CO102</f>
        <v>40174</v>
      </c>
      <c r="CQ8" s="186">
        <f>[1]PerlDa2!CP102</f>
        <v>44550</v>
      </c>
      <c r="CR8" s="186">
        <f>[1]PerlDa2!CQ102</f>
        <v>52128</v>
      </c>
      <c r="CS8" s="186">
        <f>[1]PerlDa2!CR102</f>
        <v>56989</v>
      </c>
      <c r="CT8" s="186">
        <f>[1]PerlDa2!CS102</f>
        <v>59105</v>
      </c>
      <c r="CU8" s="186">
        <f>[1]PerlDa2!CT102</f>
        <v>64338</v>
      </c>
      <c r="CV8" s="186">
        <f>[1]PerlDa2!CU102</f>
        <v>68605</v>
      </c>
      <c r="CW8" s="186">
        <f>[1]PerlDa2!CV102</f>
        <v>70478</v>
      </c>
      <c r="CX8" s="186">
        <f>[1]PerlDa2!CW102</f>
        <v>74390</v>
      </c>
      <c r="CY8" s="186">
        <f>[1]PerlDa2!CX102</f>
        <v>78167</v>
      </c>
      <c r="CZ8" s="186">
        <f>[1]PerlDa2!CY102</f>
        <v>82048</v>
      </c>
      <c r="DA8" s="186">
        <f>[1]PerlDa2!CZ102</f>
        <v>86334</v>
      </c>
      <c r="DB8" s="186">
        <f>[1]PerlDa2!DA102</f>
        <v>90676</v>
      </c>
      <c r="DC8" s="186">
        <f>[1]PerlDa2!DB102</f>
        <v>93790</v>
      </c>
      <c r="DD8" s="186">
        <f>[1]PerlDa2!DC102</f>
        <v>120633</v>
      </c>
      <c r="DE8" s="186">
        <f>[1]PerlDa2!DD102</f>
        <v>124298</v>
      </c>
      <c r="DF8" s="186">
        <f>[1]PerlDa2!DE102</f>
        <v>129257</v>
      </c>
      <c r="DG8" s="186">
        <f>[1]PerlDa2!DF102</f>
        <v>132473</v>
      </c>
      <c r="DH8" s="186">
        <f>[1]PerlDa2!DG102</f>
        <v>144944</v>
      </c>
      <c r="DI8" s="186">
        <f>[1]PerlDa2!DH102</f>
        <v>146923</v>
      </c>
      <c r="DJ8" s="186">
        <f>[1]PerlDa2!DI102</f>
        <v>146906</v>
      </c>
      <c r="DK8" s="186">
        <f>[1]PerlDa2!DJ102</f>
        <v>151808</v>
      </c>
      <c r="DL8" s="186">
        <f>[1]PerlDa2!DK102</f>
        <v>154188</v>
      </c>
      <c r="DM8" s="186">
        <f>[1]PerlDa2!DL102</f>
        <v>156921</v>
      </c>
      <c r="DN8" s="186">
        <f>[1]PerlDa2!DM102</f>
        <v>154715</v>
      </c>
      <c r="DO8" s="186">
        <f>[1]PerlDa2!DN102</f>
        <v>157026</v>
      </c>
      <c r="DP8" s="186">
        <f>[1]PerlDa2!DO102</f>
        <v>158636</v>
      </c>
      <c r="DQ8" s="186">
        <f>[1]PerlDa2!DP102</f>
        <v>160292</v>
      </c>
      <c r="DR8" s="186">
        <f>[1]PerlDa2!DQ102</f>
        <v>160847</v>
      </c>
      <c r="DS8" s="186">
        <f>[1]PerlDa2!DR102</f>
        <v>164589</v>
      </c>
      <c r="DT8" s="186">
        <f>[1]PerlDa2!DS102</f>
        <v>167605</v>
      </c>
      <c r="DU8" s="186">
        <f>[1]PerlDa2!DT102</f>
        <v>165093</v>
      </c>
      <c r="DV8" s="186">
        <f>[1]PerlDa2!DU102</f>
        <v>165764</v>
      </c>
      <c r="DW8" s="186">
        <f>[1]PerlDa2!DV102</f>
        <v>165764</v>
      </c>
      <c r="DX8" s="186">
        <f>[1]PerlDa2!DW102</f>
        <v>166976</v>
      </c>
      <c r="DY8" s="186">
        <f>[1]PerlDa2!DX102</f>
        <v>167272</v>
      </c>
      <c r="DZ8" s="186">
        <f>[1]PerlDa2!DY102</f>
        <v>167886</v>
      </c>
      <c r="EA8" s="186">
        <f>[1]PerlDa2!DZ102</f>
        <v>168935</v>
      </c>
      <c r="EB8" s="186">
        <f>[1]PerlDa2!EA102</f>
        <v>172465</v>
      </c>
      <c r="EC8" s="186">
        <f>[1]PerlDa2!EB102</f>
        <v>173040</v>
      </c>
      <c r="ED8" s="186">
        <f>[1]PerlDa2!EC102</f>
        <v>174318</v>
      </c>
      <c r="EE8" s="186">
        <f>[1]PerlDa2!ED102</f>
        <v>174758</v>
      </c>
      <c r="EF8" s="186">
        <f>[1]PerlDa2!EE102</f>
        <v>175027</v>
      </c>
      <c r="EG8" s="186">
        <f>[1]PerlDa2!EF102</f>
        <v>175479</v>
      </c>
      <c r="EH8" s="186">
        <f>[1]PerlDa2!EG102</f>
        <v>176207</v>
      </c>
      <c r="EI8" s="186">
        <f>[1]PerlDa2!EH102</f>
        <v>175981</v>
      </c>
      <c r="EJ8" s="187"/>
    </row>
    <row r="9" spans="1:140" x14ac:dyDescent="0.25">
      <c r="A9" s="416">
        <v>1</v>
      </c>
      <c r="B9" s="186" t="str">
        <f>[1]PerlDa2!A111</f>
        <v>Germany</v>
      </c>
      <c r="C9" s="186" t="str">
        <f>[1]PerlDa2!B111</f>
        <v>Germany_UNSM</v>
      </c>
      <c r="D9" s="186" t="str">
        <f>[1]PerlDa2!C111</f>
        <v>UNSM</v>
      </c>
      <c r="E9" s="186">
        <f>[1]PerlDa2!D111</f>
        <v>0</v>
      </c>
      <c r="F9" s="186">
        <f>[1]PerlDa2!E111</f>
        <v>0</v>
      </c>
      <c r="G9" s="186">
        <f>[1]PerlDa2!F111</f>
        <v>0</v>
      </c>
      <c r="H9" s="186">
        <f>[1]PerlDa2!G111</f>
        <v>0</v>
      </c>
      <c r="I9" s="186" t="str">
        <f>[1]PerlDa2!H111</f>
        <v>Confirmed</v>
      </c>
      <c r="J9" s="186" t="str">
        <f>[1]PerlDa2!I111</f>
        <v>jhu</v>
      </c>
      <c r="K9" s="186" t="str">
        <f>[1]PerlDa2!J111</f>
        <v>Fri May 15 09:41:43 EET 2020</v>
      </c>
      <c r="L9" s="186" t="str">
        <f>[1]PerlDa2!K111</f>
        <v>cCdD</v>
      </c>
      <c r="M9" s="186" t="str">
        <f>[1]PerlDa2!L111</f>
        <v>Cases</v>
      </c>
      <c r="N9" s="186">
        <f>[1]PerlDa2!M111</f>
        <v>171542</v>
      </c>
      <c r="O9" s="186">
        <f>[1]PerlDa2!N111</f>
        <v>36</v>
      </c>
      <c r="P9" s="186">
        <f>[1]PerlDa2!O111</f>
        <v>68</v>
      </c>
      <c r="Q9" s="186">
        <f>[1]PerlDa2!P111</f>
        <v>58</v>
      </c>
      <c r="R9" s="186">
        <f>[1]PerlDa2!Q111</f>
        <v>25</v>
      </c>
      <c r="S9" s="186">
        <f>[1]PerlDa2!R111</f>
        <v>82</v>
      </c>
      <c r="T9" s="186" t="str">
        <f>[1]PerlDa2!S111</f>
        <v>Death</v>
      </c>
      <c r="U9" s="186">
        <f>[1]PerlDa2!T111</f>
        <v>7583</v>
      </c>
      <c r="V9" s="186">
        <f>[1]PerlDa2!U111</f>
        <v>46</v>
      </c>
      <c r="W9" s="186">
        <f>[1]PerlDa2!V111</f>
        <v>87</v>
      </c>
      <c r="X9" s="186">
        <f>[1]PerlDa2!W111</f>
        <v>68</v>
      </c>
      <c r="Y9" s="186">
        <f>[1]PerlDa2!X111</f>
        <v>34</v>
      </c>
      <c r="Z9" s="186">
        <f>[1]PerlDa2!Y111</f>
        <v>101</v>
      </c>
      <c r="AA9" s="186">
        <f>[1]PerlDa2!Z111</f>
        <v>4.4200000000000003E-2</v>
      </c>
      <c r="AB9" s="186">
        <f>[1]PerlDa2!AA111</f>
        <v>0</v>
      </c>
      <c r="AC9" s="186">
        <f>[1]PerlDa2!AB111</f>
        <v>0</v>
      </c>
      <c r="AD9" s="186">
        <f>[1]PerlDa2!AC111</f>
        <v>0</v>
      </c>
      <c r="AE9" s="186">
        <f>[1]PerlDa2!AD111</f>
        <v>0</v>
      </c>
      <c r="AF9" s="186">
        <f>[1]PerlDa2!AE111</f>
        <v>1</v>
      </c>
      <c r="AG9" s="186">
        <f>[1]PerlDa2!AF111</f>
        <v>4</v>
      </c>
      <c r="AH9" s="186">
        <f>[1]PerlDa2!AG111</f>
        <v>4</v>
      </c>
      <c r="AI9" s="186">
        <f>[1]PerlDa2!AH111</f>
        <v>4</v>
      </c>
      <c r="AJ9" s="186">
        <f>[1]PerlDa2!AI111</f>
        <v>5</v>
      </c>
      <c r="AK9" s="186">
        <f>[1]PerlDa2!AJ111</f>
        <v>8</v>
      </c>
      <c r="AL9" s="186">
        <f>[1]PerlDa2!AK111</f>
        <v>10</v>
      </c>
      <c r="AM9" s="186">
        <f>[1]PerlDa2!AL111</f>
        <v>12</v>
      </c>
      <c r="AN9" s="186">
        <f>[1]PerlDa2!AM111</f>
        <v>12</v>
      </c>
      <c r="AO9" s="186">
        <f>[1]PerlDa2!AN111</f>
        <v>12</v>
      </c>
      <c r="AP9" s="186">
        <f>[1]PerlDa2!AO111</f>
        <v>12</v>
      </c>
      <c r="AQ9" s="186">
        <f>[1]PerlDa2!AP111</f>
        <v>13</v>
      </c>
      <c r="AR9" s="186">
        <f>[1]PerlDa2!AQ111</f>
        <v>13</v>
      </c>
      <c r="AS9" s="186">
        <f>[1]PerlDa2!AR111</f>
        <v>14</v>
      </c>
      <c r="AT9" s="186">
        <f>[1]PerlDa2!AS111</f>
        <v>14</v>
      </c>
      <c r="AU9" s="186">
        <f>[1]PerlDa2!AT111</f>
        <v>16</v>
      </c>
      <c r="AV9" s="186">
        <f>[1]PerlDa2!AU111</f>
        <v>16</v>
      </c>
      <c r="AW9" s="186">
        <f>[1]PerlDa2!AV111</f>
        <v>16</v>
      </c>
      <c r="AX9" s="186">
        <f>[1]PerlDa2!AW111</f>
        <v>16</v>
      </c>
      <c r="AY9" s="186">
        <f>[1]PerlDa2!AX111</f>
        <v>16</v>
      </c>
      <c r="AZ9" s="186">
        <f>[1]PerlDa2!AY111</f>
        <v>16</v>
      </c>
      <c r="BA9" s="186">
        <f>[1]PerlDa2!AZ111</f>
        <v>16</v>
      </c>
      <c r="BB9" s="186">
        <f>[1]PerlDa2!BA111</f>
        <v>16</v>
      </c>
      <c r="BC9" s="186">
        <f>[1]PerlDa2!BB111</f>
        <v>16</v>
      </c>
      <c r="BD9" s="186">
        <f>[1]PerlDa2!BC111</f>
        <v>16</v>
      </c>
      <c r="BE9" s="186">
        <f>[1]PerlDa2!BD111</f>
        <v>16</v>
      </c>
      <c r="BF9" s="186">
        <f>[1]PerlDa2!BE111</f>
        <v>16</v>
      </c>
      <c r="BG9" s="186">
        <f>[1]PerlDa2!BF111</f>
        <v>16</v>
      </c>
      <c r="BH9" s="186">
        <f>[1]PerlDa2!BG111</f>
        <v>16</v>
      </c>
      <c r="BI9" s="186">
        <f>[1]PerlDa2!BH111</f>
        <v>17</v>
      </c>
      <c r="BJ9" s="186">
        <f>[1]PerlDa2!BI111</f>
        <v>27</v>
      </c>
      <c r="BK9" s="186">
        <f>[1]PerlDa2!BJ111</f>
        <v>46</v>
      </c>
      <c r="BL9" s="186">
        <f>[1]PerlDa2!BK111</f>
        <v>48</v>
      </c>
      <c r="BM9" s="186">
        <f>[1]PerlDa2!BL111</f>
        <v>79</v>
      </c>
      <c r="BN9" s="186">
        <f>[1]PerlDa2!BM111</f>
        <v>130</v>
      </c>
      <c r="BO9" s="186">
        <f>[1]PerlDa2!BN111</f>
        <v>159</v>
      </c>
      <c r="BP9" s="186">
        <f>[1]PerlDa2!BO111</f>
        <v>196</v>
      </c>
      <c r="BQ9" s="186">
        <f>[1]PerlDa2!BP111</f>
        <v>262</v>
      </c>
      <c r="BR9" s="186">
        <f>[1]PerlDa2!BQ111</f>
        <v>482</v>
      </c>
      <c r="BS9" s="186">
        <f>[1]PerlDa2!BR111</f>
        <v>670</v>
      </c>
      <c r="BT9" s="186">
        <f>[1]PerlDa2!BS111</f>
        <v>799</v>
      </c>
      <c r="BU9" s="186">
        <f>[1]PerlDa2!BT111</f>
        <v>1040</v>
      </c>
      <c r="BV9" s="186">
        <f>[1]PerlDa2!BU111</f>
        <v>1176</v>
      </c>
      <c r="BW9" s="186">
        <f>[1]PerlDa2!BV111</f>
        <v>1457</v>
      </c>
      <c r="BX9" s="186">
        <f>[1]PerlDa2!BW111</f>
        <v>1908</v>
      </c>
      <c r="BY9" s="186">
        <f>[1]PerlDa2!BX111</f>
        <v>2078</v>
      </c>
      <c r="BZ9" s="186">
        <f>[1]PerlDa2!BY111</f>
        <v>3675</v>
      </c>
      <c r="CA9" s="186">
        <f>[1]PerlDa2!BZ111</f>
        <v>4585</v>
      </c>
      <c r="CB9" s="186">
        <f>[1]PerlDa2!CA111</f>
        <v>5795</v>
      </c>
      <c r="CC9" s="186">
        <f>[1]PerlDa2!CB111</f>
        <v>7272</v>
      </c>
      <c r="CD9" s="186">
        <f>[1]PerlDa2!CC111</f>
        <v>9257</v>
      </c>
      <c r="CE9" s="186">
        <f>[1]PerlDa2!CD111</f>
        <v>12327</v>
      </c>
      <c r="CF9" s="186">
        <f>[1]PerlDa2!CE111</f>
        <v>15320</v>
      </c>
      <c r="CG9" s="186">
        <f>[1]PerlDa2!CF111</f>
        <v>19848</v>
      </c>
      <c r="CH9" s="186">
        <f>[1]PerlDa2!CG111</f>
        <v>22213</v>
      </c>
      <c r="CI9" s="186">
        <f>[1]PerlDa2!CH111</f>
        <v>24873</v>
      </c>
      <c r="CJ9" s="186">
        <f>[1]PerlDa2!CI111</f>
        <v>29056</v>
      </c>
      <c r="CK9" s="186">
        <f>[1]PerlDa2!CJ111</f>
        <v>32986</v>
      </c>
      <c r="CL9" s="186">
        <f>[1]PerlDa2!CK111</f>
        <v>37323</v>
      </c>
      <c r="CM9" s="186">
        <f>[1]PerlDa2!CL111</f>
        <v>43938</v>
      </c>
      <c r="CN9" s="186">
        <f>[1]PerlDa2!CM111</f>
        <v>50871</v>
      </c>
      <c r="CO9" s="186">
        <f>[1]PerlDa2!CN111</f>
        <v>57695</v>
      </c>
      <c r="CP9" s="186">
        <f>[1]PerlDa2!CO111</f>
        <v>62095</v>
      </c>
      <c r="CQ9" s="186">
        <f>[1]PerlDa2!CP111</f>
        <v>66885</v>
      </c>
      <c r="CR9" s="186">
        <f>[1]PerlDa2!CQ111</f>
        <v>71808</v>
      </c>
      <c r="CS9" s="186">
        <f>[1]PerlDa2!CR111</f>
        <v>77872</v>
      </c>
      <c r="CT9" s="186">
        <f>[1]PerlDa2!CS111</f>
        <v>84794</v>
      </c>
      <c r="CU9" s="186">
        <f>[1]PerlDa2!CT111</f>
        <v>91159</v>
      </c>
      <c r="CV9" s="186">
        <f>[1]PerlDa2!CU111</f>
        <v>96092</v>
      </c>
      <c r="CW9" s="186">
        <f>[1]PerlDa2!CV111</f>
        <v>100123</v>
      </c>
      <c r="CX9" s="186">
        <f>[1]PerlDa2!CW111</f>
        <v>103374</v>
      </c>
      <c r="CY9" s="186">
        <f>[1]PerlDa2!CX111</f>
        <v>107663</v>
      </c>
      <c r="CZ9" s="186">
        <f>[1]PerlDa2!CY111</f>
        <v>113296</v>
      </c>
      <c r="DA9" s="186">
        <f>[1]PerlDa2!CZ111</f>
        <v>118181</v>
      </c>
      <c r="DB9" s="186">
        <f>[1]PerlDa2!DA111</f>
        <v>122171</v>
      </c>
      <c r="DC9" s="186">
        <f>[1]PerlDa2!DB111</f>
        <v>124908</v>
      </c>
      <c r="DD9" s="186">
        <f>[1]PerlDa2!DC111</f>
        <v>127854</v>
      </c>
      <c r="DE9" s="186">
        <f>[1]PerlDa2!DD111</f>
        <v>130072</v>
      </c>
      <c r="DF9" s="186">
        <f>[1]PerlDa2!DE111</f>
        <v>131359</v>
      </c>
      <c r="DG9" s="186">
        <f>[1]PerlDa2!DF111</f>
        <v>134753</v>
      </c>
      <c r="DH9" s="186">
        <f>[1]PerlDa2!DG111</f>
        <v>137698</v>
      </c>
      <c r="DI9" s="186">
        <f>[1]PerlDa2!DH111</f>
        <v>141397</v>
      </c>
      <c r="DJ9" s="186">
        <f>[1]PerlDa2!DI111</f>
        <v>143342</v>
      </c>
      <c r="DK9" s="186">
        <f>[1]PerlDa2!DJ111</f>
        <v>145184</v>
      </c>
      <c r="DL9" s="186">
        <f>[1]PerlDa2!DK111</f>
        <v>147065</v>
      </c>
      <c r="DM9" s="186">
        <f>[1]PerlDa2!DL111</f>
        <v>148291</v>
      </c>
      <c r="DN9" s="186">
        <f>[1]PerlDa2!DM111</f>
        <v>150648</v>
      </c>
      <c r="DO9" s="186">
        <f>[1]PerlDa2!DN111</f>
        <v>153129</v>
      </c>
      <c r="DP9" s="186">
        <f>[1]PerlDa2!DO111</f>
        <v>154999</v>
      </c>
      <c r="DQ9" s="186">
        <f>[1]PerlDa2!DP111</f>
        <v>156513</v>
      </c>
      <c r="DR9" s="186">
        <f>[1]PerlDa2!DQ111</f>
        <v>157770</v>
      </c>
      <c r="DS9" s="186">
        <f>[1]PerlDa2!DR111</f>
        <v>158758</v>
      </c>
      <c r="DT9" s="186">
        <f>[1]PerlDa2!DS111</f>
        <v>159912</v>
      </c>
      <c r="DU9" s="186">
        <f>[1]PerlDa2!DT111</f>
        <v>161539</v>
      </c>
      <c r="DV9" s="186">
        <f>[1]PerlDa2!DU111</f>
        <v>163009</v>
      </c>
      <c r="DW9" s="186">
        <f>[1]PerlDa2!DV111</f>
        <v>164077</v>
      </c>
      <c r="DX9" s="186">
        <f>[1]PerlDa2!DW111</f>
        <v>164967</v>
      </c>
      <c r="DY9" s="186">
        <f>[1]PerlDa2!DX111</f>
        <v>165664</v>
      </c>
      <c r="DZ9" s="186">
        <f>[1]PerlDa2!DY111</f>
        <v>166152</v>
      </c>
      <c r="EA9" s="186">
        <f>[1]PerlDa2!DZ111</f>
        <v>167007</v>
      </c>
      <c r="EB9" s="186">
        <f>[1]PerlDa2!EA111</f>
        <v>168162</v>
      </c>
      <c r="EC9" s="186">
        <f>[1]PerlDa2!EB111</f>
        <v>169430</v>
      </c>
      <c r="ED9" s="186">
        <f>[1]PerlDa2!EC111</f>
        <v>170588</v>
      </c>
      <c r="EE9" s="186">
        <f>[1]PerlDa2!ED111</f>
        <v>171324</v>
      </c>
      <c r="EF9" s="186">
        <f>[1]PerlDa2!EE111</f>
        <v>171879</v>
      </c>
      <c r="EG9" s="186">
        <f>[1]PerlDa2!EF111</f>
        <v>172576</v>
      </c>
      <c r="EH9" s="186">
        <f>[1]PerlDa2!EG111</f>
        <v>173171</v>
      </c>
      <c r="EI9" s="186">
        <f>[1]PerlDa2!EH111</f>
        <v>174098</v>
      </c>
      <c r="EJ9" s="187"/>
    </row>
    <row r="10" spans="1:140" x14ac:dyDescent="0.25">
      <c r="A10" s="416">
        <v>1</v>
      </c>
      <c r="B10" s="186" t="str">
        <f>[1]PerlDa2!A113</f>
        <v>Greece</v>
      </c>
      <c r="C10" s="186" t="str">
        <f>[1]PerlDa2!B113</f>
        <v>Greece_UNSM</v>
      </c>
      <c r="D10" s="186" t="str">
        <f>[1]PerlDa2!C113</f>
        <v>UNSM</v>
      </c>
      <c r="E10" s="186">
        <f>[1]PerlDa2!D113</f>
        <v>0</v>
      </c>
      <c r="F10" s="186">
        <f>[1]PerlDa2!E113</f>
        <v>0</v>
      </c>
      <c r="G10" s="186">
        <f>[1]PerlDa2!F113</f>
        <v>0</v>
      </c>
      <c r="H10" s="186">
        <f>[1]PerlDa2!G113</f>
        <v>0</v>
      </c>
      <c r="I10" s="186" t="str">
        <f>[1]PerlDa2!H113</f>
        <v>Confirmed</v>
      </c>
      <c r="J10" s="186" t="str">
        <f>[1]PerlDa2!I113</f>
        <v>jhu</v>
      </c>
      <c r="K10" s="186" t="str">
        <f>[1]PerlDa2!J113</f>
        <v>Fri May 15 09:41:43 EET 2020</v>
      </c>
      <c r="L10" s="186" t="str">
        <f>[1]PerlDa2!K113</f>
        <v>cCdD</v>
      </c>
      <c r="M10" s="186" t="str">
        <f>[1]PerlDa2!L113</f>
        <v>Cases</v>
      </c>
      <c r="N10" s="186">
        <f>[1]PerlDa2!M113</f>
        <v>2719</v>
      </c>
      <c r="O10" s="186">
        <f>[1]PerlDa2!N113</f>
        <v>45</v>
      </c>
      <c r="P10" s="186">
        <f>[1]PerlDa2!O113</f>
        <v>68</v>
      </c>
      <c r="Q10" s="186">
        <f>[1]PerlDa2!P113</f>
        <v>54</v>
      </c>
      <c r="R10" s="186">
        <f>[1]PerlDa2!Q113</f>
        <v>27</v>
      </c>
      <c r="S10" s="186">
        <f>[1]PerlDa2!R113</f>
        <v>80</v>
      </c>
      <c r="T10" s="186" t="str">
        <f>[1]PerlDa2!S113</f>
        <v>Death</v>
      </c>
      <c r="U10" s="186">
        <f>[1]PerlDa2!T113</f>
        <v>152</v>
      </c>
      <c r="V10" s="186">
        <f>[1]PerlDa2!U113</f>
        <v>49</v>
      </c>
      <c r="W10" s="186">
        <f>[1]PerlDa2!V113</f>
        <v>71</v>
      </c>
      <c r="X10" s="186">
        <f>[1]PerlDa2!W113</f>
        <v>61</v>
      </c>
      <c r="Y10" s="186">
        <f>[1]PerlDa2!X113</f>
        <v>34</v>
      </c>
      <c r="Z10" s="186">
        <f>[1]PerlDa2!Y113</f>
        <v>94</v>
      </c>
      <c r="AA10" s="186">
        <f>[1]PerlDa2!Z113</f>
        <v>5.5899999999999998E-2</v>
      </c>
      <c r="AB10" s="186">
        <f>[1]PerlDa2!AA113</f>
        <v>0</v>
      </c>
      <c r="AC10" s="186">
        <f>[1]PerlDa2!AB113</f>
        <v>0</v>
      </c>
      <c r="AD10" s="186">
        <f>[1]PerlDa2!AC113</f>
        <v>0</v>
      </c>
      <c r="AE10" s="186">
        <f>[1]PerlDa2!AD113</f>
        <v>0</v>
      </c>
      <c r="AF10" s="186">
        <f>[1]PerlDa2!AE113</f>
        <v>0</v>
      </c>
      <c r="AG10" s="186">
        <f>[1]PerlDa2!AF113</f>
        <v>0</v>
      </c>
      <c r="AH10" s="186">
        <f>[1]PerlDa2!AG113</f>
        <v>0</v>
      </c>
      <c r="AI10" s="186">
        <f>[1]PerlDa2!AH113</f>
        <v>0</v>
      </c>
      <c r="AJ10" s="186">
        <f>[1]PerlDa2!AI113</f>
        <v>0</v>
      </c>
      <c r="AK10" s="186">
        <f>[1]PerlDa2!AJ113</f>
        <v>0</v>
      </c>
      <c r="AL10" s="186">
        <f>[1]PerlDa2!AK113</f>
        <v>0</v>
      </c>
      <c r="AM10" s="186">
        <f>[1]PerlDa2!AL113</f>
        <v>0</v>
      </c>
      <c r="AN10" s="186">
        <f>[1]PerlDa2!AM113</f>
        <v>0</v>
      </c>
      <c r="AO10" s="186">
        <f>[1]PerlDa2!AN113</f>
        <v>0</v>
      </c>
      <c r="AP10" s="186">
        <f>[1]PerlDa2!AO113</f>
        <v>0</v>
      </c>
      <c r="AQ10" s="186">
        <f>[1]PerlDa2!AP113</f>
        <v>0</v>
      </c>
      <c r="AR10" s="186">
        <f>[1]PerlDa2!AQ113</f>
        <v>0</v>
      </c>
      <c r="AS10" s="186">
        <f>[1]PerlDa2!AR113</f>
        <v>0</v>
      </c>
      <c r="AT10" s="186">
        <f>[1]PerlDa2!AS113</f>
        <v>0</v>
      </c>
      <c r="AU10" s="186">
        <f>[1]PerlDa2!AT113</f>
        <v>0</v>
      </c>
      <c r="AV10" s="186">
        <f>[1]PerlDa2!AU113</f>
        <v>0</v>
      </c>
      <c r="AW10" s="186">
        <f>[1]PerlDa2!AV113</f>
        <v>0</v>
      </c>
      <c r="AX10" s="186">
        <f>[1]PerlDa2!AW113</f>
        <v>0</v>
      </c>
      <c r="AY10" s="186">
        <f>[1]PerlDa2!AX113</f>
        <v>0</v>
      </c>
      <c r="AZ10" s="186">
        <f>[1]PerlDa2!AY113</f>
        <v>0</v>
      </c>
      <c r="BA10" s="186">
        <f>[1]PerlDa2!AZ113</f>
        <v>0</v>
      </c>
      <c r="BB10" s="186">
        <f>[1]PerlDa2!BA113</f>
        <v>0</v>
      </c>
      <c r="BC10" s="186">
        <f>[1]PerlDa2!BB113</f>
        <v>0</v>
      </c>
      <c r="BD10" s="186">
        <f>[1]PerlDa2!BC113</f>
        <v>0</v>
      </c>
      <c r="BE10" s="186">
        <f>[1]PerlDa2!BD113</f>
        <v>0</v>
      </c>
      <c r="BF10" s="186">
        <f>[1]PerlDa2!BE113</f>
        <v>0</v>
      </c>
      <c r="BG10" s="186">
        <f>[1]PerlDa2!BF113</f>
        <v>0</v>
      </c>
      <c r="BH10" s="186">
        <f>[1]PerlDa2!BG113</f>
        <v>0</v>
      </c>
      <c r="BI10" s="186">
        <f>[1]PerlDa2!BH113</f>
        <v>0</v>
      </c>
      <c r="BJ10" s="186">
        <f>[1]PerlDa2!BI113</f>
        <v>1</v>
      </c>
      <c r="BK10" s="186">
        <f>[1]PerlDa2!BJ113</f>
        <v>3</v>
      </c>
      <c r="BL10" s="186">
        <f>[1]PerlDa2!BK113</f>
        <v>4</v>
      </c>
      <c r="BM10" s="186">
        <f>[1]PerlDa2!BL113</f>
        <v>4</v>
      </c>
      <c r="BN10" s="186">
        <f>[1]PerlDa2!BM113</f>
        <v>7</v>
      </c>
      <c r="BO10" s="186">
        <f>[1]PerlDa2!BN113</f>
        <v>7</v>
      </c>
      <c r="BP10" s="186">
        <f>[1]PerlDa2!BO113</f>
        <v>7</v>
      </c>
      <c r="BQ10" s="186">
        <f>[1]PerlDa2!BP113</f>
        <v>9</v>
      </c>
      <c r="BR10" s="186">
        <f>[1]PerlDa2!BQ113</f>
        <v>31</v>
      </c>
      <c r="BS10" s="186">
        <f>[1]PerlDa2!BR113</f>
        <v>45</v>
      </c>
      <c r="BT10" s="186">
        <f>[1]PerlDa2!BS113</f>
        <v>46</v>
      </c>
      <c r="BU10" s="186">
        <f>[1]PerlDa2!BT113</f>
        <v>73</v>
      </c>
      <c r="BV10" s="186">
        <f>[1]PerlDa2!BU113</f>
        <v>73</v>
      </c>
      <c r="BW10" s="186">
        <f>[1]PerlDa2!BV113</f>
        <v>89</v>
      </c>
      <c r="BX10" s="186">
        <f>[1]PerlDa2!BW113</f>
        <v>99</v>
      </c>
      <c r="BY10" s="186">
        <f>[1]PerlDa2!BX113</f>
        <v>99</v>
      </c>
      <c r="BZ10" s="186">
        <f>[1]PerlDa2!BY113</f>
        <v>190</v>
      </c>
      <c r="CA10" s="186">
        <f>[1]PerlDa2!BZ113</f>
        <v>228</v>
      </c>
      <c r="CB10" s="186">
        <f>[1]PerlDa2!CA113</f>
        <v>331</v>
      </c>
      <c r="CC10" s="186">
        <f>[1]PerlDa2!CB113</f>
        <v>331</v>
      </c>
      <c r="CD10" s="186">
        <f>[1]PerlDa2!CC113</f>
        <v>387</v>
      </c>
      <c r="CE10" s="186">
        <f>[1]PerlDa2!CD113</f>
        <v>418</v>
      </c>
      <c r="CF10" s="186">
        <f>[1]PerlDa2!CE113</f>
        <v>418</v>
      </c>
      <c r="CG10" s="186">
        <f>[1]PerlDa2!CF113</f>
        <v>495</v>
      </c>
      <c r="CH10" s="186">
        <f>[1]PerlDa2!CG113</f>
        <v>530</v>
      </c>
      <c r="CI10" s="186">
        <f>[1]PerlDa2!CH113</f>
        <v>624</v>
      </c>
      <c r="CJ10" s="186">
        <f>[1]PerlDa2!CI113</f>
        <v>695</v>
      </c>
      <c r="CK10" s="186">
        <f>[1]PerlDa2!CJ113</f>
        <v>743</v>
      </c>
      <c r="CL10" s="186">
        <f>[1]PerlDa2!CK113</f>
        <v>821</v>
      </c>
      <c r="CM10" s="186">
        <f>[1]PerlDa2!CL113</f>
        <v>892</v>
      </c>
      <c r="CN10" s="186">
        <f>[1]PerlDa2!CM113</f>
        <v>966</v>
      </c>
      <c r="CO10" s="186">
        <f>[1]PerlDa2!CN113</f>
        <v>1061</v>
      </c>
      <c r="CP10" s="186">
        <f>[1]PerlDa2!CO113</f>
        <v>1156</v>
      </c>
      <c r="CQ10" s="186">
        <f>[1]PerlDa2!CP113</f>
        <v>1212</v>
      </c>
      <c r="CR10" s="186">
        <f>[1]PerlDa2!CQ113</f>
        <v>1314</v>
      </c>
      <c r="CS10" s="186">
        <f>[1]PerlDa2!CR113</f>
        <v>1415</v>
      </c>
      <c r="CT10" s="186">
        <f>[1]PerlDa2!CS113</f>
        <v>1544</v>
      </c>
      <c r="CU10" s="186">
        <f>[1]PerlDa2!CT113</f>
        <v>1613</v>
      </c>
      <c r="CV10" s="186">
        <f>[1]PerlDa2!CU113</f>
        <v>1673</v>
      </c>
      <c r="CW10" s="186">
        <f>[1]PerlDa2!CV113</f>
        <v>1735</v>
      </c>
      <c r="CX10" s="186">
        <f>[1]PerlDa2!CW113</f>
        <v>1755</v>
      </c>
      <c r="CY10" s="186">
        <f>[1]PerlDa2!CX113</f>
        <v>1832</v>
      </c>
      <c r="CZ10" s="186">
        <f>[1]PerlDa2!CY113</f>
        <v>1884</v>
      </c>
      <c r="DA10" s="186">
        <f>[1]PerlDa2!CZ113</f>
        <v>1955</v>
      </c>
      <c r="DB10" s="186">
        <f>[1]PerlDa2!DA113</f>
        <v>2011</v>
      </c>
      <c r="DC10" s="186">
        <f>[1]PerlDa2!DB113</f>
        <v>2081</v>
      </c>
      <c r="DD10" s="186">
        <f>[1]PerlDa2!DC113</f>
        <v>2114</v>
      </c>
      <c r="DE10" s="186">
        <f>[1]PerlDa2!DD113</f>
        <v>2145</v>
      </c>
      <c r="DF10" s="186">
        <f>[1]PerlDa2!DE113</f>
        <v>2170</v>
      </c>
      <c r="DG10" s="186">
        <f>[1]PerlDa2!DF113</f>
        <v>2192</v>
      </c>
      <c r="DH10" s="186">
        <f>[1]PerlDa2!DG113</f>
        <v>2207</v>
      </c>
      <c r="DI10" s="186">
        <f>[1]PerlDa2!DH113</f>
        <v>2224</v>
      </c>
      <c r="DJ10" s="186">
        <f>[1]PerlDa2!DI113</f>
        <v>2235</v>
      </c>
      <c r="DK10" s="186">
        <f>[1]PerlDa2!DJ113</f>
        <v>2235</v>
      </c>
      <c r="DL10" s="186">
        <f>[1]PerlDa2!DK113</f>
        <v>2245</v>
      </c>
      <c r="DM10" s="186">
        <f>[1]PerlDa2!DL113</f>
        <v>2401</v>
      </c>
      <c r="DN10" s="186">
        <f>[1]PerlDa2!DM113</f>
        <v>2408</v>
      </c>
      <c r="DO10" s="186">
        <f>[1]PerlDa2!DN113</f>
        <v>2463</v>
      </c>
      <c r="DP10" s="186">
        <f>[1]PerlDa2!DO113</f>
        <v>2490</v>
      </c>
      <c r="DQ10" s="186">
        <f>[1]PerlDa2!DP113</f>
        <v>2506</v>
      </c>
      <c r="DR10" s="186">
        <f>[1]PerlDa2!DQ113</f>
        <v>2517</v>
      </c>
      <c r="DS10" s="186">
        <f>[1]PerlDa2!DR113</f>
        <v>2534</v>
      </c>
      <c r="DT10" s="186">
        <f>[1]PerlDa2!DS113</f>
        <v>2566</v>
      </c>
      <c r="DU10" s="186">
        <f>[1]PerlDa2!DT113</f>
        <v>2576</v>
      </c>
      <c r="DV10" s="186">
        <f>[1]PerlDa2!DU113</f>
        <v>2591</v>
      </c>
      <c r="DW10" s="186">
        <f>[1]PerlDa2!DV113</f>
        <v>2612</v>
      </c>
      <c r="DX10" s="186">
        <f>[1]PerlDa2!DW113</f>
        <v>2620</v>
      </c>
      <c r="DY10" s="186">
        <f>[1]PerlDa2!DX113</f>
        <v>2626</v>
      </c>
      <c r="DZ10" s="186">
        <f>[1]PerlDa2!DY113</f>
        <v>2632</v>
      </c>
      <c r="EA10" s="186">
        <f>[1]PerlDa2!DZ113</f>
        <v>2642</v>
      </c>
      <c r="EB10" s="186">
        <f>[1]PerlDa2!EA113</f>
        <v>2663</v>
      </c>
      <c r="EC10" s="186">
        <f>[1]PerlDa2!EB113</f>
        <v>2678</v>
      </c>
      <c r="ED10" s="186">
        <f>[1]PerlDa2!EC113</f>
        <v>2691</v>
      </c>
      <c r="EE10" s="186">
        <f>[1]PerlDa2!ED113</f>
        <v>2710</v>
      </c>
      <c r="EF10" s="186">
        <f>[1]PerlDa2!EE113</f>
        <v>2716</v>
      </c>
      <c r="EG10" s="186">
        <f>[1]PerlDa2!EF113</f>
        <v>2726</v>
      </c>
      <c r="EH10" s="186">
        <f>[1]PerlDa2!EG113</f>
        <v>2744</v>
      </c>
      <c r="EI10" s="186">
        <f>[1]PerlDa2!EH113</f>
        <v>2760</v>
      </c>
      <c r="EJ10" s="187"/>
    </row>
    <row r="11" spans="1:140" x14ac:dyDescent="0.25">
      <c r="A11" s="416">
        <v>1</v>
      </c>
      <c r="B11" s="186" t="str">
        <f>[1]PerlDa2!A120</f>
        <v>Hungary</v>
      </c>
      <c r="C11" s="186" t="str">
        <f>[1]PerlDa2!B120</f>
        <v>Hungary_UNSM</v>
      </c>
      <c r="D11" s="186" t="str">
        <f>[1]PerlDa2!C120</f>
        <v>UNSM</v>
      </c>
      <c r="E11" s="186">
        <f>[1]PerlDa2!D120</f>
        <v>0</v>
      </c>
      <c r="F11" s="186">
        <f>[1]PerlDa2!E120</f>
        <v>0</v>
      </c>
      <c r="G11" s="186">
        <f>[1]PerlDa2!F120</f>
        <v>0</v>
      </c>
      <c r="H11" s="186">
        <f>[1]PerlDa2!G120</f>
        <v>0</v>
      </c>
      <c r="I11" s="186" t="str">
        <f>[1]PerlDa2!H120</f>
        <v>Confirmed</v>
      </c>
      <c r="J11" s="186" t="str">
        <f>[1]PerlDa2!I120</f>
        <v>jhu</v>
      </c>
      <c r="K11" s="186" t="str">
        <f>[1]PerlDa2!J120</f>
        <v>Fri May 15 09:41:43 EET 2020</v>
      </c>
      <c r="L11" s="186" t="str">
        <f>[1]PerlDa2!K120</f>
        <v>cCd=</v>
      </c>
      <c r="M11" s="186" t="str">
        <f>[1]PerlDa2!L120</f>
        <v>Cases</v>
      </c>
      <c r="N11" s="186">
        <f>[1]PerlDa2!M120</f>
        <v>3235</v>
      </c>
      <c r="O11" s="186">
        <f>[1]PerlDa2!N120</f>
        <v>55</v>
      </c>
      <c r="P11" s="186">
        <f>[1]PerlDa2!O120</f>
        <v>80</v>
      </c>
      <c r="Q11" s="186">
        <f>[1]PerlDa2!P120</f>
        <v>71</v>
      </c>
      <c r="R11" s="186">
        <f>[1]PerlDa2!Q120</f>
        <v>34</v>
      </c>
      <c r="S11" s="186">
        <f>[1]PerlDa2!R120</f>
        <v>104</v>
      </c>
      <c r="T11" s="186" t="str">
        <f>[1]PerlDa2!S120</f>
        <v>Death</v>
      </c>
      <c r="U11" s="186">
        <f>[1]PerlDa2!T120</f>
        <v>403</v>
      </c>
      <c r="V11" s="186">
        <f>[1]PerlDa2!U120</f>
        <v>55</v>
      </c>
      <c r="W11" s="186">
        <f>[1]PerlDa2!V120</f>
        <v>88</v>
      </c>
      <c r="X11" s="186">
        <f>[1]PerlDa2!W120</f>
        <v>76</v>
      </c>
      <c r="Y11" s="186">
        <f>[1]PerlDa2!X120</f>
        <v>34</v>
      </c>
      <c r="Z11" s="186">
        <f>[1]PerlDa2!Y120</f>
        <v>999</v>
      </c>
      <c r="AA11" s="186">
        <f>[1]PerlDa2!Z120</f>
        <v>0.12470000000000001</v>
      </c>
      <c r="AB11" s="186">
        <f>[1]PerlDa2!AA120</f>
        <v>0</v>
      </c>
      <c r="AC11" s="186">
        <f>[1]PerlDa2!AB120</f>
        <v>0</v>
      </c>
      <c r="AD11" s="186">
        <f>[1]PerlDa2!AC120</f>
        <v>0</v>
      </c>
      <c r="AE11" s="186">
        <f>[1]PerlDa2!AD120</f>
        <v>0</v>
      </c>
      <c r="AF11" s="186">
        <f>[1]PerlDa2!AE120</f>
        <v>0</v>
      </c>
      <c r="AG11" s="186">
        <f>[1]PerlDa2!AF120</f>
        <v>0</v>
      </c>
      <c r="AH11" s="186">
        <f>[1]PerlDa2!AG120</f>
        <v>0</v>
      </c>
      <c r="AI11" s="186">
        <f>[1]PerlDa2!AH120</f>
        <v>0</v>
      </c>
      <c r="AJ11" s="186">
        <f>[1]PerlDa2!AI120</f>
        <v>0</v>
      </c>
      <c r="AK11" s="186">
        <f>[1]PerlDa2!AJ120</f>
        <v>0</v>
      </c>
      <c r="AL11" s="186">
        <f>[1]PerlDa2!AK120</f>
        <v>0</v>
      </c>
      <c r="AM11" s="186">
        <f>[1]PerlDa2!AL120</f>
        <v>0</v>
      </c>
      <c r="AN11" s="186">
        <f>[1]PerlDa2!AM120</f>
        <v>0</v>
      </c>
      <c r="AO11" s="186">
        <f>[1]PerlDa2!AN120</f>
        <v>0</v>
      </c>
      <c r="AP11" s="186">
        <f>[1]PerlDa2!AO120</f>
        <v>0</v>
      </c>
      <c r="AQ11" s="186">
        <f>[1]PerlDa2!AP120</f>
        <v>0</v>
      </c>
      <c r="AR11" s="186">
        <f>[1]PerlDa2!AQ120</f>
        <v>0</v>
      </c>
      <c r="AS11" s="186">
        <f>[1]PerlDa2!AR120</f>
        <v>0</v>
      </c>
      <c r="AT11" s="186">
        <f>[1]PerlDa2!AS120</f>
        <v>0</v>
      </c>
      <c r="AU11" s="186">
        <f>[1]PerlDa2!AT120</f>
        <v>0</v>
      </c>
      <c r="AV11" s="186">
        <f>[1]PerlDa2!AU120</f>
        <v>0</v>
      </c>
      <c r="AW11" s="186">
        <f>[1]PerlDa2!AV120</f>
        <v>0</v>
      </c>
      <c r="AX11" s="186">
        <f>[1]PerlDa2!AW120</f>
        <v>0</v>
      </c>
      <c r="AY11" s="186">
        <f>[1]PerlDa2!AX120</f>
        <v>0</v>
      </c>
      <c r="AZ11" s="186">
        <f>[1]PerlDa2!AY120</f>
        <v>0</v>
      </c>
      <c r="BA11" s="186">
        <f>[1]PerlDa2!AZ120</f>
        <v>0</v>
      </c>
      <c r="BB11" s="186">
        <f>[1]PerlDa2!BA120</f>
        <v>0</v>
      </c>
      <c r="BC11" s="186">
        <f>[1]PerlDa2!BB120</f>
        <v>0</v>
      </c>
      <c r="BD11" s="186">
        <f>[1]PerlDa2!BC120</f>
        <v>0</v>
      </c>
      <c r="BE11" s="186">
        <f>[1]PerlDa2!BD120</f>
        <v>0</v>
      </c>
      <c r="BF11" s="186">
        <f>[1]PerlDa2!BE120</f>
        <v>0</v>
      </c>
      <c r="BG11" s="186">
        <f>[1]PerlDa2!BF120</f>
        <v>0</v>
      </c>
      <c r="BH11" s="186">
        <f>[1]PerlDa2!BG120</f>
        <v>0</v>
      </c>
      <c r="BI11" s="186">
        <f>[1]PerlDa2!BH120</f>
        <v>0</v>
      </c>
      <c r="BJ11" s="186">
        <f>[1]PerlDa2!BI120</f>
        <v>0</v>
      </c>
      <c r="BK11" s="186">
        <f>[1]PerlDa2!BJ120</f>
        <v>0</v>
      </c>
      <c r="BL11" s="186">
        <f>[1]PerlDa2!BK120</f>
        <v>0</v>
      </c>
      <c r="BM11" s="186">
        <f>[1]PerlDa2!BL120</f>
        <v>0</v>
      </c>
      <c r="BN11" s="186">
        <f>[1]PerlDa2!BM120</f>
        <v>0</v>
      </c>
      <c r="BO11" s="186">
        <f>[1]PerlDa2!BN120</f>
        <v>0</v>
      </c>
      <c r="BP11" s="186">
        <f>[1]PerlDa2!BO120</f>
        <v>0</v>
      </c>
      <c r="BQ11" s="186">
        <f>[1]PerlDa2!BP120</f>
        <v>2</v>
      </c>
      <c r="BR11" s="186">
        <f>[1]PerlDa2!BQ120</f>
        <v>2</v>
      </c>
      <c r="BS11" s="186">
        <f>[1]PerlDa2!BR120</f>
        <v>2</v>
      </c>
      <c r="BT11" s="186">
        <f>[1]PerlDa2!BS120</f>
        <v>4</v>
      </c>
      <c r="BU11" s="186">
        <f>[1]PerlDa2!BT120</f>
        <v>7</v>
      </c>
      <c r="BV11" s="186">
        <f>[1]PerlDa2!BU120</f>
        <v>9</v>
      </c>
      <c r="BW11" s="186">
        <f>[1]PerlDa2!BV120</f>
        <v>9</v>
      </c>
      <c r="BX11" s="186">
        <f>[1]PerlDa2!BW120</f>
        <v>13</v>
      </c>
      <c r="BY11" s="186">
        <f>[1]PerlDa2!BX120</f>
        <v>13</v>
      </c>
      <c r="BZ11" s="186">
        <f>[1]PerlDa2!BY120</f>
        <v>19</v>
      </c>
      <c r="CA11" s="186">
        <f>[1]PerlDa2!BZ120</f>
        <v>30</v>
      </c>
      <c r="CB11" s="186">
        <f>[1]PerlDa2!CA120</f>
        <v>32</v>
      </c>
      <c r="CC11" s="186">
        <f>[1]PerlDa2!CB120</f>
        <v>39</v>
      </c>
      <c r="CD11" s="186">
        <f>[1]PerlDa2!CC120</f>
        <v>50</v>
      </c>
      <c r="CE11" s="186">
        <f>[1]PerlDa2!CD120</f>
        <v>58</v>
      </c>
      <c r="CF11" s="186">
        <f>[1]PerlDa2!CE120</f>
        <v>73</v>
      </c>
      <c r="CG11" s="186">
        <f>[1]PerlDa2!CF120</f>
        <v>85</v>
      </c>
      <c r="CH11" s="186">
        <f>[1]PerlDa2!CG120</f>
        <v>103</v>
      </c>
      <c r="CI11" s="186">
        <f>[1]PerlDa2!CH120</f>
        <v>131</v>
      </c>
      <c r="CJ11" s="186">
        <f>[1]PerlDa2!CI120</f>
        <v>167</v>
      </c>
      <c r="CK11" s="186">
        <f>[1]PerlDa2!CJ120</f>
        <v>187</v>
      </c>
      <c r="CL11" s="186">
        <f>[1]PerlDa2!CK120</f>
        <v>226</v>
      </c>
      <c r="CM11" s="186">
        <f>[1]PerlDa2!CL120</f>
        <v>261</v>
      </c>
      <c r="CN11" s="186">
        <f>[1]PerlDa2!CM120</f>
        <v>300</v>
      </c>
      <c r="CO11" s="186">
        <f>[1]PerlDa2!CN120</f>
        <v>343</v>
      </c>
      <c r="CP11" s="186">
        <f>[1]PerlDa2!CO120</f>
        <v>408</v>
      </c>
      <c r="CQ11" s="186">
        <f>[1]PerlDa2!CP120</f>
        <v>447</v>
      </c>
      <c r="CR11" s="186">
        <f>[1]PerlDa2!CQ120</f>
        <v>492</v>
      </c>
      <c r="CS11" s="186">
        <f>[1]PerlDa2!CR120</f>
        <v>525</v>
      </c>
      <c r="CT11" s="186">
        <f>[1]PerlDa2!CS120</f>
        <v>585</v>
      </c>
      <c r="CU11" s="186">
        <f>[1]PerlDa2!CT120</f>
        <v>623</v>
      </c>
      <c r="CV11" s="186">
        <f>[1]PerlDa2!CU120</f>
        <v>678</v>
      </c>
      <c r="CW11" s="186">
        <f>[1]PerlDa2!CV120</f>
        <v>733</v>
      </c>
      <c r="CX11" s="186">
        <f>[1]PerlDa2!CW120</f>
        <v>744</v>
      </c>
      <c r="CY11" s="186">
        <f>[1]PerlDa2!CX120</f>
        <v>817</v>
      </c>
      <c r="CZ11" s="186">
        <f>[1]PerlDa2!CY120</f>
        <v>895</v>
      </c>
      <c r="DA11" s="186">
        <f>[1]PerlDa2!CZ120</f>
        <v>980</v>
      </c>
      <c r="DB11" s="186">
        <f>[1]PerlDa2!DA120</f>
        <v>1190</v>
      </c>
      <c r="DC11" s="186">
        <f>[1]PerlDa2!DB120</f>
        <v>1310</v>
      </c>
      <c r="DD11" s="186">
        <f>[1]PerlDa2!DC120</f>
        <v>1410</v>
      </c>
      <c r="DE11" s="186">
        <f>[1]PerlDa2!DD120</f>
        <v>1458</v>
      </c>
      <c r="DF11" s="186">
        <f>[1]PerlDa2!DE120</f>
        <v>1512</v>
      </c>
      <c r="DG11" s="186">
        <f>[1]PerlDa2!DF120</f>
        <v>1579</v>
      </c>
      <c r="DH11" s="186">
        <f>[1]PerlDa2!DG120</f>
        <v>1652</v>
      </c>
      <c r="DI11" s="186">
        <f>[1]PerlDa2!DH120</f>
        <v>1763</v>
      </c>
      <c r="DJ11" s="186">
        <f>[1]PerlDa2!DI120</f>
        <v>1834</v>
      </c>
      <c r="DK11" s="186">
        <f>[1]PerlDa2!DJ120</f>
        <v>1916</v>
      </c>
      <c r="DL11" s="186">
        <f>[1]PerlDa2!DK120</f>
        <v>1984</v>
      </c>
      <c r="DM11" s="186">
        <f>[1]PerlDa2!DL120</f>
        <v>2098</v>
      </c>
      <c r="DN11" s="186">
        <f>[1]PerlDa2!DM120</f>
        <v>2168</v>
      </c>
      <c r="DO11" s="186">
        <f>[1]PerlDa2!DN120</f>
        <v>2284</v>
      </c>
      <c r="DP11" s="186">
        <f>[1]PerlDa2!DO120</f>
        <v>2443</v>
      </c>
      <c r="DQ11" s="186">
        <f>[1]PerlDa2!DP120</f>
        <v>2443</v>
      </c>
      <c r="DR11" s="186">
        <f>[1]PerlDa2!DQ120</f>
        <v>2500</v>
      </c>
      <c r="DS11" s="186">
        <f>[1]PerlDa2!DR120</f>
        <v>2583</v>
      </c>
      <c r="DT11" s="186">
        <f>[1]PerlDa2!DS120</f>
        <v>2649</v>
      </c>
      <c r="DU11" s="186">
        <f>[1]PerlDa2!DT120</f>
        <v>2727</v>
      </c>
      <c r="DV11" s="186">
        <f>[1]PerlDa2!DU120</f>
        <v>2775</v>
      </c>
      <c r="DW11" s="186">
        <f>[1]PerlDa2!DV120</f>
        <v>2863</v>
      </c>
      <c r="DX11" s="186">
        <f>[1]PerlDa2!DW120</f>
        <v>2942</v>
      </c>
      <c r="DY11" s="186">
        <f>[1]PerlDa2!DX120</f>
        <v>2998</v>
      </c>
      <c r="DZ11" s="186">
        <f>[1]PerlDa2!DY120</f>
        <v>3035</v>
      </c>
      <c r="EA11" s="186">
        <f>[1]PerlDa2!DZ120</f>
        <v>3065</v>
      </c>
      <c r="EB11" s="186">
        <f>[1]PerlDa2!EA120</f>
        <v>3111</v>
      </c>
      <c r="EC11" s="186">
        <f>[1]PerlDa2!EB120</f>
        <v>3150</v>
      </c>
      <c r="ED11" s="186">
        <f>[1]PerlDa2!EC120</f>
        <v>3178</v>
      </c>
      <c r="EE11" s="186">
        <f>[1]PerlDa2!ED120</f>
        <v>3213</v>
      </c>
      <c r="EF11" s="186">
        <f>[1]PerlDa2!EE120</f>
        <v>3263</v>
      </c>
      <c r="EG11" s="186">
        <f>[1]PerlDa2!EF120</f>
        <v>3284</v>
      </c>
      <c r="EH11" s="186">
        <f>[1]PerlDa2!EG120</f>
        <v>3313</v>
      </c>
      <c r="EI11" s="186">
        <f>[1]PerlDa2!EH120</f>
        <v>3341</v>
      </c>
      <c r="EJ11" s="187"/>
    </row>
    <row r="12" spans="1:140" x14ac:dyDescent="0.25">
      <c r="A12" s="416">
        <v>1</v>
      </c>
      <c r="B12" s="186" t="str">
        <f>[1]PerlDa2!A126</f>
        <v>Ireland</v>
      </c>
      <c r="C12" s="186" t="str">
        <f>[1]PerlDa2!B126</f>
        <v>Ireland_UNSM</v>
      </c>
      <c r="D12" s="186" t="str">
        <f>[1]PerlDa2!C126</f>
        <v>UNSM</v>
      </c>
      <c r="E12" s="186">
        <f>[1]PerlDa2!D126</f>
        <v>0</v>
      </c>
      <c r="F12" s="186">
        <f>[1]PerlDa2!E126</f>
        <v>0</v>
      </c>
      <c r="G12" s="186">
        <f>[1]PerlDa2!F126</f>
        <v>0</v>
      </c>
      <c r="H12" s="186">
        <f>[1]PerlDa2!G126</f>
        <v>0</v>
      </c>
      <c r="I12" s="186" t="str">
        <f>[1]PerlDa2!H126</f>
        <v>Confirmed</v>
      </c>
      <c r="J12" s="186" t="str">
        <f>[1]PerlDa2!I126</f>
        <v>jhu</v>
      </c>
      <c r="K12" s="186" t="str">
        <f>[1]PerlDa2!J126</f>
        <v>Fri May 15 09:41:43 EET 2020</v>
      </c>
      <c r="L12" s="186" t="str">
        <f>[1]PerlDa2!K126</f>
        <v>cCdD</v>
      </c>
      <c r="M12" s="186" t="str">
        <f>[1]PerlDa2!L126</f>
        <v>Cases</v>
      </c>
      <c r="N12" s="186">
        <f>[1]PerlDa2!M126</f>
        <v>22839</v>
      </c>
      <c r="O12" s="186">
        <f>[1]PerlDa2!N126</f>
        <v>49</v>
      </c>
      <c r="P12" s="186">
        <f>[1]PerlDa2!O126</f>
        <v>82</v>
      </c>
      <c r="Q12" s="186">
        <f>[1]PerlDa2!P126</f>
        <v>75</v>
      </c>
      <c r="R12" s="186">
        <f>[1]PerlDa2!Q126</f>
        <v>22</v>
      </c>
      <c r="S12" s="186">
        <f>[1]PerlDa2!R126</f>
        <v>96</v>
      </c>
      <c r="T12" s="186" t="str">
        <f>[1]PerlDa2!S126</f>
        <v>Death</v>
      </c>
      <c r="U12" s="186">
        <f>[1]PerlDa2!T126</f>
        <v>1439</v>
      </c>
      <c r="V12" s="186">
        <f>[1]PerlDa2!U126</f>
        <v>51</v>
      </c>
      <c r="W12" s="186">
        <f>[1]PerlDa2!V126</f>
        <v>92</v>
      </c>
      <c r="X12" s="186">
        <f>[1]PerlDa2!W126</f>
        <v>81</v>
      </c>
      <c r="Y12" s="186">
        <f>[1]PerlDa2!X126</f>
        <v>19</v>
      </c>
      <c r="Z12" s="186">
        <f>[1]PerlDa2!Y126</f>
        <v>99</v>
      </c>
      <c r="AA12" s="186">
        <f>[1]PerlDa2!Z126</f>
        <v>6.3E-2</v>
      </c>
      <c r="AB12" s="186">
        <f>[1]PerlDa2!AA126</f>
        <v>0</v>
      </c>
      <c r="AC12" s="186">
        <f>[1]PerlDa2!AB126</f>
        <v>0</v>
      </c>
      <c r="AD12" s="186">
        <f>[1]PerlDa2!AC126</f>
        <v>0</v>
      </c>
      <c r="AE12" s="186">
        <f>[1]PerlDa2!AD126</f>
        <v>0</v>
      </c>
      <c r="AF12" s="186">
        <f>[1]PerlDa2!AE126</f>
        <v>0</v>
      </c>
      <c r="AG12" s="186">
        <f>[1]PerlDa2!AF126</f>
        <v>0</v>
      </c>
      <c r="AH12" s="186">
        <f>[1]PerlDa2!AG126</f>
        <v>0</v>
      </c>
      <c r="AI12" s="186">
        <f>[1]PerlDa2!AH126</f>
        <v>0</v>
      </c>
      <c r="AJ12" s="186">
        <f>[1]PerlDa2!AI126</f>
        <v>0</v>
      </c>
      <c r="AK12" s="186">
        <f>[1]PerlDa2!AJ126</f>
        <v>0</v>
      </c>
      <c r="AL12" s="186">
        <f>[1]PerlDa2!AK126</f>
        <v>0</v>
      </c>
      <c r="AM12" s="186">
        <f>[1]PerlDa2!AL126</f>
        <v>0</v>
      </c>
      <c r="AN12" s="186">
        <f>[1]PerlDa2!AM126</f>
        <v>0</v>
      </c>
      <c r="AO12" s="186">
        <f>[1]PerlDa2!AN126</f>
        <v>0</v>
      </c>
      <c r="AP12" s="186">
        <f>[1]PerlDa2!AO126</f>
        <v>0</v>
      </c>
      <c r="AQ12" s="186">
        <f>[1]PerlDa2!AP126</f>
        <v>0</v>
      </c>
      <c r="AR12" s="186">
        <f>[1]PerlDa2!AQ126</f>
        <v>0</v>
      </c>
      <c r="AS12" s="186">
        <f>[1]PerlDa2!AR126</f>
        <v>0</v>
      </c>
      <c r="AT12" s="186">
        <f>[1]PerlDa2!AS126</f>
        <v>0</v>
      </c>
      <c r="AU12" s="186">
        <f>[1]PerlDa2!AT126</f>
        <v>0</v>
      </c>
      <c r="AV12" s="186">
        <f>[1]PerlDa2!AU126</f>
        <v>0</v>
      </c>
      <c r="AW12" s="186">
        <f>[1]PerlDa2!AV126</f>
        <v>0</v>
      </c>
      <c r="AX12" s="186">
        <f>[1]PerlDa2!AW126</f>
        <v>0</v>
      </c>
      <c r="AY12" s="186">
        <f>[1]PerlDa2!AX126</f>
        <v>0</v>
      </c>
      <c r="AZ12" s="186">
        <f>[1]PerlDa2!AY126</f>
        <v>0</v>
      </c>
      <c r="BA12" s="186">
        <f>[1]PerlDa2!AZ126</f>
        <v>0</v>
      </c>
      <c r="BB12" s="186">
        <f>[1]PerlDa2!BA126</f>
        <v>0</v>
      </c>
      <c r="BC12" s="186">
        <f>[1]PerlDa2!BB126</f>
        <v>0</v>
      </c>
      <c r="BD12" s="186">
        <f>[1]PerlDa2!BC126</f>
        <v>0</v>
      </c>
      <c r="BE12" s="186">
        <f>[1]PerlDa2!BD126</f>
        <v>0</v>
      </c>
      <c r="BF12" s="186">
        <f>[1]PerlDa2!BE126</f>
        <v>0</v>
      </c>
      <c r="BG12" s="186">
        <f>[1]PerlDa2!BF126</f>
        <v>0</v>
      </c>
      <c r="BH12" s="186">
        <f>[1]PerlDa2!BG126</f>
        <v>0</v>
      </c>
      <c r="BI12" s="186">
        <f>[1]PerlDa2!BH126</f>
        <v>0</v>
      </c>
      <c r="BJ12" s="186">
        <f>[1]PerlDa2!BI126</f>
        <v>0</v>
      </c>
      <c r="BK12" s="186">
        <f>[1]PerlDa2!BJ126</f>
        <v>0</v>
      </c>
      <c r="BL12" s="186">
        <f>[1]PerlDa2!BK126</f>
        <v>0</v>
      </c>
      <c r="BM12" s="186">
        <f>[1]PerlDa2!BL126</f>
        <v>1</v>
      </c>
      <c r="BN12" s="186">
        <f>[1]PerlDa2!BM126</f>
        <v>1</v>
      </c>
      <c r="BO12" s="186">
        <f>[1]PerlDa2!BN126</f>
        <v>1</v>
      </c>
      <c r="BP12" s="186">
        <f>[1]PerlDa2!BO126</f>
        <v>2</v>
      </c>
      <c r="BQ12" s="186">
        <f>[1]PerlDa2!BP126</f>
        <v>6</v>
      </c>
      <c r="BR12" s="186">
        <f>[1]PerlDa2!BQ126</f>
        <v>6</v>
      </c>
      <c r="BS12" s="186">
        <f>[1]PerlDa2!BR126</f>
        <v>18</v>
      </c>
      <c r="BT12" s="186">
        <f>[1]PerlDa2!BS126</f>
        <v>18</v>
      </c>
      <c r="BU12" s="186">
        <f>[1]PerlDa2!BT126</f>
        <v>19</v>
      </c>
      <c r="BV12" s="186">
        <f>[1]PerlDa2!BU126</f>
        <v>21</v>
      </c>
      <c r="BW12" s="186">
        <f>[1]PerlDa2!BV126</f>
        <v>34</v>
      </c>
      <c r="BX12" s="186">
        <f>[1]PerlDa2!BW126</f>
        <v>43</v>
      </c>
      <c r="BY12" s="186">
        <f>[1]PerlDa2!BX126</f>
        <v>43</v>
      </c>
      <c r="BZ12" s="186">
        <f>[1]PerlDa2!BY126</f>
        <v>90</v>
      </c>
      <c r="CA12" s="186">
        <f>[1]PerlDa2!BZ126</f>
        <v>129</v>
      </c>
      <c r="CB12" s="186">
        <f>[1]PerlDa2!CA126</f>
        <v>129</v>
      </c>
      <c r="CC12" s="186">
        <f>[1]PerlDa2!CB126</f>
        <v>169</v>
      </c>
      <c r="CD12" s="186">
        <f>[1]PerlDa2!CC126</f>
        <v>223</v>
      </c>
      <c r="CE12" s="186">
        <f>[1]PerlDa2!CD126</f>
        <v>292</v>
      </c>
      <c r="CF12" s="186">
        <f>[1]PerlDa2!CE126</f>
        <v>557</v>
      </c>
      <c r="CG12" s="186">
        <f>[1]PerlDa2!CF126</f>
        <v>683</v>
      </c>
      <c r="CH12" s="186">
        <f>[1]PerlDa2!CG126</f>
        <v>785</v>
      </c>
      <c r="CI12" s="186">
        <f>[1]PerlDa2!CH126</f>
        <v>906</v>
      </c>
      <c r="CJ12" s="186">
        <f>[1]PerlDa2!CI126</f>
        <v>1125</v>
      </c>
      <c r="CK12" s="186">
        <f>[1]PerlDa2!CJ126</f>
        <v>1329</v>
      </c>
      <c r="CL12" s="186">
        <f>[1]PerlDa2!CK126</f>
        <v>1564</v>
      </c>
      <c r="CM12" s="186">
        <f>[1]PerlDa2!CL126</f>
        <v>1819</v>
      </c>
      <c r="CN12" s="186">
        <f>[1]PerlDa2!CM126</f>
        <v>2121</v>
      </c>
      <c r="CO12" s="186">
        <f>[1]PerlDa2!CN126</f>
        <v>2415</v>
      </c>
      <c r="CP12" s="186">
        <f>[1]PerlDa2!CO126</f>
        <v>2615</v>
      </c>
      <c r="CQ12" s="186">
        <f>[1]PerlDa2!CP126</f>
        <v>2910</v>
      </c>
      <c r="CR12" s="186">
        <f>[1]PerlDa2!CQ126</f>
        <v>3235</v>
      </c>
      <c r="CS12" s="186">
        <f>[1]PerlDa2!CR126</f>
        <v>3447</v>
      </c>
      <c r="CT12" s="186">
        <f>[1]PerlDa2!CS126</f>
        <v>3849</v>
      </c>
      <c r="CU12" s="186">
        <f>[1]PerlDa2!CT126</f>
        <v>4273</v>
      </c>
      <c r="CV12" s="186">
        <f>[1]PerlDa2!CU126</f>
        <v>4604</v>
      </c>
      <c r="CW12" s="186">
        <f>[1]PerlDa2!CV126</f>
        <v>4994</v>
      </c>
      <c r="CX12" s="186">
        <f>[1]PerlDa2!CW126</f>
        <v>5364</v>
      </c>
      <c r="CY12" s="186">
        <f>[1]PerlDa2!CX126</f>
        <v>5709</v>
      </c>
      <c r="CZ12" s="186">
        <f>[1]PerlDa2!CY126</f>
        <v>6074</v>
      </c>
      <c r="DA12" s="186">
        <f>[1]PerlDa2!CZ126</f>
        <v>6574</v>
      </c>
      <c r="DB12" s="186">
        <f>[1]PerlDa2!DA126</f>
        <v>8089</v>
      </c>
      <c r="DC12" s="186">
        <f>[1]PerlDa2!DB126</f>
        <v>8928</v>
      </c>
      <c r="DD12" s="186">
        <f>[1]PerlDa2!DC126</f>
        <v>9655</v>
      </c>
      <c r="DE12" s="186">
        <f>[1]PerlDa2!DD126</f>
        <v>10647</v>
      </c>
      <c r="DF12" s="186">
        <f>[1]PerlDa2!DE126</f>
        <v>11479</v>
      </c>
      <c r="DG12" s="186">
        <f>[1]PerlDa2!DF126</f>
        <v>12547</v>
      </c>
      <c r="DH12" s="186">
        <f>[1]PerlDa2!DG126</f>
        <v>13271</v>
      </c>
      <c r="DI12" s="186">
        <f>[1]PerlDa2!DH126</f>
        <v>13980</v>
      </c>
      <c r="DJ12" s="186">
        <f>[1]PerlDa2!DI126</f>
        <v>14758</v>
      </c>
      <c r="DK12" s="186">
        <f>[1]PerlDa2!DJ126</f>
        <v>15251</v>
      </c>
      <c r="DL12" s="186">
        <f>[1]PerlDa2!DK126</f>
        <v>15652</v>
      </c>
      <c r="DM12" s="186">
        <f>[1]PerlDa2!DL126</f>
        <v>16040</v>
      </c>
      <c r="DN12" s="186">
        <f>[1]PerlDa2!DM126</f>
        <v>16671</v>
      </c>
      <c r="DO12" s="186">
        <f>[1]PerlDa2!DN126</f>
        <v>17607</v>
      </c>
      <c r="DP12" s="186">
        <f>[1]PerlDa2!DO126</f>
        <v>18184</v>
      </c>
      <c r="DQ12" s="186">
        <f>[1]PerlDa2!DP126</f>
        <v>18561</v>
      </c>
      <c r="DR12" s="186">
        <f>[1]PerlDa2!DQ126</f>
        <v>19262</v>
      </c>
      <c r="DS12" s="186">
        <f>[1]PerlDa2!DR126</f>
        <v>19648</v>
      </c>
      <c r="DT12" s="186">
        <f>[1]PerlDa2!DS126</f>
        <v>19877</v>
      </c>
      <c r="DU12" s="186">
        <f>[1]PerlDa2!DT126</f>
        <v>20253</v>
      </c>
      <c r="DV12" s="186">
        <f>[1]PerlDa2!DU126</f>
        <v>20612</v>
      </c>
      <c r="DW12" s="186">
        <f>[1]PerlDa2!DV126</f>
        <v>20833</v>
      </c>
      <c r="DX12" s="186">
        <f>[1]PerlDa2!DW126</f>
        <v>21176</v>
      </c>
      <c r="DY12" s="186">
        <f>[1]PerlDa2!DX126</f>
        <v>21506</v>
      </c>
      <c r="DZ12" s="186">
        <f>[1]PerlDa2!DY126</f>
        <v>21772</v>
      </c>
      <c r="EA12" s="186">
        <f>[1]PerlDa2!DZ126</f>
        <v>21983</v>
      </c>
      <c r="EB12" s="186">
        <f>[1]PerlDa2!EA126</f>
        <v>22248</v>
      </c>
      <c r="EC12" s="186">
        <f>[1]PerlDa2!EB126</f>
        <v>22385</v>
      </c>
      <c r="ED12" s="186">
        <f>[1]PerlDa2!EC126</f>
        <v>22541</v>
      </c>
      <c r="EE12" s="186">
        <f>[1]PerlDa2!ED126</f>
        <v>22760</v>
      </c>
      <c r="EF12" s="186">
        <f>[1]PerlDa2!EE126</f>
        <v>22996</v>
      </c>
      <c r="EG12" s="186">
        <f>[1]PerlDa2!EF126</f>
        <v>23135</v>
      </c>
      <c r="EH12" s="186">
        <f>[1]PerlDa2!EG126</f>
        <v>23242</v>
      </c>
      <c r="EI12" s="186">
        <f>[1]PerlDa2!EH126</f>
        <v>23401</v>
      </c>
      <c r="EJ12" s="187"/>
    </row>
    <row r="13" spans="1:140" x14ac:dyDescent="0.25">
      <c r="A13" s="416">
        <v>1</v>
      </c>
      <c r="B13" s="186" t="str">
        <f>[1]PerlDa2!A128</f>
        <v>Italy</v>
      </c>
      <c r="C13" s="186" t="str">
        <f>[1]PerlDa2!B128</f>
        <v>Italy_UNSM</v>
      </c>
      <c r="D13" s="186" t="str">
        <f>[1]PerlDa2!C128</f>
        <v>UNSM</v>
      </c>
      <c r="E13" s="186">
        <f>[1]PerlDa2!D128</f>
        <v>0</v>
      </c>
      <c r="F13" s="186">
        <f>[1]PerlDa2!E128</f>
        <v>0</v>
      </c>
      <c r="G13" s="186">
        <f>[1]PerlDa2!F128</f>
        <v>0</v>
      </c>
      <c r="H13" s="186">
        <f>[1]PerlDa2!G128</f>
        <v>0</v>
      </c>
      <c r="I13" s="186" t="str">
        <f>[1]PerlDa2!H128</f>
        <v>Confirmed</v>
      </c>
      <c r="J13" s="186" t="str">
        <f>[1]PerlDa2!I128</f>
        <v>jhu</v>
      </c>
      <c r="K13" s="186" t="str">
        <f>[1]PerlDa2!J128</f>
        <v>Fri May 15 09:41:43 EET 2020</v>
      </c>
      <c r="L13" s="186" t="str">
        <f>[1]PerlDa2!K128</f>
        <v>cCdD</v>
      </c>
      <c r="M13" s="186" t="str">
        <f>[1]PerlDa2!L128</f>
        <v>Cases</v>
      </c>
      <c r="N13" s="186">
        <f>[1]PerlDa2!M128</f>
        <v>218698</v>
      </c>
      <c r="O13" s="186">
        <f>[1]PerlDa2!N128</f>
        <v>30</v>
      </c>
      <c r="P13" s="186">
        <f>[1]PerlDa2!O128</f>
        <v>62</v>
      </c>
      <c r="Q13" s="186">
        <f>[1]PerlDa2!P128</f>
        <v>52</v>
      </c>
      <c r="R13" s="186">
        <f>[1]PerlDa2!Q128</f>
        <v>40</v>
      </c>
      <c r="S13" s="186">
        <f>[1]PerlDa2!R128</f>
        <v>91</v>
      </c>
      <c r="T13" s="186" t="str">
        <f>[1]PerlDa2!S128</f>
        <v>Death</v>
      </c>
      <c r="U13" s="186">
        <f>[1]PerlDa2!T128</f>
        <v>30445</v>
      </c>
      <c r="V13" s="186">
        <f>[1]PerlDa2!U128</f>
        <v>29</v>
      </c>
      <c r="W13" s="186">
        <f>[1]PerlDa2!V128</f>
        <v>67</v>
      </c>
      <c r="X13" s="186">
        <f>[1]PerlDa2!W128</f>
        <v>55</v>
      </c>
      <c r="Y13" s="186">
        <f>[1]PerlDa2!X128</f>
        <v>39</v>
      </c>
      <c r="Z13" s="186">
        <f>[1]PerlDa2!Y128</f>
        <v>93</v>
      </c>
      <c r="AA13" s="186">
        <f>[1]PerlDa2!Z128</f>
        <v>0.13919999999999999</v>
      </c>
      <c r="AB13" s="186">
        <f>[1]PerlDa2!AA128</f>
        <v>0</v>
      </c>
      <c r="AC13" s="186">
        <f>[1]PerlDa2!AB128</f>
        <v>0</v>
      </c>
      <c r="AD13" s="186">
        <f>[1]PerlDa2!AC128</f>
        <v>0</v>
      </c>
      <c r="AE13" s="186">
        <f>[1]PerlDa2!AD128</f>
        <v>0</v>
      </c>
      <c r="AF13" s="186">
        <f>[1]PerlDa2!AE128</f>
        <v>0</v>
      </c>
      <c r="AG13" s="186">
        <f>[1]PerlDa2!AF128</f>
        <v>0</v>
      </c>
      <c r="AH13" s="186">
        <f>[1]PerlDa2!AG128</f>
        <v>0</v>
      </c>
      <c r="AI13" s="186">
        <f>[1]PerlDa2!AH128</f>
        <v>0</v>
      </c>
      <c r="AJ13" s="186">
        <f>[1]PerlDa2!AI128</f>
        <v>0</v>
      </c>
      <c r="AK13" s="186">
        <f>[1]PerlDa2!AJ128</f>
        <v>0</v>
      </c>
      <c r="AL13" s="186">
        <f>[1]PerlDa2!AK128</f>
        <v>0</v>
      </c>
      <c r="AM13" s="186">
        <f>[1]PerlDa2!AL128</f>
        <v>0</v>
      </c>
      <c r="AN13" s="186">
        <f>[1]PerlDa2!AM128</f>
        <v>0</v>
      </c>
      <c r="AO13" s="186">
        <f>[1]PerlDa2!AN128</f>
        <v>0</v>
      </c>
      <c r="AP13" s="186">
        <f>[1]PerlDa2!AO128</f>
        <v>0</v>
      </c>
      <c r="AQ13" s="186">
        <f>[1]PerlDa2!AP128</f>
        <v>0</v>
      </c>
      <c r="AR13" s="186">
        <f>[1]PerlDa2!AQ128</f>
        <v>0</v>
      </c>
      <c r="AS13" s="186">
        <f>[1]PerlDa2!AR128</f>
        <v>0</v>
      </c>
      <c r="AT13" s="186">
        <f>[1]PerlDa2!AS128</f>
        <v>0</v>
      </c>
      <c r="AU13" s="186">
        <f>[1]PerlDa2!AT128</f>
        <v>0</v>
      </c>
      <c r="AV13" s="186">
        <f>[1]PerlDa2!AU128</f>
        <v>0</v>
      </c>
      <c r="AW13" s="186">
        <f>[1]PerlDa2!AV128</f>
        <v>0</v>
      </c>
      <c r="AX13" s="186">
        <f>[1]PerlDa2!AW128</f>
        <v>0</v>
      </c>
      <c r="AY13" s="186">
        <f>[1]PerlDa2!AX128</f>
        <v>0</v>
      </c>
      <c r="AZ13" s="186">
        <f>[1]PerlDa2!AY128</f>
        <v>0</v>
      </c>
      <c r="BA13" s="186">
        <f>[1]PerlDa2!AZ128</f>
        <v>0</v>
      </c>
      <c r="BB13" s="186">
        <f>[1]PerlDa2!BA128</f>
        <v>0</v>
      </c>
      <c r="BC13" s="186">
        <f>[1]PerlDa2!BB128</f>
        <v>0</v>
      </c>
      <c r="BD13" s="186">
        <f>[1]PerlDa2!BC128</f>
        <v>0</v>
      </c>
      <c r="BE13" s="186">
        <f>[1]PerlDa2!BD128</f>
        <v>0</v>
      </c>
      <c r="BF13" s="186">
        <f>[1]PerlDa2!BE128</f>
        <v>0</v>
      </c>
      <c r="BG13" s="186">
        <f>[1]PerlDa2!BF128</f>
        <v>0</v>
      </c>
      <c r="BH13" s="186">
        <f>[1]PerlDa2!BG128</f>
        <v>229</v>
      </c>
      <c r="BI13" s="186">
        <f>[1]PerlDa2!BH128</f>
        <v>322</v>
      </c>
      <c r="BJ13" s="186">
        <f>[1]PerlDa2!BI128</f>
        <v>400</v>
      </c>
      <c r="BK13" s="186">
        <f>[1]PerlDa2!BJ128</f>
        <v>650</v>
      </c>
      <c r="BL13" s="186">
        <f>[1]PerlDa2!BK128</f>
        <v>888</v>
      </c>
      <c r="BM13" s="186">
        <f>[1]PerlDa2!BL128</f>
        <v>1128</v>
      </c>
      <c r="BN13" s="186">
        <f>[1]PerlDa2!BM128</f>
        <v>1694</v>
      </c>
      <c r="BO13" s="186">
        <f>[1]PerlDa2!BN128</f>
        <v>2036</v>
      </c>
      <c r="BP13" s="186">
        <f>[1]PerlDa2!BO128</f>
        <v>2502</v>
      </c>
      <c r="BQ13" s="186">
        <f>[1]PerlDa2!BP128</f>
        <v>3089</v>
      </c>
      <c r="BR13" s="186">
        <f>[1]PerlDa2!BQ128</f>
        <v>3858</v>
      </c>
      <c r="BS13" s="186">
        <f>[1]PerlDa2!BR128</f>
        <v>4636</v>
      </c>
      <c r="BT13" s="186">
        <f>[1]PerlDa2!BS128</f>
        <v>5883</v>
      </c>
      <c r="BU13" s="186">
        <f>[1]PerlDa2!BT128</f>
        <v>7375</v>
      </c>
      <c r="BV13" s="186">
        <f>[1]PerlDa2!BU128</f>
        <v>9172</v>
      </c>
      <c r="BW13" s="186">
        <f>[1]PerlDa2!BV128</f>
        <v>10149</v>
      </c>
      <c r="BX13" s="186">
        <f>[1]PerlDa2!BW128</f>
        <v>12462</v>
      </c>
      <c r="BY13" s="186">
        <f>[1]PerlDa2!BX128</f>
        <v>15113</v>
      </c>
      <c r="BZ13" s="186">
        <f>[1]PerlDa2!BY128</f>
        <v>17660</v>
      </c>
      <c r="CA13" s="186">
        <f>[1]PerlDa2!BZ128</f>
        <v>21157</v>
      </c>
      <c r="CB13" s="186">
        <f>[1]PerlDa2!CA128</f>
        <v>24747</v>
      </c>
      <c r="CC13" s="186">
        <f>[1]PerlDa2!CB128</f>
        <v>27980</v>
      </c>
      <c r="CD13" s="186">
        <f>[1]PerlDa2!CC128</f>
        <v>31506</v>
      </c>
      <c r="CE13" s="186">
        <f>[1]PerlDa2!CD128</f>
        <v>35713</v>
      </c>
      <c r="CF13" s="186">
        <f>[1]PerlDa2!CE128</f>
        <v>41035</v>
      </c>
      <c r="CG13" s="186">
        <f>[1]PerlDa2!CF128</f>
        <v>47021</v>
      </c>
      <c r="CH13" s="186">
        <f>[1]PerlDa2!CG128</f>
        <v>53578</v>
      </c>
      <c r="CI13" s="186">
        <f>[1]PerlDa2!CH128</f>
        <v>59138</v>
      </c>
      <c r="CJ13" s="186">
        <f>[1]PerlDa2!CI128</f>
        <v>63927</v>
      </c>
      <c r="CK13" s="186">
        <f>[1]PerlDa2!CJ128</f>
        <v>69176</v>
      </c>
      <c r="CL13" s="186">
        <f>[1]PerlDa2!CK128</f>
        <v>74386</v>
      </c>
      <c r="CM13" s="186">
        <f>[1]PerlDa2!CL128</f>
        <v>80539</v>
      </c>
      <c r="CN13" s="186">
        <f>[1]PerlDa2!CM128</f>
        <v>86498</v>
      </c>
      <c r="CO13" s="186">
        <f>[1]PerlDa2!CN128</f>
        <v>92472</v>
      </c>
      <c r="CP13" s="186">
        <f>[1]PerlDa2!CO128</f>
        <v>97689</v>
      </c>
      <c r="CQ13" s="186">
        <f>[1]PerlDa2!CP128</f>
        <v>101739</v>
      </c>
      <c r="CR13" s="186">
        <f>[1]PerlDa2!CQ128</f>
        <v>105792</v>
      </c>
      <c r="CS13" s="186">
        <f>[1]PerlDa2!CR128</f>
        <v>110574</v>
      </c>
      <c r="CT13" s="186">
        <f>[1]PerlDa2!CS128</f>
        <v>115242</v>
      </c>
      <c r="CU13" s="186">
        <f>[1]PerlDa2!CT128</f>
        <v>119827</v>
      </c>
      <c r="CV13" s="186">
        <f>[1]PerlDa2!CU128</f>
        <v>124632</v>
      </c>
      <c r="CW13" s="186">
        <f>[1]PerlDa2!CV128</f>
        <v>128948</v>
      </c>
      <c r="CX13" s="186">
        <f>[1]PerlDa2!CW128</f>
        <v>132547</v>
      </c>
      <c r="CY13" s="186">
        <f>[1]PerlDa2!CX128</f>
        <v>135586</v>
      </c>
      <c r="CZ13" s="186">
        <f>[1]PerlDa2!CY128</f>
        <v>139422</v>
      </c>
      <c r="DA13" s="186">
        <f>[1]PerlDa2!CZ128</f>
        <v>143626</v>
      </c>
      <c r="DB13" s="186">
        <f>[1]PerlDa2!DA128</f>
        <v>147577</v>
      </c>
      <c r="DC13" s="186">
        <f>[1]PerlDa2!DB128</f>
        <v>152271</v>
      </c>
      <c r="DD13" s="186">
        <f>[1]PerlDa2!DC128</f>
        <v>156363</v>
      </c>
      <c r="DE13" s="186">
        <f>[1]PerlDa2!DD128</f>
        <v>159516</v>
      </c>
      <c r="DF13" s="186">
        <f>[1]PerlDa2!DE128</f>
        <v>162488</v>
      </c>
      <c r="DG13" s="186">
        <f>[1]PerlDa2!DF128</f>
        <v>165155</v>
      </c>
      <c r="DH13" s="186">
        <f>[1]PerlDa2!DG128</f>
        <v>168941</v>
      </c>
      <c r="DI13" s="186">
        <f>[1]PerlDa2!DH128</f>
        <v>172434</v>
      </c>
      <c r="DJ13" s="186">
        <f>[1]PerlDa2!DI128</f>
        <v>175925</v>
      </c>
      <c r="DK13" s="186">
        <f>[1]PerlDa2!DJ128</f>
        <v>178972</v>
      </c>
      <c r="DL13" s="186">
        <f>[1]PerlDa2!DK128</f>
        <v>181228</v>
      </c>
      <c r="DM13" s="186">
        <f>[1]PerlDa2!DL128</f>
        <v>183957</v>
      </c>
      <c r="DN13" s="186">
        <f>[1]PerlDa2!DM128</f>
        <v>187327</v>
      </c>
      <c r="DO13" s="186">
        <f>[1]PerlDa2!DN128</f>
        <v>189973</v>
      </c>
      <c r="DP13" s="186">
        <f>[1]PerlDa2!DO128</f>
        <v>192994</v>
      </c>
      <c r="DQ13" s="186">
        <f>[1]PerlDa2!DP128</f>
        <v>195351</v>
      </c>
      <c r="DR13" s="186">
        <f>[1]PerlDa2!DQ128</f>
        <v>197675</v>
      </c>
      <c r="DS13" s="186">
        <f>[1]PerlDa2!DR128</f>
        <v>199414</v>
      </c>
      <c r="DT13" s="186">
        <f>[1]PerlDa2!DS128</f>
        <v>201505</v>
      </c>
      <c r="DU13" s="186">
        <f>[1]PerlDa2!DT128</f>
        <v>203591</v>
      </c>
      <c r="DV13" s="186">
        <f>[1]PerlDa2!DU128</f>
        <v>205463</v>
      </c>
      <c r="DW13" s="186">
        <f>[1]PerlDa2!DV128</f>
        <v>207428</v>
      </c>
      <c r="DX13" s="186">
        <f>[1]PerlDa2!DW128</f>
        <v>209328</v>
      </c>
      <c r="DY13" s="186">
        <f>[1]PerlDa2!DX128</f>
        <v>210717</v>
      </c>
      <c r="DZ13" s="186">
        <f>[1]PerlDa2!DY128</f>
        <v>211938</v>
      </c>
      <c r="EA13" s="186">
        <f>[1]PerlDa2!DZ128</f>
        <v>213013</v>
      </c>
      <c r="EB13" s="186">
        <f>[1]PerlDa2!EA128</f>
        <v>214457</v>
      </c>
      <c r="EC13" s="186">
        <f>[1]PerlDa2!EB128</f>
        <v>215858</v>
      </c>
      <c r="ED13" s="186">
        <f>[1]PerlDa2!EC128</f>
        <v>217185</v>
      </c>
      <c r="EE13" s="186">
        <f>[1]PerlDa2!ED128</f>
        <v>218268</v>
      </c>
      <c r="EF13" s="186">
        <f>[1]PerlDa2!EE128</f>
        <v>219070</v>
      </c>
      <c r="EG13" s="186">
        <f>[1]PerlDa2!EF128</f>
        <v>219814</v>
      </c>
      <c r="EH13" s="186">
        <f>[1]PerlDa2!EG128</f>
        <v>221216</v>
      </c>
      <c r="EI13" s="186">
        <f>[1]PerlDa2!EH128</f>
        <v>222104</v>
      </c>
      <c r="EJ13" s="187"/>
    </row>
    <row r="14" spans="1:140" x14ac:dyDescent="0.25">
      <c r="A14" s="416">
        <v>1</v>
      </c>
      <c r="B14" s="186" t="str">
        <f>[1]PerlDa2!A164</f>
        <v>Luxembourg</v>
      </c>
      <c r="C14" s="186" t="str">
        <f>[1]PerlDa2!B164</f>
        <v>Luxembourg_UNSM</v>
      </c>
      <c r="D14" s="186" t="str">
        <f>[1]PerlDa2!C164</f>
        <v>UNSM</v>
      </c>
      <c r="E14" s="186">
        <f>[1]PerlDa2!D164</f>
        <v>0</v>
      </c>
      <c r="F14" s="186">
        <f>[1]PerlDa2!E164</f>
        <v>0</v>
      </c>
      <c r="G14" s="186">
        <f>[1]PerlDa2!F164</f>
        <v>0</v>
      </c>
      <c r="H14" s="186">
        <f>[1]PerlDa2!G164</f>
        <v>0</v>
      </c>
      <c r="I14" s="186" t="str">
        <f>[1]PerlDa2!H164</f>
        <v>Confirmed</v>
      </c>
      <c r="J14" s="186" t="str">
        <f>[1]PerlDa2!I164</f>
        <v>jhu</v>
      </c>
      <c r="K14" s="186" t="str">
        <f>[1]PerlDa2!J164</f>
        <v>Fri May 15 09:41:43 EET 2020</v>
      </c>
      <c r="L14" s="186" t="str">
        <f>[1]PerlDa2!K164</f>
        <v>cCdD</v>
      </c>
      <c r="M14" s="186" t="str">
        <f>[1]PerlDa2!L164</f>
        <v>Cases</v>
      </c>
      <c r="N14" s="186">
        <f>[1]PerlDa2!M164</f>
        <v>3880</v>
      </c>
      <c r="O14" s="186">
        <f>[1]PerlDa2!N164</f>
        <v>51</v>
      </c>
      <c r="P14" s="186">
        <f>[1]PerlDa2!O164</f>
        <v>63</v>
      </c>
      <c r="Q14" s="186">
        <f>[1]PerlDa2!P164</f>
        <v>56</v>
      </c>
      <c r="R14" s="186">
        <f>[1]PerlDa2!Q164</f>
        <v>21</v>
      </c>
      <c r="S14" s="186">
        <f>[1]PerlDa2!R164</f>
        <v>76</v>
      </c>
      <c r="T14" s="186" t="str">
        <f>[1]PerlDa2!S164</f>
        <v>Death</v>
      </c>
      <c r="U14" s="186">
        <f>[1]PerlDa2!T164</f>
        <v>100</v>
      </c>
      <c r="V14" s="186">
        <f>[1]PerlDa2!U164</f>
        <v>53</v>
      </c>
      <c r="W14" s="186">
        <f>[1]PerlDa2!V164</f>
        <v>77</v>
      </c>
      <c r="X14" s="186">
        <f>[1]PerlDa2!W164</f>
        <v>65</v>
      </c>
      <c r="Y14" s="186">
        <f>[1]PerlDa2!X164</f>
        <v>20</v>
      </c>
      <c r="Z14" s="186">
        <f>[1]PerlDa2!Y164</f>
        <v>84</v>
      </c>
      <c r="AA14" s="186">
        <f>[1]PerlDa2!Z164</f>
        <v>2.5999999999999999E-2</v>
      </c>
      <c r="AB14" s="186">
        <f>[1]PerlDa2!AA164</f>
        <v>0</v>
      </c>
      <c r="AC14" s="186">
        <f>[1]PerlDa2!AB164</f>
        <v>0</v>
      </c>
      <c r="AD14" s="186">
        <f>[1]PerlDa2!AC164</f>
        <v>0</v>
      </c>
      <c r="AE14" s="186">
        <f>[1]PerlDa2!AD164</f>
        <v>0</v>
      </c>
      <c r="AF14" s="186">
        <f>[1]PerlDa2!AE164</f>
        <v>0</v>
      </c>
      <c r="AG14" s="186">
        <f>[1]PerlDa2!AF164</f>
        <v>0</v>
      </c>
      <c r="AH14" s="186">
        <f>[1]PerlDa2!AG164</f>
        <v>0</v>
      </c>
      <c r="AI14" s="186">
        <f>[1]PerlDa2!AH164</f>
        <v>0</v>
      </c>
      <c r="AJ14" s="186">
        <f>[1]PerlDa2!AI164</f>
        <v>0</v>
      </c>
      <c r="AK14" s="186">
        <f>[1]PerlDa2!AJ164</f>
        <v>0</v>
      </c>
      <c r="AL14" s="186">
        <f>[1]PerlDa2!AK164</f>
        <v>0</v>
      </c>
      <c r="AM14" s="186">
        <f>[1]PerlDa2!AL164</f>
        <v>0</v>
      </c>
      <c r="AN14" s="186">
        <f>[1]PerlDa2!AM164</f>
        <v>0</v>
      </c>
      <c r="AO14" s="186">
        <f>[1]PerlDa2!AN164</f>
        <v>0</v>
      </c>
      <c r="AP14" s="186">
        <f>[1]PerlDa2!AO164</f>
        <v>0</v>
      </c>
      <c r="AQ14" s="186">
        <f>[1]PerlDa2!AP164</f>
        <v>0</v>
      </c>
      <c r="AR14" s="186">
        <f>[1]PerlDa2!AQ164</f>
        <v>0</v>
      </c>
      <c r="AS14" s="186">
        <f>[1]PerlDa2!AR164</f>
        <v>0</v>
      </c>
      <c r="AT14" s="186">
        <f>[1]PerlDa2!AS164</f>
        <v>0</v>
      </c>
      <c r="AU14" s="186">
        <f>[1]PerlDa2!AT164</f>
        <v>0</v>
      </c>
      <c r="AV14" s="186">
        <f>[1]PerlDa2!AU164</f>
        <v>0</v>
      </c>
      <c r="AW14" s="186">
        <f>[1]PerlDa2!AV164</f>
        <v>0</v>
      </c>
      <c r="AX14" s="186">
        <f>[1]PerlDa2!AW164</f>
        <v>0</v>
      </c>
      <c r="AY14" s="186">
        <f>[1]PerlDa2!AX164</f>
        <v>0</v>
      </c>
      <c r="AZ14" s="186">
        <f>[1]PerlDa2!AY164</f>
        <v>0</v>
      </c>
      <c r="BA14" s="186">
        <f>[1]PerlDa2!AZ164</f>
        <v>0</v>
      </c>
      <c r="BB14" s="186">
        <f>[1]PerlDa2!BA164</f>
        <v>0</v>
      </c>
      <c r="BC14" s="186">
        <f>[1]PerlDa2!BB164</f>
        <v>0</v>
      </c>
      <c r="BD14" s="186">
        <f>[1]PerlDa2!BC164</f>
        <v>0</v>
      </c>
      <c r="BE14" s="186">
        <f>[1]PerlDa2!BD164</f>
        <v>0</v>
      </c>
      <c r="BF14" s="186">
        <f>[1]PerlDa2!BE164</f>
        <v>0</v>
      </c>
      <c r="BG14" s="186">
        <f>[1]PerlDa2!BF164</f>
        <v>0</v>
      </c>
      <c r="BH14" s="186">
        <f>[1]PerlDa2!BG164</f>
        <v>0</v>
      </c>
      <c r="BI14" s="186">
        <f>[1]PerlDa2!BH164</f>
        <v>0</v>
      </c>
      <c r="BJ14" s="186">
        <f>[1]PerlDa2!BI164</f>
        <v>0</v>
      </c>
      <c r="BK14" s="186">
        <f>[1]PerlDa2!BJ164</f>
        <v>0</v>
      </c>
      <c r="BL14" s="186">
        <f>[1]PerlDa2!BK164</f>
        <v>0</v>
      </c>
      <c r="BM14" s="186">
        <f>[1]PerlDa2!BL164</f>
        <v>1</v>
      </c>
      <c r="BN14" s="186">
        <f>[1]PerlDa2!BM164</f>
        <v>1</v>
      </c>
      <c r="BO14" s="186">
        <f>[1]PerlDa2!BN164</f>
        <v>1</v>
      </c>
      <c r="BP14" s="186">
        <f>[1]PerlDa2!BO164</f>
        <v>1</v>
      </c>
      <c r="BQ14" s="186">
        <f>[1]PerlDa2!BP164</f>
        <v>1</v>
      </c>
      <c r="BR14" s="186">
        <f>[1]PerlDa2!BQ164</f>
        <v>1</v>
      </c>
      <c r="BS14" s="186">
        <f>[1]PerlDa2!BR164</f>
        <v>2</v>
      </c>
      <c r="BT14" s="186">
        <f>[1]PerlDa2!BS164</f>
        <v>2</v>
      </c>
      <c r="BU14" s="186">
        <f>[1]PerlDa2!BT164</f>
        <v>3</v>
      </c>
      <c r="BV14" s="186">
        <f>[1]PerlDa2!BU164</f>
        <v>3</v>
      </c>
      <c r="BW14" s="186">
        <f>[1]PerlDa2!BV164</f>
        <v>5</v>
      </c>
      <c r="BX14" s="186">
        <f>[1]PerlDa2!BW164</f>
        <v>7</v>
      </c>
      <c r="BY14" s="186">
        <f>[1]PerlDa2!BX164</f>
        <v>19</v>
      </c>
      <c r="BZ14" s="186">
        <f>[1]PerlDa2!BY164</f>
        <v>34</v>
      </c>
      <c r="CA14" s="186">
        <f>[1]PerlDa2!BZ164</f>
        <v>51</v>
      </c>
      <c r="CB14" s="186">
        <f>[1]PerlDa2!CA164</f>
        <v>59</v>
      </c>
      <c r="CC14" s="186">
        <f>[1]PerlDa2!CB164</f>
        <v>77</v>
      </c>
      <c r="CD14" s="186">
        <f>[1]PerlDa2!CC164</f>
        <v>140</v>
      </c>
      <c r="CE14" s="186">
        <f>[1]PerlDa2!CD164</f>
        <v>203</v>
      </c>
      <c r="CF14" s="186">
        <f>[1]PerlDa2!CE164</f>
        <v>335</v>
      </c>
      <c r="CG14" s="186">
        <f>[1]PerlDa2!CF164</f>
        <v>484</v>
      </c>
      <c r="CH14" s="186">
        <f>[1]PerlDa2!CG164</f>
        <v>670</v>
      </c>
      <c r="CI14" s="186">
        <f>[1]PerlDa2!CH164</f>
        <v>798</v>
      </c>
      <c r="CJ14" s="186">
        <f>[1]PerlDa2!CI164</f>
        <v>875</v>
      </c>
      <c r="CK14" s="186">
        <f>[1]PerlDa2!CJ164</f>
        <v>1099</v>
      </c>
      <c r="CL14" s="186">
        <f>[1]PerlDa2!CK164</f>
        <v>1333</v>
      </c>
      <c r="CM14" s="186">
        <f>[1]PerlDa2!CL164</f>
        <v>1453</v>
      </c>
      <c r="CN14" s="186">
        <f>[1]PerlDa2!CM164</f>
        <v>1605</v>
      </c>
      <c r="CO14" s="186">
        <f>[1]PerlDa2!CN164</f>
        <v>1831</v>
      </c>
      <c r="CP14" s="186">
        <f>[1]PerlDa2!CO164</f>
        <v>1950</v>
      </c>
      <c r="CQ14" s="186">
        <f>[1]PerlDa2!CP164</f>
        <v>1988</v>
      </c>
      <c r="CR14" s="186">
        <f>[1]PerlDa2!CQ164</f>
        <v>2178</v>
      </c>
      <c r="CS14" s="186">
        <f>[1]PerlDa2!CR164</f>
        <v>2319</v>
      </c>
      <c r="CT14" s="186">
        <f>[1]PerlDa2!CS164</f>
        <v>2487</v>
      </c>
      <c r="CU14" s="186">
        <f>[1]PerlDa2!CT164</f>
        <v>2612</v>
      </c>
      <c r="CV14" s="186">
        <f>[1]PerlDa2!CU164</f>
        <v>2729</v>
      </c>
      <c r="CW14" s="186">
        <f>[1]PerlDa2!CV164</f>
        <v>2804</v>
      </c>
      <c r="CX14" s="186">
        <f>[1]PerlDa2!CW164</f>
        <v>2843</v>
      </c>
      <c r="CY14" s="186">
        <f>[1]PerlDa2!CX164</f>
        <v>2970</v>
      </c>
      <c r="CZ14" s="186">
        <f>[1]PerlDa2!CY164</f>
        <v>3034</v>
      </c>
      <c r="DA14" s="186">
        <f>[1]PerlDa2!CZ164</f>
        <v>3115</v>
      </c>
      <c r="DB14" s="186">
        <f>[1]PerlDa2!DA164</f>
        <v>3223</v>
      </c>
      <c r="DC14" s="186">
        <f>[1]PerlDa2!DB164</f>
        <v>3270</v>
      </c>
      <c r="DD14" s="186">
        <f>[1]PerlDa2!DC164</f>
        <v>3281</v>
      </c>
      <c r="DE14" s="186">
        <f>[1]PerlDa2!DD164</f>
        <v>3292</v>
      </c>
      <c r="DF14" s="186">
        <f>[1]PerlDa2!DE164</f>
        <v>3307</v>
      </c>
      <c r="DG14" s="186">
        <f>[1]PerlDa2!DF164</f>
        <v>3373</v>
      </c>
      <c r="DH14" s="186">
        <f>[1]PerlDa2!DG164</f>
        <v>3444</v>
      </c>
      <c r="DI14" s="186">
        <f>[1]PerlDa2!DH164</f>
        <v>3480</v>
      </c>
      <c r="DJ14" s="186">
        <f>[1]PerlDa2!DI164</f>
        <v>3537</v>
      </c>
      <c r="DK14" s="186">
        <f>[1]PerlDa2!DJ164</f>
        <v>3550</v>
      </c>
      <c r="DL14" s="186">
        <f>[1]PerlDa2!DK164</f>
        <v>3558</v>
      </c>
      <c r="DM14" s="186">
        <f>[1]PerlDa2!DL164</f>
        <v>3618</v>
      </c>
      <c r="DN14" s="186">
        <f>[1]PerlDa2!DM164</f>
        <v>3654</v>
      </c>
      <c r="DO14" s="186">
        <f>[1]PerlDa2!DN164</f>
        <v>3665</v>
      </c>
      <c r="DP14" s="186">
        <f>[1]PerlDa2!DO164</f>
        <v>3695</v>
      </c>
      <c r="DQ14" s="186">
        <f>[1]PerlDa2!DP164</f>
        <v>3711</v>
      </c>
      <c r="DR14" s="186">
        <f>[1]PerlDa2!DQ164</f>
        <v>3723</v>
      </c>
      <c r="DS14" s="186">
        <f>[1]PerlDa2!DR164</f>
        <v>3729</v>
      </c>
      <c r="DT14" s="186">
        <f>[1]PerlDa2!DS164</f>
        <v>3741</v>
      </c>
      <c r="DU14" s="186">
        <f>[1]PerlDa2!DT164</f>
        <v>3769</v>
      </c>
      <c r="DV14" s="186">
        <f>[1]PerlDa2!DU164</f>
        <v>3784</v>
      </c>
      <c r="DW14" s="186">
        <f>[1]PerlDa2!DV164</f>
        <v>3802</v>
      </c>
      <c r="DX14" s="186">
        <f>[1]PerlDa2!DW164</f>
        <v>3812</v>
      </c>
      <c r="DY14" s="186">
        <f>[1]PerlDa2!DX164</f>
        <v>3824</v>
      </c>
      <c r="DZ14" s="186">
        <f>[1]PerlDa2!DY164</f>
        <v>3828</v>
      </c>
      <c r="EA14" s="186">
        <f>[1]PerlDa2!DZ164</f>
        <v>3840</v>
      </c>
      <c r="EB14" s="186">
        <f>[1]PerlDa2!EA164</f>
        <v>3851</v>
      </c>
      <c r="EC14" s="186">
        <f>[1]PerlDa2!EB164</f>
        <v>3859</v>
      </c>
      <c r="ED14" s="186">
        <f>[1]PerlDa2!EC164</f>
        <v>3871</v>
      </c>
      <c r="EE14" s="186">
        <f>[1]PerlDa2!ED164</f>
        <v>3877</v>
      </c>
      <c r="EF14" s="186">
        <f>[1]PerlDa2!EE164</f>
        <v>3886</v>
      </c>
      <c r="EG14" s="186">
        <f>[1]PerlDa2!EF164</f>
        <v>3888</v>
      </c>
      <c r="EH14" s="186">
        <f>[1]PerlDa2!EG164</f>
        <v>3894</v>
      </c>
      <c r="EI14" s="186">
        <f>[1]PerlDa2!EH164</f>
        <v>3904</v>
      </c>
      <c r="EJ14" s="187"/>
    </row>
    <row r="15" spans="1:140" x14ac:dyDescent="0.25">
      <c r="A15" s="184">
        <v>1</v>
      </c>
      <c r="B15" s="186" t="str">
        <f>[1]PerlDa2!A170</f>
        <v>Malta</v>
      </c>
      <c r="C15" s="186" t="str">
        <f>[1]PerlDa2!B170</f>
        <v>Malta_UNSM</v>
      </c>
      <c r="D15" s="186" t="str">
        <f>[1]PerlDa2!C170</f>
        <v>UNSM</v>
      </c>
      <c r="E15" s="186">
        <f>[1]PerlDa2!D170</f>
        <v>0</v>
      </c>
      <c r="F15" s="186">
        <f>[1]PerlDa2!E170</f>
        <v>0</v>
      </c>
      <c r="G15" s="186">
        <f>[1]PerlDa2!F170</f>
        <v>0</v>
      </c>
      <c r="H15" s="186">
        <f>[1]PerlDa2!G170</f>
        <v>0</v>
      </c>
      <c r="I15" s="186" t="str">
        <f>[1]PerlDa2!H170</f>
        <v>Confirmed</v>
      </c>
      <c r="J15" s="186" t="str">
        <f>[1]PerlDa2!I170</f>
        <v>jhu</v>
      </c>
      <c r="K15" s="186" t="str">
        <f>[1]PerlDa2!J170</f>
        <v>Fri May 15 09:41:43 EET 2020</v>
      </c>
      <c r="L15" s="186" t="str">
        <f>[1]PerlDa2!K170</f>
        <v>cCdD</v>
      </c>
      <c r="M15" s="186" t="str">
        <f>[1]PerlDa2!L170</f>
        <v>Cases</v>
      </c>
      <c r="N15" s="186">
        <f>[1]PerlDa2!M170</f>
        <v>497</v>
      </c>
      <c r="O15" s="186">
        <f>[1]PerlDa2!N170</f>
        <v>57</v>
      </c>
      <c r="P15" s="186">
        <f>[1]PerlDa2!O170</f>
        <v>77</v>
      </c>
      <c r="Q15" s="186">
        <f>[1]PerlDa2!P170</f>
        <v>58</v>
      </c>
      <c r="R15" s="186">
        <f>[1]PerlDa2!Q170</f>
        <v>6</v>
      </c>
      <c r="S15" s="186">
        <f>[1]PerlDa2!R170</f>
        <v>63</v>
      </c>
      <c r="T15" s="186" t="str">
        <f>[1]PerlDa2!S170</f>
        <v>Death</v>
      </c>
      <c r="U15" s="186">
        <f>[1]PerlDa2!T170</f>
        <v>5</v>
      </c>
      <c r="V15" s="186">
        <f>[1]PerlDa2!U170</f>
        <v>77</v>
      </c>
      <c r="W15" s="186">
        <f>[1]PerlDa2!V170</f>
        <v>79</v>
      </c>
      <c r="X15" s="186">
        <f>[1]PerlDa2!W170</f>
        <v>76</v>
      </c>
      <c r="Y15" s="186">
        <f>[1]PerlDa2!X170</f>
        <v>7</v>
      </c>
      <c r="Z15" s="186">
        <f>[1]PerlDa2!Y170</f>
        <v>82</v>
      </c>
      <c r="AA15" s="186">
        <f>[1]PerlDa2!Z170</f>
        <v>1.12E-2</v>
      </c>
      <c r="AB15" s="186">
        <f>[1]PerlDa2!AA170</f>
        <v>0</v>
      </c>
      <c r="AC15" s="186">
        <f>[1]PerlDa2!AB170</f>
        <v>0</v>
      </c>
      <c r="AD15" s="186">
        <f>[1]PerlDa2!AC170</f>
        <v>0</v>
      </c>
      <c r="AE15" s="186">
        <f>[1]PerlDa2!AD170</f>
        <v>0</v>
      </c>
      <c r="AF15" s="186">
        <f>[1]PerlDa2!AE170</f>
        <v>0</v>
      </c>
      <c r="AG15" s="186">
        <f>[1]PerlDa2!AF170</f>
        <v>0</v>
      </c>
      <c r="AH15" s="186">
        <f>[1]PerlDa2!AG170</f>
        <v>0</v>
      </c>
      <c r="AI15" s="186">
        <f>[1]PerlDa2!AH170</f>
        <v>0</v>
      </c>
      <c r="AJ15" s="186">
        <f>[1]PerlDa2!AI170</f>
        <v>0</v>
      </c>
      <c r="AK15" s="186">
        <f>[1]PerlDa2!AJ170</f>
        <v>0</v>
      </c>
      <c r="AL15" s="186">
        <f>[1]PerlDa2!AK170</f>
        <v>0</v>
      </c>
      <c r="AM15" s="186">
        <f>[1]PerlDa2!AL170</f>
        <v>0</v>
      </c>
      <c r="AN15" s="186">
        <f>[1]PerlDa2!AM170</f>
        <v>0</v>
      </c>
      <c r="AO15" s="186">
        <f>[1]PerlDa2!AN170</f>
        <v>0</v>
      </c>
      <c r="AP15" s="186">
        <f>[1]PerlDa2!AO170</f>
        <v>0</v>
      </c>
      <c r="AQ15" s="186">
        <f>[1]PerlDa2!AP170</f>
        <v>0</v>
      </c>
      <c r="AR15" s="186">
        <f>[1]PerlDa2!AQ170</f>
        <v>0</v>
      </c>
      <c r="AS15" s="186">
        <f>[1]PerlDa2!AR170</f>
        <v>0</v>
      </c>
      <c r="AT15" s="186">
        <f>[1]PerlDa2!AS170</f>
        <v>0</v>
      </c>
      <c r="AU15" s="186">
        <f>[1]PerlDa2!AT170</f>
        <v>0</v>
      </c>
      <c r="AV15" s="186">
        <f>[1]PerlDa2!AU170</f>
        <v>0</v>
      </c>
      <c r="AW15" s="186">
        <f>[1]PerlDa2!AV170</f>
        <v>0</v>
      </c>
      <c r="AX15" s="186">
        <f>[1]PerlDa2!AW170</f>
        <v>0</v>
      </c>
      <c r="AY15" s="186">
        <f>[1]PerlDa2!AX170</f>
        <v>0</v>
      </c>
      <c r="AZ15" s="186">
        <f>[1]PerlDa2!AY170</f>
        <v>0</v>
      </c>
      <c r="BA15" s="186">
        <f>[1]PerlDa2!AZ170</f>
        <v>0</v>
      </c>
      <c r="BB15" s="186">
        <f>[1]PerlDa2!BA170</f>
        <v>0</v>
      </c>
      <c r="BC15" s="186">
        <f>[1]PerlDa2!BB170</f>
        <v>0</v>
      </c>
      <c r="BD15" s="186">
        <f>[1]PerlDa2!BC170</f>
        <v>0</v>
      </c>
      <c r="BE15" s="186">
        <f>[1]PerlDa2!BD170</f>
        <v>0</v>
      </c>
      <c r="BF15" s="186">
        <f>[1]PerlDa2!BE170</f>
        <v>0</v>
      </c>
      <c r="BG15" s="186">
        <f>[1]PerlDa2!BF170</f>
        <v>0</v>
      </c>
      <c r="BH15" s="186">
        <f>[1]PerlDa2!BG170</f>
        <v>0</v>
      </c>
      <c r="BI15" s="186">
        <f>[1]PerlDa2!BH170</f>
        <v>0</v>
      </c>
      <c r="BJ15" s="186">
        <f>[1]PerlDa2!BI170</f>
        <v>0</v>
      </c>
      <c r="BK15" s="186">
        <f>[1]PerlDa2!BJ170</f>
        <v>0</v>
      </c>
      <c r="BL15" s="186">
        <f>[1]PerlDa2!BK170</f>
        <v>0</v>
      </c>
      <c r="BM15" s="186">
        <f>[1]PerlDa2!BL170</f>
        <v>0</v>
      </c>
      <c r="BN15" s="186">
        <f>[1]PerlDa2!BM170</f>
        <v>0</v>
      </c>
      <c r="BO15" s="186">
        <f>[1]PerlDa2!BN170</f>
        <v>0</v>
      </c>
      <c r="BP15" s="186">
        <f>[1]PerlDa2!BO170</f>
        <v>0</v>
      </c>
      <c r="BQ15" s="186">
        <f>[1]PerlDa2!BP170</f>
        <v>0</v>
      </c>
      <c r="BR15" s="186">
        <f>[1]PerlDa2!BQ170</f>
        <v>0</v>
      </c>
      <c r="BS15" s="186">
        <f>[1]PerlDa2!BR170</f>
        <v>0</v>
      </c>
      <c r="BT15" s="186">
        <f>[1]PerlDa2!BS170</f>
        <v>3</v>
      </c>
      <c r="BU15" s="186">
        <f>[1]PerlDa2!BT170</f>
        <v>3</v>
      </c>
      <c r="BV15" s="186">
        <f>[1]PerlDa2!BU170</f>
        <v>3</v>
      </c>
      <c r="BW15" s="186">
        <f>[1]PerlDa2!BV170</f>
        <v>5</v>
      </c>
      <c r="BX15" s="186">
        <f>[1]PerlDa2!BW170</f>
        <v>6</v>
      </c>
      <c r="BY15" s="186">
        <f>[1]PerlDa2!BX170</f>
        <v>6</v>
      </c>
      <c r="BZ15" s="186">
        <f>[1]PerlDa2!BY170</f>
        <v>12</v>
      </c>
      <c r="CA15" s="186">
        <f>[1]PerlDa2!BZ170</f>
        <v>18</v>
      </c>
      <c r="CB15" s="186">
        <f>[1]PerlDa2!CA170</f>
        <v>21</v>
      </c>
      <c r="CC15" s="186">
        <f>[1]PerlDa2!CB170</f>
        <v>30</v>
      </c>
      <c r="CD15" s="186">
        <f>[1]PerlDa2!CC170</f>
        <v>38</v>
      </c>
      <c r="CE15" s="186">
        <f>[1]PerlDa2!CD170</f>
        <v>38</v>
      </c>
      <c r="CF15" s="186">
        <f>[1]PerlDa2!CE170</f>
        <v>53</v>
      </c>
      <c r="CG15" s="186">
        <f>[1]PerlDa2!CF170</f>
        <v>64</v>
      </c>
      <c r="CH15" s="186">
        <f>[1]PerlDa2!CG170</f>
        <v>73</v>
      </c>
      <c r="CI15" s="186">
        <f>[1]PerlDa2!CH170</f>
        <v>90</v>
      </c>
      <c r="CJ15" s="186">
        <f>[1]PerlDa2!CI170</f>
        <v>107</v>
      </c>
      <c r="CK15" s="186">
        <f>[1]PerlDa2!CJ170</f>
        <v>110</v>
      </c>
      <c r="CL15" s="186">
        <f>[1]PerlDa2!CK170</f>
        <v>129</v>
      </c>
      <c r="CM15" s="186">
        <f>[1]PerlDa2!CL170</f>
        <v>134</v>
      </c>
      <c r="CN15" s="186">
        <f>[1]PerlDa2!CM170</f>
        <v>139</v>
      </c>
      <c r="CO15" s="186">
        <f>[1]PerlDa2!CN170</f>
        <v>149</v>
      </c>
      <c r="CP15" s="186">
        <f>[1]PerlDa2!CO170</f>
        <v>151</v>
      </c>
      <c r="CQ15" s="186">
        <f>[1]PerlDa2!CP170</f>
        <v>156</v>
      </c>
      <c r="CR15" s="186">
        <f>[1]PerlDa2!CQ170</f>
        <v>169</v>
      </c>
      <c r="CS15" s="186">
        <f>[1]PerlDa2!CR170</f>
        <v>188</v>
      </c>
      <c r="CT15" s="186">
        <f>[1]PerlDa2!CS170</f>
        <v>196</v>
      </c>
      <c r="CU15" s="186">
        <f>[1]PerlDa2!CT170</f>
        <v>202</v>
      </c>
      <c r="CV15" s="186">
        <f>[1]PerlDa2!CU170</f>
        <v>213</v>
      </c>
      <c r="CW15" s="186">
        <f>[1]PerlDa2!CV170</f>
        <v>227</v>
      </c>
      <c r="CX15" s="186">
        <f>[1]PerlDa2!CW170</f>
        <v>241</v>
      </c>
      <c r="CY15" s="186">
        <f>[1]PerlDa2!CX170</f>
        <v>293</v>
      </c>
      <c r="CZ15" s="186">
        <f>[1]PerlDa2!CY170</f>
        <v>299</v>
      </c>
      <c r="DA15" s="186">
        <f>[1]PerlDa2!CZ170</f>
        <v>337</v>
      </c>
      <c r="DB15" s="186">
        <f>[1]PerlDa2!DA170</f>
        <v>350</v>
      </c>
      <c r="DC15" s="186">
        <f>[1]PerlDa2!DB170</f>
        <v>370</v>
      </c>
      <c r="DD15" s="186">
        <f>[1]PerlDa2!DC170</f>
        <v>378</v>
      </c>
      <c r="DE15" s="186">
        <f>[1]PerlDa2!DD170</f>
        <v>384</v>
      </c>
      <c r="DF15" s="186">
        <f>[1]PerlDa2!DE170</f>
        <v>393</v>
      </c>
      <c r="DG15" s="186">
        <f>[1]PerlDa2!DF170</f>
        <v>399</v>
      </c>
      <c r="DH15" s="186">
        <f>[1]PerlDa2!DG170</f>
        <v>412</v>
      </c>
      <c r="DI15" s="186">
        <f>[1]PerlDa2!DH170</f>
        <v>422</v>
      </c>
      <c r="DJ15" s="186">
        <f>[1]PerlDa2!DI170</f>
        <v>426</v>
      </c>
      <c r="DK15" s="186">
        <f>[1]PerlDa2!DJ170</f>
        <v>427</v>
      </c>
      <c r="DL15" s="186">
        <f>[1]PerlDa2!DK170</f>
        <v>431</v>
      </c>
      <c r="DM15" s="186">
        <f>[1]PerlDa2!DL170</f>
        <v>443</v>
      </c>
      <c r="DN15" s="186">
        <f>[1]PerlDa2!DM170</f>
        <v>444</v>
      </c>
      <c r="DO15" s="186">
        <f>[1]PerlDa2!DN170</f>
        <v>445</v>
      </c>
      <c r="DP15" s="186">
        <f>[1]PerlDa2!DO170</f>
        <v>447</v>
      </c>
      <c r="DQ15" s="186">
        <f>[1]PerlDa2!DP170</f>
        <v>448</v>
      </c>
      <c r="DR15" s="186">
        <f>[1]PerlDa2!DQ170</f>
        <v>448</v>
      </c>
      <c r="DS15" s="186">
        <f>[1]PerlDa2!DR170</f>
        <v>450</v>
      </c>
      <c r="DT15" s="186">
        <f>[1]PerlDa2!DS170</f>
        <v>458</v>
      </c>
      <c r="DU15" s="186">
        <f>[1]PerlDa2!DT170</f>
        <v>463</v>
      </c>
      <c r="DV15" s="186">
        <f>[1]PerlDa2!DU170</f>
        <v>465</v>
      </c>
      <c r="DW15" s="186">
        <f>[1]PerlDa2!DV170</f>
        <v>467</v>
      </c>
      <c r="DX15" s="186">
        <f>[1]PerlDa2!DW170</f>
        <v>468</v>
      </c>
      <c r="DY15" s="186">
        <f>[1]PerlDa2!DX170</f>
        <v>477</v>
      </c>
      <c r="DZ15" s="186">
        <f>[1]PerlDa2!DY170</f>
        <v>480</v>
      </c>
      <c r="EA15" s="186">
        <f>[1]PerlDa2!DZ170</f>
        <v>482</v>
      </c>
      <c r="EB15" s="186">
        <f>[1]PerlDa2!EA170</f>
        <v>484</v>
      </c>
      <c r="EC15" s="186">
        <f>[1]PerlDa2!EB170</f>
        <v>486</v>
      </c>
      <c r="ED15" s="186">
        <f>[1]PerlDa2!EC170</f>
        <v>489</v>
      </c>
      <c r="EE15" s="186">
        <f>[1]PerlDa2!ED170</f>
        <v>490</v>
      </c>
      <c r="EF15" s="186">
        <f>[1]PerlDa2!EE170</f>
        <v>496</v>
      </c>
      <c r="EG15" s="186">
        <f>[1]PerlDa2!EF170</f>
        <v>503</v>
      </c>
      <c r="EH15" s="186">
        <f>[1]PerlDa2!EG170</f>
        <v>506</v>
      </c>
      <c r="EI15" s="186">
        <f>[1]PerlDa2!EH170</f>
        <v>508</v>
      </c>
      <c r="EJ15" s="187"/>
    </row>
    <row r="16" spans="1:140" x14ac:dyDescent="0.25">
      <c r="A16" s="416">
        <v>1</v>
      </c>
      <c r="B16" s="186" t="str">
        <f>[1]PerlDa2!A178</f>
        <v>Netherlands</v>
      </c>
      <c r="C16" s="186" t="str">
        <f>[1]PerlDa2!B178</f>
        <v>Netherlands_UNSM</v>
      </c>
      <c r="D16" s="186" t="str">
        <f>[1]PerlDa2!C178</f>
        <v>UNSM</v>
      </c>
      <c r="E16" s="186">
        <f>[1]PerlDa2!D178</f>
        <v>0</v>
      </c>
      <c r="F16" s="186">
        <f>[1]PerlDa2!E178</f>
        <v>0</v>
      </c>
      <c r="G16" s="186">
        <f>[1]PerlDa2!F178</f>
        <v>0</v>
      </c>
      <c r="H16" s="186">
        <f>[1]PerlDa2!G178</f>
        <v>0</v>
      </c>
      <c r="I16" s="186" t="str">
        <f>[1]PerlDa2!H178</f>
        <v>Confirmed</v>
      </c>
      <c r="J16" s="186" t="str">
        <f>[1]PerlDa2!I178</f>
        <v>jhu</v>
      </c>
      <c r="K16" s="186" t="str">
        <f>[1]PerlDa2!J178</f>
        <v>Fri May 15 09:41:43 EET 2020</v>
      </c>
      <c r="L16" s="186" t="str">
        <f>[1]PerlDa2!K178</f>
        <v>cCdD</v>
      </c>
      <c r="M16" s="186" t="str">
        <f>[1]PerlDa2!L178</f>
        <v>Cases</v>
      </c>
      <c r="N16" s="186">
        <f>[1]PerlDa2!M178</f>
        <v>42395</v>
      </c>
      <c r="O16" s="186">
        <f>[1]PerlDa2!N178</f>
        <v>41</v>
      </c>
      <c r="P16" s="186">
        <f>[1]PerlDa2!O178</f>
        <v>78</v>
      </c>
      <c r="Q16" s="186">
        <f>[1]PerlDa2!P178</f>
        <v>59</v>
      </c>
      <c r="R16" s="186">
        <f>[1]PerlDa2!Q178</f>
        <v>37</v>
      </c>
      <c r="S16" s="186">
        <f>[1]PerlDa2!R178</f>
        <v>95</v>
      </c>
      <c r="T16" s="186" t="str">
        <f>[1]PerlDa2!S178</f>
        <v>Death</v>
      </c>
      <c r="U16" s="186">
        <f>[1]PerlDa2!T178</f>
        <v>5409</v>
      </c>
      <c r="V16" s="186">
        <f>[1]PerlDa2!U178</f>
        <v>44</v>
      </c>
      <c r="W16" s="186">
        <f>[1]PerlDa2!V178</f>
        <v>74</v>
      </c>
      <c r="X16" s="186">
        <f>[1]PerlDa2!W178</f>
        <v>64</v>
      </c>
      <c r="Y16" s="186">
        <f>[1]PerlDa2!X178</f>
        <v>39</v>
      </c>
      <c r="Z16" s="186">
        <f>[1]PerlDa2!Y178</f>
        <v>102</v>
      </c>
      <c r="AA16" s="186">
        <f>[1]PerlDa2!Z178</f>
        <v>0.12759999999999999</v>
      </c>
      <c r="AB16" s="186">
        <f>[1]PerlDa2!AA178</f>
        <v>0</v>
      </c>
      <c r="AC16" s="186">
        <f>[1]PerlDa2!AB178</f>
        <v>0</v>
      </c>
      <c r="AD16" s="186">
        <f>[1]PerlDa2!AC178</f>
        <v>0</v>
      </c>
      <c r="AE16" s="186">
        <f>[1]PerlDa2!AD178</f>
        <v>0</v>
      </c>
      <c r="AF16" s="186">
        <f>[1]PerlDa2!AE178</f>
        <v>0</v>
      </c>
      <c r="AG16" s="186">
        <f>[1]PerlDa2!AF178</f>
        <v>0</v>
      </c>
      <c r="AH16" s="186">
        <f>[1]PerlDa2!AG178</f>
        <v>0</v>
      </c>
      <c r="AI16" s="186">
        <f>[1]PerlDa2!AH178</f>
        <v>0</v>
      </c>
      <c r="AJ16" s="186">
        <f>[1]PerlDa2!AI178</f>
        <v>0</v>
      </c>
      <c r="AK16" s="186">
        <f>[1]PerlDa2!AJ178</f>
        <v>0</v>
      </c>
      <c r="AL16" s="186">
        <f>[1]PerlDa2!AK178</f>
        <v>0</v>
      </c>
      <c r="AM16" s="186">
        <f>[1]PerlDa2!AL178</f>
        <v>0</v>
      </c>
      <c r="AN16" s="186">
        <f>[1]PerlDa2!AM178</f>
        <v>0</v>
      </c>
      <c r="AO16" s="186">
        <f>[1]PerlDa2!AN178</f>
        <v>0</v>
      </c>
      <c r="AP16" s="186">
        <f>[1]PerlDa2!AO178</f>
        <v>0</v>
      </c>
      <c r="AQ16" s="186">
        <f>[1]PerlDa2!AP178</f>
        <v>0</v>
      </c>
      <c r="AR16" s="186">
        <f>[1]PerlDa2!AQ178</f>
        <v>0</v>
      </c>
      <c r="AS16" s="186">
        <f>[1]PerlDa2!AR178</f>
        <v>0</v>
      </c>
      <c r="AT16" s="186">
        <f>[1]PerlDa2!AS178</f>
        <v>0</v>
      </c>
      <c r="AU16" s="186">
        <f>[1]PerlDa2!AT178</f>
        <v>0</v>
      </c>
      <c r="AV16" s="186">
        <f>[1]PerlDa2!AU178</f>
        <v>0</v>
      </c>
      <c r="AW16" s="186">
        <f>[1]PerlDa2!AV178</f>
        <v>0</v>
      </c>
      <c r="AX16" s="186">
        <f>[1]PerlDa2!AW178</f>
        <v>0</v>
      </c>
      <c r="AY16" s="186">
        <f>[1]PerlDa2!AX178</f>
        <v>0</v>
      </c>
      <c r="AZ16" s="186">
        <f>[1]PerlDa2!AY178</f>
        <v>0</v>
      </c>
      <c r="BA16" s="186">
        <f>[1]PerlDa2!AZ178</f>
        <v>0</v>
      </c>
      <c r="BB16" s="186">
        <f>[1]PerlDa2!BA178</f>
        <v>0</v>
      </c>
      <c r="BC16" s="186">
        <f>[1]PerlDa2!BB178</f>
        <v>0</v>
      </c>
      <c r="BD16" s="186">
        <f>[1]PerlDa2!BC178</f>
        <v>0</v>
      </c>
      <c r="BE16" s="186">
        <f>[1]PerlDa2!BD178</f>
        <v>0</v>
      </c>
      <c r="BF16" s="186">
        <f>[1]PerlDa2!BE178</f>
        <v>0</v>
      </c>
      <c r="BG16" s="186">
        <f>[1]PerlDa2!BF178</f>
        <v>0</v>
      </c>
      <c r="BH16" s="186">
        <f>[1]PerlDa2!BG178</f>
        <v>0</v>
      </c>
      <c r="BI16" s="186">
        <f>[1]PerlDa2!BH178</f>
        <v>0</v>
      </c>
      <c r="BJ16" s="186">
        <f>[1]PerlDa2!BI178</f>
        <v>0</v>
      </c>
      <c r="BK16" s="186">
        <f>[1]PerlDa2!BJ178</f>
        <v>1</v>
      </c>
      <c r="BL16" s="186">
        <f>[1]PerlDa2!BK178</f>
        <v>1</v>
      </c>
      <c r="BM16" s="186">
        <f>[1]PerlDa2!BL178</f>
        <v>6</v>
      </c>
      <c r="BN16" s="186">
        <f>[1]PerlDa2!BM178</f>
        <v>10</v>
      </c>
      <c r="BO16" s="186">
        <f>[1]PerlDa2!BN178</f>
        <v>18</v>
      </c>
      <c r="BP16" s="186">
        <f>[1]PerlDa2!BO178</f>
        <v>24</v>
      </c>
      <c r="BQ16" s="186">
        <f>[1]PerlDa2!BP178</f>
        <v>38</v>
      </c>
      <c r="BR16" s="186">
        <f>[1]PerlDa2!BQ178</f>
        <v>82</v>
      </c>
      <c r="BS16" s="186">
        <f>[1]PerlDa2!BR178</f>
        <v>128</v>
      </c>
      <c r="BT16" s="186">
        <f>[1]PerlDa2!BS178</f>
        <v>188</v>
      </c>
      <c r="BU16" s="186">
        <f>[1]PerlDa2!BT178</f>
        <v>265</v>
      </c>
      <c r="BV16" s="186">
        <f>[1]PerlDa2!BU178</f>
        <v>321</v>
      </c>
      <c r="BW16" s="186">
        <f>[1]PerlDa2!BV178</f>
        <v>382</v>
      </c>
      <c r="BX16" s="186">
        <f>[1]PerlDa2!BW178</f>
        <v>503</v>
      </c>
      <c r="BY16" s="186">
        <f>[1]PerlDa2!BX178</f>
        <v>503</v>
      </c>
      <c r="BZ16" s="186">
        <f>[1]PerlDa2!BY178</f>
        <v>804</v>
      </c>
      <c r="CA16" s="186">
        <f>[1]PerlDa2!BZ178</f>
        <v>959</v>
      </c>
      <c r="CB16" s="186">
        <f>[1]PerlDa2!CA178</f>
        <v>1135</v>
      </c>
      <c r="CC16" s="186">
        <f>[1]PerlDa2!CB178</f>
        <v>1413</v>
      </c>
      <c r="CD16" s="186">
        <f>[1]PerlDa2!CC178</f>
        <v>1705</v>
      </c>
      <c r="CE16" s="186">
        <f>[1]PerlDa2!CD178</f>
        <v>2051</v>
      </c>
      <c r="CF16" s="186">
        <f>[1]PerlDa2!CE178</f>
        <v>2460</v>
      </c>
      <c r="CG16" s="186">
        <f>[1]PerlDa2!CF178</f>
        <v>2994</v>
      </c>
      <c r="CH16" s="186">
        <f>[1]PerlDa2!CG178</f>
        <v>3631</v>
      </c>
      <c r="CI16" s="186">
        <f>[1]PerlDa2!CH178</f>
        <v>4204</v>
      </c>
      <c r="CJ16" s="186">
        <f>[1]PerlDa2!CI178</f>
        <v>4749</v>
      </c>
      <c r="CK16" s="186">
        <f>[1]PerlDa2!CJ178</f>
        <v>5560</v>
      </c>
      <c r="CL16" s="186">
        <f>[1]PerlDa2!CK178</f>
        <v>6412</v>
      </c>
      <c r="CM16" s="186">
        <f>[1]PerlDa2!CL178</f>
        <v>7431</v>
      </c>
      <c r="CN16" s="186">
        <f>[1]PerlDa2!CM178</f>
        <v>8603</v>
      </c>
      <c r="CO16" s="186">
        <f>[1]PerlDa2!CN178</f>
        <v>9762</v>
      </c>
      <c r="CP16" s="186">
        <f>[1]PerlDa2!CO178</f>
        <v>10866</v>
      </c>
      <c r="CQ16" s="186">
        <f>[1]PerlDa2!CP178</f>
        <v>11750</v>
      </c>
      <c r="CR16" s="186">
        <f>[1]PerlDa2!CQ178</f>
        <v>12595</v>
      </c>
      <c r="CS16" s="186">
        <f>[1]PerlDa2!CR178</f>
        <v>13614</v>
      </c>
      <c r="CT16" s="186">
        <f>[1]PerlDa2!CS178</f>
        <v>14697</v>
      </c>
      <c r="CU16" s="186">
        <f>[1]PerlDa2!CT178</f>
        <v>15723</v>
      </c>
      <c r="CV16" s="186">
        <f>[1]PerlDa2!CU178</f>
        <v>16627</v>
      </c>
      <c r="CW16" s="186">
        <f>[1]PerlDa2!CV178</f>
        <v>17851</v>
      </c>
      <c r="CX16" s="186">
        <f>[1]PerlDa2!CW178</f>
        <v>18803</v>
      </c>
      <c r="CY16" s="186">
        <f>[1]PerlDa2!CX178</f>
        <v>19580</v>
      </c>
      <c r="CZ16" s="186">
        <f>[1]PerlDa2!CY178</f>
        <v>20549</v>
      </c>
      <c r="DA16" s="186">
        <f>[1]PerlDa2!CZ178</f>
        <v>21762</v>
      </c>
      <c r="DB16" s="186">
        <f>[1]PerlDa2!DA178</f>
        <v>23097</v>
      </c>
      <c r="DC16" s="186">
        <f>[1]PerlDa2!DB178</f>
        <v>24413</v>
      </c>
      <c r="DD16" s="186">
        <f>[1]PerlDa2!DC178</f>
        <v>25587</v>
      </c>
      <c r="DE16" s="186">
        <f>[1]PerlDa2!DD178</f>
        <v>26551</v>
      </c>
      <c r="DF16" s="186">
        <f>[1]PerlDa2!DE178</f>
        <v>27419</v>
      </c>
      <c r="DG16" s="186">
        <f>[1]PerlDa2!DF178</f>
        <v>28153</v>
      </c>
      <c r="DH16" s="186">
        <f>[1]PerlDa2!DG178</f>
        <v>29214</v>
      </c>
      <c r="DI16" s="186">
        <f>[1]PerlDa2!DH178</f>
        <v>30449</v>
      </c>
      <c r="DJ16" s="186">
        <f>[1]PerlDa2!DI178</f>
        <v>31589</v>
      </c>
      <c r="DK16" s="186">
        <f>[1]PerlDa2!DJ178</f>
        <v>32655</v>
      </c>
      <c r="DL16" s="186">
        <f>[1]PerlDa2!DK178</f>
        <v>33405</v>
      </c>
      <c r="DM16" s="186">
        <f>[1]PerlDa2!DL178</f>
        <v>34134</v>
      </c>
      <c r="DN16" s="186">
        <f>[1]PerlDa2!DM178</f>
        <v>34842</v>
      </c>
      <c r="DO16" s="186">
        <f>[1]PerlDa2!DN178</f>
        <v>35729</v>
      </c>
      <c r="DP16" s="186">
        <f>[1]PerlDa2!DO178</f>
        <v>36535</v>
      </c>
      <c r="DQ16" s="186">
        <f>[1]PerlDa2!DP178</f>
        <v>37190</v>
      </c>
      <c r="DR16" s="186">
        <f>[1]PerlDa2!DQ178</f>
        <v>37845</v>
      </c>
      <c r="DS16" s="186">
        <f>[1]PerlDa2!DR178</f>
        <v>38245</v>
      </c>
      <c r="DT16" s="186">
        <f>[1]PerlDa2!DS178</f>
        <v>38416</v>
      </c>
      <c r="DU16" s="186">
        <f>[1]PerlDa2!DT178</f>
        <v>38802</v>
      </c>
      <c r="DV16" s="186">
        <f>[1]PerlDa2!DU178</f>
        <v>39316</v>
      </c>
      <c r="DW16" s="186">
        <f>[1]PerlDa2!DV178</f>
        <v>39791</v>
      </c>
      <c r="DX16" s="186">
        <f>[1]PerlDa2!DW178</f>
        <v>40236</v>
      </c>
      <c r="DY16" s="186">
        <f>[1]PerlDa2!DX178</f>
        <v>40571</v>
      </c>
      <c r="DZ16" s="186">
        <f>[1]PerlDa2!DY178</f>
        <v>40770</v>
      </c>
      <c r="EA16" s="186">
        <f>[1]PerlDa2!DZ178</f>
        <v>41087</v>
      </c>
      <c r="EB16" s="186">
        <f>[1]PerlDa2!EA178</f>
        <v>41319</v>
      </c>
      <c r="EC16" s="186">
        <f>[1]PerlDa2!EB178</f>
        <v>41774</v>
      </c>
      <c r="ED16" s="186">
        <f>[1]PerlDa2!EC178</f>
        <v>42093</v>
      </c>
      <c r="EE16" s="186">
        <f>[1]PerlDa2!ED178</f>
        <v>42382</v>
      </c>
      <c r="EF16" s="186">
        <f>[1]PerlDa2!EE178</f>
        <v>42627</v>
      </c>
      <c r="EG16" s="186">
        <f>[1]PerlDa2!EF178</f>
        <v>42788</v>
      </c>
      <c r="EH16" s="186">
        <f>[1]PerlDa2!EG178</f>
        <v>42984</v>
      </c>
      <c r="EI16" s="186">
        <f>[1]PerlDa2!EH178</f>
        <v>43211</v>
      </c>
      <c r="EJ16" s="187"/>
    </row>
    <row r="17" spans="1:140" x14ac:dyDescent="0.25">
      <c r="A17" s="416">
        <v>1</v>
      </c>
      <c r="B17" s="186" t="str">
        <f>[1]PerlDa2!A187</f>
        <v>Norway</v>
      </c>
      <c r="C17" s="186" t="str">
        <f>[1]PerlDa2!B187</f>
        <v>Norway_UNSM</v>
      </c>
      <c r="D17" s="186" t="str">
        <f>[1]PerlDa2!C187</f>
        <v>UNSM</v>
      </c>
      <c r="E17" s="186">
        <f>[1]PerlDa2!D187</f>
        <v>0</v>
      </c>
      <c r="F17" s="186">
        <f>[1]PerlDa2!E187</f>
        <v>0</v>
      </c>
      <c r="G17" s="186">
        <f>[1]PerlDa2!F187</f>
        <v>0</v>
      </c>
      <c r="H17" s="186">
        <f>[1]PerlDa2!G187</f>
        <v>0</v>
      </c>
      <c r="I17" s="186" t="str">
        <f>[1]PerlDa2!H187</f>
        <v>Confirmed</v>
      </c>
      <c r="J17" s="186" t="str">
        <f>[1]PerlDa2!I187</f>
        <v>jhu</v>
      </c>
      <c r="K17" s="186" t="str">
        <f>[1]PerlDa2!J187</f>
        <v>Fri May 15 09:41:43 EET 2020</v>
      </c>
      <c r="L17" s="186" t="str">
        <f>[1]PerlDa2!K187</f>
        <v>cCdD</v>
      </c>
      <c r="M17" s="186" t="str">
        <f>[1]PerlDa2!L187</f>
        <v>Cases</v>
      </c>
      <c r="N17" s="186">
        <f>[1]PerlDa2!M187</f>
        <v>8085</v>
      </c>
      <c r="O17" s="186">
        <f>[1]PerlDa2!N187</f>
        <v>41</v>
      </c>
      <c r="P17" s="186">
        <f>[1]PerlDa2!O187</f>
        <v>64</v>
      </c>
      <c r="Q17" s="186">
        <f>[1]PerlDa2!P187</f>
        <v>50</v>
      </c>
      <c r="R17" s="186">
        <f>[1]PerlDa2!Q187</f>
        <v>28</v>
      </c>
      <c r="S17" s="186">
        <f>[1]PerlDa2!R187</f>
        <v>77</v>
      </c>
      <c r="T17" s="186" t="str">
        <f>[1]PerlDa2!S187</f>
        <v>Death</v>
      </c>
      <c r="U17" s="186">
        <f>[1]PerlDa2!T187</f>
        <v>223</v>
      </c>
      <c r="V17" s="186">
        <f>[1]PerlDa2!U187</f>
        <v>51</v>
      </c>
      <c r="W17" s="186">
        <f>[1]PerlDa2!V187</f>
        <v>77</v>
      </c>
      <c r="X17" s="186">
        <f>[1]PerlDa2!W187</f>
        <v>67</v>
      </c>
      <c r="Y17" s="186">
        <f>[1]PerlDa2!X187</f>
        <v>27</v>
      </c>
      <c r="Z17" s="186">
        <f>[1]PerlDa2!Y187</f>
        <v>93</v>
      </c>
      <c r="AA17" s="186">
        <f>[1]PerlDa2!Z187</f>
        <v>2.7699999999999999E-2</v>
      </c>
      <c r="AB17" s="186">
        <f>[1]PerlDa2!AA187</f>
        <v>0</v>
      </c>
      <c r="AC17" s="186">
        <f>[1]PerlDa2!AB187</f>
        <v>0</v>
      </c>
      <c r="AD17" s="186">
        <f>[1]PerlDa2!AC187</f>
        <v>0</v>
      </c>
      <c r="AE17" s="186">
        <f>[1]PerlDa2!AD187</f>
        <v>0</v>
      </c>
      <c r="AF17" s="186">
        <f>[1]PerlDa2!AE187</f>
        <v>0</v>
      </c>
      <c r="AG17" s="186">
        <f>[1]PerlDa2!AF187</f>
        <v>0</v>
      </c>
      <c r="AH17" s="186">
        <f>[1]PerlDa2!AG187</f>
        <v>0</v>
      </c>
      <c r="AI17" s="186">
        <f>[1]PerlDa2!AH187</f>
        <v>0</v>
      </c>
      <c r="AJ17" s="186">
        <f>[1]PerlDa2!AI187</f>
        <v>0</v>
      </c>
      <c r="AK17" s="186">
        <f>[1]PerlDa2!AJ187</f>
        <v>0</v>
      </c>
      <c r="AL17" s="186">
        <f>[1]PerlDa2!AK187</f>
        <v>0</v>
      </c>
      <c r="AM17" s="186">
        <f>[1]PerlDa2!AL187</f>
        <v>0</v>
      </c>
      <c r="AN17" s="186">
        <f>[1]PerlDa2!AM187</f>
        <v>0</v>
      </c>
      <c r="AO17" s="186">
        <f>[1]PerlDa2!AN187</f>
        <v>0</v>
      </c>
      <c r="AP17" s="186">
        <f>[1]PerlDa2!AO187</f>
        <v>0</v>
      </c>
      <c r="AQ17" s="186">
        <f>[1]PerlDa2!AP187</f>
        <v>0</v>
      </c>
      <c r="AR17" s="186">
        <f>[1]PerlDa2!AQ187</f>
        <v>0</v>
      </c>
      <c r="AS17" s="186">
        <f>[1]PerlDa2!AR187</f>
        <v>0</v>
      </c>
      <c r="AT17" s="186">
        <f>[1]PerlDa2!AS187</f>
        <v>0</v>
      </c>
      <c r="AU17" s="186">
        <f>[1]PerlDa2!AT187</f>
        <v>0</v>
      </c>
      <c r="AV17" s="186">
        <f>[1]PerlDa2!AU187</f>
        <v>0</v>
      </c>
      <c r="AW17" s="186">
        <f>[1]PerlDa2!AV187</f>
        <v>0</v>
      </c>
      <c r="AX17" s="186">
        <f>[1]PerlDa2!AW187</f>
        <v>0</v>
      </c>
      <c r="AY17" s="186">
        <f>[1]PerlDa2!AX187</f>
        <v>0</v>
      </c>
      <c r="AZ17" s="186">
        <f>[1]PerlDa2!AY187</f>
        <v>0</v>
      </c>
      <c r="BA17" s="186">
        <f>[1]PerlDa2!AZ187</f>
        <v>0</v>
      </c>
      <c r="BB17" s="186">
        <f>[1]PerlDa2!BA187</f>
        <v>0</v>
      </c>
      <c r="BC17" s="186">
        <f>[1]PerlDa2!BB187</f>
        <v>0</v>
      </c>
      <c r="BD17" s="186">
        <f>[1]PerlDa2!BC187</f>
        <v>0</v>
      </c>
      <c r="BE17" s="186">
        <f>[1]PerlDa2!BD187</f>
        <v>0</v>
      </c>
      <c r="BF17" s="186">
        <f>[1]PerlDa2!BE187</f>
        <v>0</v>
      </c>
      <c r="BG17" s="186">
        <f>[1]PerlDa2!BF187</f>
        <v>0</v>
      </c>
      <c r="BH17" s="186">
        <f>[1]PerlDa2!BG187</f>
        <v>0</v>
      </c>
      <c r="BI17" s="186">
        <f>[1]PerlDa2!BH187</f>
        <v>0</v>
      </c>
      <c r="BJ17" s="186">
        <f>[1]PerlDa2!BI187</f>
        <v>1</v>
      </c>
      <c r="BK17" s="186">
        <f>[1]PerlDa2!BJ187</f>
        <v>1</v>
      </c>
      <c r="BL17" s="186">
        <f>[1]PerlDa2!BK187</f>
        <v>6</v>
      </c>
      <c r="BM17" s="186">
        <f>[1]PerlDa2!BL187</f>
        <v>15</v>
      </c>
      <c r="BN17" s="186">
        <f>[1]PerlDa2!BM187</f>
        <v>19</v>
      </c>
      <c r="BO17" s="186">
        <f>[1]PerlDa2!BN187</f>
        <v>25</v>
      </c>
      <c r="BP17" s="186">
        <f>[1]PerlDa2!BO187</f>
        <v>32</v>
      </c>
      <c r="BQ17" s="186">
        <f>[1]PerlDa2!BP187</f>
        <v>56</v>
      </c>
      <c r="BR17" s="186">
        <f>[1]PerlDa2!BQ187</f>
        <v>87</v>
      </c>
      <c r="BS17" s="186">
        <f>[1]PerlDa2!BR187</f>
        <v>108</v>
      </c>
      <c r="BT17" s="186">
        <f>[1]PerlDa2!BS187</f>
        <v>147</v>
      </c>
      <c r="BU17" s="186">
        <f>[1]PerlDa2!BT187</f>
        <v>176</v>
      </c>
      <c r="BV17" s="186">
        <f>[1]PerlDa2!BU187</f>
        <v>205</v>
      </c>
      <c r="BW17" s="186">
        <f>[1]PerlDa2!BV187</f>
        <v>400</v>
      </c>
      <c r="BX17" s="186">
        <f>[1]PerlDa2!BW187</f>
        <v>598</v>
      </c>
      <c r="BY17" s="186">
        <f>[1]PerlDa2!BX187</f>
        <v>702</v>
      </c>
      <c r="BZ17" s="186">
        <f>[1]PerlDa2!BY187</f>
        <v>996</v>
      </c>
      <c r="CA17" s="186">
        <f>[1]PerlDa2!BZ187</f>
        <v>1090</v>
      </c>
      <c r="CB17" s="186">
        <f>[1]PerlDa2!CA187</f>
        <v>1221</v>
      </c>
      <c r="CC17" s="186">
        <f>[1]PerlDa2!CB187</f>
        <v>1333</v>
      </c>
      <c r="CD17" s="186">
        <f>[1]PerlDa2!CC187</f>
        <v>1463</v>
      </c>
      <c r="CE17" s="186">
        <f>[1]PerlDa2!CD187</f>
        <v>1550</v>
      </c>
      <c r="CF17" s="186">
        <f>[1]PerlDa2!CE187</f>
        <v>1746</v>
      </c>
      <c r="CG17" s="186">
        <f>[1]PerlDa2!CF187</f>
        <v>1914</v>
      </c>
      <c r="CH17" s="186">
        <f>[1]PerlDa2!CG187</f>
        <v>2118</v>
      </c>
      <c r="CI17" s="186">
        <f>[1]PerlDa2!CH187</f>
        <v>2385</v>
      </c>
      <c r="CJ17" s="186">
        <f>[1]PerlDa2!CI187</f>
        <v>2621</v>
      </c>
      <c r="CK17" s="186">
        <f>[1]PerlDa2!CJ187</f>
        <v>2863</v>
      </c>
      <c r="CL17" s="186">
        <f>[1]PerlDa2!CK187</f>
        <v>3084</v>
      </c>
      <c r="CM17" s="186">
        <f>[1]PerlDa2!CL187</f>
        <v>3369</v>
      </c>
      <c r="CN17" s="186">
        <f>[1]PerlDa2!CM187</f>
        <v>3755</v>
      </c>
      <c r="CO17" s="186">
        <f>[1]PerlDa2!CN187</f>
        <v>4015</v>
      </c>
      <c r="CP17" s="186">
        <f>[1]PerlDa2!CO187</f>
        <v>4284</v>
      </c>
      <c r="CQ17" s="186">
        <f>[1]PerlDa2!CP187</f>
        <v>4445</v>
      </c>
      <c r="CR17" s="186">
        <f>[1]PerlDa2!CQ187</f>
        <v>4641</v>
      </c>
      <c r="CS17" s="186">
        <f>[1]PerlDa2!CR187</f>
        <v>4863</v>
      </c>
      <c r="CT17" s="186">
        <f>[1]PerlDa2!CS187</f>
        <v>5147</v>
      </c>
      <c r="CU17" s="186">
        <f>[1]PerlDa2!CT187</f>
        <v>5370</v>
      </c>
      <c r="CV17" s="186">
        <f>[1]PerlDa2!CU187</f>
        <v>5550</v>
      </c>
      <c r="CW17" s="186">
        <f>[1]PerlDa2!CV187</f>
        <v>5687</v>
      </c>
      <c r="CX17" s="186">
        <f>[1]PerlDa2!CW187</f>
        <v>5865</v>
      </c>
      <c r="CY17" s="186">
        <f>[1]PerlDa2!CX187</f>
        <v>6086</v>
      </c>
      <c r="CZ17" s="186">
        <f>[1]PerlDa2!CY187</f>
        <v>6086</v>
      </c>
      <c r="DA17" s="186">
        <f>[1]PerlDa2!CZ187</f>
        <v>6211</v>
      </c>
      <c r="DB17" s="186">
        <f>[1]PerlDa2!DA187</f>
        <v>6314</v>
      </c>
      <c r="DC17" s="186">
        <f>[1]PerlDa2!DB187</f>
        <v>6409</v>
      </c>
      <c r="DD17" s="186">
        <f>[1]PerlDa2!DC187</f>
        <v>6525</v>
      </c>
      <c r="DE17" s="186">
        <f>[1]PerlDa2!DD187</f>
        <v>6603</v>
      </c>
      <c r="DF17" s="186">
        <f>[1]PerlDa2!DE187</f>
        <v>6623</v>
      </c>
      <c r="DG17" s="186">
        <f>[1]PerlDa2!DF187</f>
        <v>6740</v>
      </c>
      <c r="DH17" s="186">
        <f>[1]PerlDa2!DG187</f>
        <v>6896</v>
      </c>
      <c r="DI17" s="186">
        <f>[1]PerlDa2!DH187</f>
        <v>6937</v>
      </c>
      <c r="DJ17" s="186">
        <f>[1]PerlDa2!DI187</f>
        <v>7036</v>
      </c>
      <c r="DK17" s="186">
        <f>[1]PerlDa2!DJ187</f>
        <v>7078</v>
      </c>
      <c r="DL17" s="186">
        <f>[1]PerlDa2!DK187</f>
        <v>7156</v>
      </c>
      <c r="DM17" s="186">
        <f>[1]PerlDa2!DL187</f>
        <v>7191</v>
      </c>
      <c r="DN17" s="186">
        <f>[1]PerlDa2!DM187</f>
        <v>7338</v>
      </c>
      <c r="DO17" s="186">
        <f>[1]PerlDa2!DN187</f>
        <v>7401</v>
      </c>
      <c r="DP17" s="186">
        <f>[1]PerlDa2!DO187</f>
        <v>7463</v>
      </c>
      <c r="DQ17" s="186">
        <f>[1]PerlDa2!DP187</f>
        <v>7499</v>
      </c>
      <c r="DR17" s="186">
        <f>[1]PerlDa2!DQ187</f>
        <v>7527</v>
      </c>
      <c r="DS17" s="186">
        <f>[1]PerlDa2!DR187</f>
        <v>7599</v>
      </c>
      <c r="DT17" s="186">
        <f>[1]PerlDa2!DS187</f>
        <v>7660</v>
      </c>
      <c r="DU17" s="186">
        <f>[1]PerlDa2!DT187</f>
        <v>7710</v>
      </c>
      <c r="DV17" s="186">
        <f>[1]PerlDa2!DU187</f>
        <v>7738</v>
      </c>
      <c r="DW17" s="186">
        <f>[1]PerlDa2!DV187</f>
        <v>7783</v>
      </c>
      <c r="DX17" s="186">
        <f>[1]PerlDa2!DW187</f>
        <v>7809</v>
      </c>
      <c r="DY17" s="186">
        <f>[1]PerlDa2!DX187</f>
        <v>7847</v>
      </c>
      <c r="DZ17" s="186">
        <f>[1]PerlDa2!DY187</f>
        <v>7904</v>
      </c>
      <c r="EA17" s="186">
        <f>[1]PerlDa2!DZ187</f>
        <v>7955</v>
      </c>
      <c r="EB17" s="186">
        <f>[1]PerlDa2!EA187</f>
        <v>7996</v>
      </c>
      <c r="EC17" s="186">
        <f>[1]PerlDa2!EB187</f>
        <v>8034</v>
      </c>
      <c r="ED17" s="186">
        <f>[1]PerlDa2!EC187</f>
        <v>8070</v>
      </c>
      <c r="EE17" s="186">
        <f>[1]PerlDa2!ED187</f>
        <v>8099</v>
      </c>
      <c r="EF17" s="186">
        <f>[1]PerlDa2!EE187</f>
        <v>8105</v>
      </c>
      <c r="EG17" s="186">
        <f>[1]PerlDa2!EF187</f>
        <v>8132</v>
      </c>
      <c r="EH17" s="186">
        <f>[1]PerlDa2!EG187</f>
        <v>8157</v>
      </c>
      <c r="EI17" s="186">
        <f>[1]PerlDa2!EH187</f>
        <v>8175</v>
      </c>
      <c r="EJ17" s="187"/>
    </row>
    <row r="18" spans="1:140" x14ac:dyDescent="0.25">
      <c r="A18" s="416">
        <v>1</v>
      </c>
      <c r="B18" s="186" t="str">
        <f>[1]PerlDa2!A195</f>
        <v>Portugal</v>
      </c>
      <c r="C18" s="186" t="str">
        <f>[1]PerlDa2!B195</f>
        <v>Portugal_UNSM</v>
      </c>
      <c r="D18" s="186" t="str">
        <f>[1]PerlDa2!C195</f>
        <v>UNSM</v>
      </c>
      <c r="E18" s="186">
        <f>[1]PerlDa2!D195</f>
        <v>0</v>
      </c>
      <c r="F18" s="186">
        <f>[1]PerlDa2!E195</f>
        <v>0</v>
      </c>
      <c r="G18" s="186">
        <f>[1]PerlDa2!F195</f>
        <v>0</v>
      </c>
      <c r="H18" s="186">
        <f>[1]PerlDa2!G195</f>
        <v>0</v>
      </c>
      <c r="I18" s="186" t="str">
        <f>[1]PerlDa2!H195</f>
        <v>Confirmed</v>
      </c>
      <c r="J18" s="186" t="str">
        <f>[1]PerlDa2!I195</f>
        <v>jhu</v>
      </c>
      <c r="K18" s="186" t="str">
        <f>[1]PerlDa2!J195</f>
        <v>Fri May 15 09:41:43 EET 2020</v>
      </c>
      <c r="L18" s="186" t="str">
        <f>[1]PerlDa2!K195</f>
        <v>cCdD</v>
      </c>
      <c r="M18" s="186" t="str">
        <f>[1]PerlDa2!L195</f>
        <v>Cases</v>
      </c>
      <c r="N18" s="186">
        <f>[1]PerlDa2!M195</f>
        <v>27286</v>
      </c>
      <c r="O18" s="186">
        <f>[1]PerlDa2!N195</f>
        <v>48</v>
      </c>
      <c r="P18" s="186">
        <f>[1]PerlDa2!O195</f>
        <v>69</v>
      </c>
      <c r="Q18" s="186">
        <f>[1]PerlDa2!P195</f>
        <v>61</v>
      </c>
      <c r="R18" s="186">
        <f>[1]PerlDa2!Q195</f>
        <v>35</v>
      </c>
      <c r="S18" s="186">
        <f>[1]PerlDa2!R195</f>
        <v>95</v>
      </c>
      <c r="T18" s="186" t="str">
        <f>[1]PerlDa2!S195</f>
        <v>Death</v>
      </c>
      <c r="U18" s="186">
        <f>[1]PerlDa2!T195</f>
        <v>1137</v>
      </c>
      <c r="V18" s="186">
        <f>[1]PerlDa2!U195</f>
        <v>54</v>
      </c>
      <c r="W18" s="186">
        <f>[1]PerlDa2!V195</f>
        <v>81</v>
      </c>
      <c r="X18" s="186">
        <f>[1]PerlDa2!W195</f>
        <v>65</v>
      </c>
      <c r="Y18" s="186">
        <f>[1]PerlDa2!X195</f>
        <v>39</v>
      </c>
      <c r="Z18" s="186">
        <f>[1]PerlDa2!Y195</f>
        <v>103</v>
      </c>
      <c r="AA18" s="186">
        <f>[1]PerlDa2!Z195</f>
        <v>4.1700000000000001E-2</v>
      </c>
      <c r="AB18" s="186">
        <f>[1]PerlDa2!AA195</f>
        <v>0</v>
      </c>
      <c r="AC18" s="186">
        <f>[1]PerlDa2!AB195</f>
        <v>0</v>
      </c>
      <c r="AD18" s="186">
        <f>[1]PerlDa2!AC195</f>
        <v>0</v>
      </c>
      <c r="AE18" s="186">
        <f>[1]PerlDa2!AD195</f>
        <v>0</v>
      </c>
      <c r="AF18" s="186">
        <f>[1]PerlDa2!AE195</f>
        <v>0</v>
      </c>
      <c r="AG18" s="186">
        <f>[1]PerlDa2!AF195</f>
        <v>0</v>
      </c>
      <c r="AH18" s="186">
        <f>[1]PerlDa2!AG195</f>
        <v>0</v>
      </c>
      <c r="AI18" s="186">
        <f>[1]PerlDa2!AH195</f>
        <v>0</v>
      </c>
      <c r="AJ18" s="186">
        <f>[1]PerlDa2!AI195</f>
        <v>0</v>
      </c>
      <c r="AK18" s="186">
        <f>[1]PerlDa2!AJ195</f>
        <v>0</v>
      </c>
      <c r="AL18" s="186">
        <f>[1]PerlDa2!AK195</f>
        <v>0</v>
      </c>
      <c r="AM18" s="186">
        <f>[1]PerlDa2!AL195</f>
        <v>0</v>
      </c>
      <c r="AN18" s="186">
        <f>[1]PerlDa2!AM195</f>
        <v>0</v>
      </c>
      <c r="AO18" s="186">
        <f>[1]PerlDa2!AN195</f>
        <v>0</v>
      </c>
      <c r="AP18" s="186">
        <f>[1]PerlDa2!AO195</f>
        <v>0</v>
      </c>
      <c r="AQ18" s="186">
        <f>[1]PerlDa2!AP195</f>
        <v>0</v>
      </c>
      <c r="AR18" s="186">
        <f>[1]PerlDa2!AQ195</f>
        <v>0</v>
      </c>
      <c r="AS18" s="186">
        <f>[1]PerlDa2!AR195</f>
        <v>0</v>
      </c>
      <c r="AT18" s="186">
        <f>[1]PerlDa2!AS195</f>
        <v>0</v>
      </c>
      <c r="AU18" s="186">
        <f>[1]PerlDa2!AT195</f>
        <v>0</v>
      </c>
      <c r="AV18" s="186">
        <f>[1]PerlDa2!AU195</f>
        <v>0</v>
      </c>
      <c r="AW18" s="186">
        <f>[1]PerlDa2!AV195</f>
        <v>0</v>
      </c>
      <c r="AX18" s="186">
        <f>[1]PerlDa2!AW195</f>
        <v>0</v>
      </c>
      <c r="AY18" s="186">
        <f>[1]PerlDa2!AX195</f>
        <v>0</v>
      </c>
      <c r="AZ18" s="186">
        <f>[1]PerlDa2!AY195</f>
        <v>0</v>
      </c>
      <c r="BA18" s="186">
        <f>[1]PerlDa2!AZ195</f>
        <v>0</v>
      </c>
      <c r="BB18" s="186">
        <f>[1]PerlDa2!BA195</f>
        <v>0</v>
      </c>
      <c r="BC18" s="186">
        <f>[1]PerlDa2!BB195</f>
        <v>0</v>
      </c>
      <c r="BD18" s="186">
        <f>[1]PerlDa2!BC195</f>
        <v>0</v>
      </c>
      <c r="BE18" s="186">
        <f>[1]PerlDa2!BD195</f>
        <v>0</v>
      </c>
      <c r="BF18" s="186">
        <f>[1]PerlDa2!BE195</f>
        <v>0</v>
      </c>
      <c r="BG18" s="186">
        <f>[1]PerlDa2!BF195</f>
        <v>0</v>
      </c>
      <c r="BH18" s="186">
        <f>[1]PerlDa2!BG195</f>
        <v>0</v>
      </c>
      <c r="BI18" s="186">
        <f>[1]PerlDa2!BH195</f>
        <v>0</v>
      </c>
      <c r="BJ18" s="186">
        <f>[1]PerlDa2!BI195</f>
        <v>0</v>
      </c>
      <c r="BK18" s="186">
        <f>[1]PerlDa2!BJ195</f>
        <v>0</v>
      </c>
      <c r="BL18" s="186">
        <f>[1]PerlDa2!BK195</f>
        <v>0</v>
      </c>
      <c r="BM18" s="186">
        <f>[1]PerlDa2!BL195</f>
        <v>0</v>
      </c>
      <c r="BN18" s="186">
        <f>[1]PerlDa2!BM195</f>
        <v>0</v>
      </c>
      <c r="BO18" s="186">
        <f>[1]PerlDa2!BN195</f>
        <v>2</v>
      </c>
      <c r="BP18" s="186">
        <f>[1]PerlDa2!BO195</f>
        <v>2</v>
      </c>
      <c r="BQ18" s="186">
        <f>[1]PerlDa2!BP195</f>
        <v>5</v>
      </c>
      <c r="BR18" s="186">
        <f>[1]PerlDa2!BQ195</f>
        <v>8</v>
      </c>
      <c r="BS18" s="186">
        <f>[1]PerlDa2!BR195</f>
        <v>13</v>
      </c>
      <c r="BT18" s="186">
        <f>[1]PerlDa2!BS195</f>
        <v>20</v>
      </c>
      <c r="BU18" s="186">
        <f>[1]PerlDa2!BT195</f>
        <v>30</v>
      </c>
      <c r="BV18" s="186">
        <f>[1]PerlDa2!BU195</f>
        <v>30</v>
      </c>
      <c r="BW18" s="186">
        <f>[1]PerlDa2!BV195</f>
        <v>41</v>
      </c>
      <c r="BX18" s="186">
        <f>[1]PerlDa2!BW195</f>
        <v>59</v>
      </c>
      <c r="BY18" s="186">
        <f>[1]PerlDa2!BX195</f>
        <v>59</v>
      </c>
      <c r="BZ18" s="186">
        <f>[1]PerlDa2!BY195</f>
        <v>112</v>
      </c>
      <c r="CA18" s="186">
        <f>[1]PerlDa2!BZ195</f>
        <v>169</v>
      </c>
      <c r="CB18" s="186">
        <f>[1]PerlDa2!CA195</f>
        <v>245</v>
      </c>
      <c r="CC18" s="186">
        <f>[1]PerlDa2!CB195</f>
        <v>331</v>
      </c>
      <c r="CD18" s="186">
        <f>[1]PerlDa2!CC195</f>
        <v>448</v>
      </c>
      <c r="CE18" s="186">
        <f>[1]PerlDa2!CD195</f>
        <v>448</v>
      </c>
      <c r="CF18" s="186">
        <f>[1]PerlDa2!CE195</f>
        <v>785</v>
      </c>
      <c r="CG18" s="186">
        <f>[1]PerlDa2!CF195</f>
        <v>1020</v>
      </c>
      <c r="CH18" s="186">
        <f>[1]PerlDa2!CG195</f>
        <v>1280</v>
      </c>
      <c r="CI18" s="186">
        <f>[1]PerlDa2!CH195</f>
        <v>1600</v>
      </c>
      <c r="CJ18" s="186">
        <f>[1]PerlDa2!CI195</f>
        <v>2060</v>
      </c>
      <c r="CK18" s="186">
        <f>[1]PerlDa2!CJ195</f>
        <v>2362</v>
      </c>
      <c r="CL18" s="186">
        <f>[1]PerlDa2!CK195</f>
        <v>2995</v>
      </c>
      <c r="CM18" s="186">
        <f>[1]PerlDa2!CL195</f>
        <v>3544</v>
      </c>
      <c r="CN18" s="186">
        <f>[1]PerlDa2!CM195</f>
        <v>4268</v>
      </c>
      <c r="CO18" s="186">
        <f>[1]PerlDa2!CN195</f>
        <v>5170</v>
      </c>
      <c r="CP18" s="186">
        <f>[1]PerlDa2!CO195</f>
        <v>5962</v>
      </c>
      <c r="CQ18" s="186">
        <f>[1]PerlDa2!CP195</f>
        <v>6408</v>
      </c>
      <c r="CR18" s="186">
        <f>[1]PerlDa2!CQ195</f>
        <v>7443</v>
      </c>
      <c r="CS18" s="186">
        <f>[1]PerlDa2!CR195</f>
        <v>8251</v>
      </c>
      <c r="CT18" s="186">
        <f>[1]PerlDa2!CS195</f>
        <v>9034</v>
      </c>
      <c r="CU18" s="186">
        <f>[1]PerlDa2!CT195</f>
        <v>9886</v>
      </c>
      <c r="CV18" s="186">
        <f>[1]PerlDa2!CU195</f>
        <v>10524</v>
      </c>
      <c r="CW18" s="186">
        <f>[1]PerlDa2!CV195</f>
        <v>11278</v>
      </c>
      <c r="CX18" s="186">
        <f>[1]PerlDa2!CW195</f>
        <v>11730</v>
      </c>
      <c r="CY18" s="186">
        <f>[1]PerlDa2!CX195</f>
        <v>12442</v>
      </c>
      <c r="CZ18" s="186">
        <f>[1]PerlDa2!CY195</f>
        <v>13141</v>
      </c>
      <c r="DA18" s="186">
        <f>[1]PerlDa2!CZ195</f>
        <v>13956</v>
      </c>
      <c r="DB18" s="186">
        <f>[1]PerlDa2!DA195</f>
        <v>15472</v>
      </c>
      <c r="DC18" s="186">
        <f>[1]PerlDa2!DB195</f>
        <v>15987</v>
      </c>
      <c r="DD18" s="186">
        <f>[1]PerlDa2!DC195</f>
        <v>16585</v>
      </c>
      <c r="DE18" s="186">
        <f>[1]PerlDa2!DD195</f>
        <v>16934</v>
      </c>
      <c r="DF18" s="186">
        <f>[1]PerlDa2!DE195</f>
        <v>17448</v>
      </c>
      <c r="DG18" s="186">
        <f>[1]PerlDa2!DF195</f>
        <v>18091</v>
      </c>
      <c r="DH18" s="186">
        <f>[1]PerlDa2!DG195</f>
        <v>18841</v>
      </c>
      <c r="DI18" s="186">
        <f>[1]PerlDa2!DH195</f>
        <v>19022</v>
      </c>
      <c r="DJ18" s="186">
        <f>[1]PerlDa2!DI195</f>
        <v>19685</v>
      </c>
      <c r="DK18" s="186">
        <f>[1]PerlDa2!DJ195</f>
        <v>20206</v>
      </c>
      <c r="DL18" s="186">
        <f>[1]PerlDa2!DK195</f>
        <v>20863</v>
      </c>
      <c r="DM18" s="186">
        <f>[1]PerlDa2!DL195</f>
        <v>21379</v>
      </c>
      <c r="DN18" s="186">
        <f>[1]PerlDa2!DM195</f>
        <v>21982</v>
      </c>
      <c r="DO18" s="186">
        <f>[1]PerlDa2!DN195</f>
        <v>22353</v>
      </c>
      <c r="DP18" s="186">
        <f>[1]PerlDa2!DO195</f>
        <v>22797</v>
      </c>
      <c r="DQ18" s="186">
        <f>[1]PerlDa2!DP195</f>
        <v>23392</v>
      </c>
      <c r="DR18" s="186">
        <f>[1]PerlDa2!DQ195</f>
        <v>23864</v>
      </c>
      <c r="DS18" s="186">
        <f>[1]PerlDa2!DR195</f>
        <v>24027</v>
      </c>
      <c r="DT18" s="186">
        <f>[1]PerlDa2!DS195</f>
        <v>24322</v>
      </c>
      <c r="DU18" s="186">
        <f>[1]PerlDa2!DT195</f>
        <v>24505</v>
      </c>
      <c r="DV18" s="186">
        <f>[1]PerlDa2!DU195</f>
        <v>25045</v>
      </c>
      <c r="DW18" s="186">
        <f>[1]PerlDa2!DV195</f>
        <v>25351</v>
      </c>
      <c r="DX18" s="186">
        <f>[1]PerlDa2!DW195</f>
        <v>25190</v>
      </c>
      <c r="DY18" s="186">
        <f>[1]PerlDa2!DX195</f>
        <v>25282</v>
      </c>
      <c r="DZ18" s="186">
        <f>[1]PerlDa2!DY195</f>
        <v>25524</v>
      </c>
      <c r="EA18" s="186">
        <f>[1]PerlDa2!DZ195</f>
        <v>25702</v>
      </c>
      <c r="EB18" s="186">
        <f>[1]PerlDa2!EA195</f>
        <v>26182</v>
      </c>
      <c r="EC18" s="186">
        <f>[1]PerlDa2!EB195</f>
        <v>26715</v>
      </c>
      <c r="ED18" s="186">
        <f>[1]PerlDa2!EC195</f>
        <v>27268</v>
      </c>
      <c r="EE18" s="186">
        <f>[1]PerlDa2!ED195</f>
        <v>27406</v>
      </c>
      <c r="EF18" s="186">
        <f>[1]PerlDa2!EE195</f>
        <v>27581</v>
      </c>
      <c r="EG18" s="186">
        <f>[1]PerlDa2!EF195</f>
        <v>27679</v>
      </c>
      <c r="EH18" s="186">
        <f>[1]PerlDa2!EG195</f>
        <v>27913</v>
      </c>
      <c r="EI18" s="186">
        <f>[1]PerlDa2!EH195</f>
        <v>28132</v>
      </c>
      <c r="EJ18" s="187"/>
    </row>
    <row r="19" spans="1:140" x14ac:dyDescent="0.25">
      <c r="A19" s="416">
        <v>1</v>
      </c>
      <c r="B19" s="186" t="str">
        <f>[1]PerlDa2!A210</f>
        <v>Spain</v>
      </c>
      <c r="C19" s="186" t="str">
        <f>[1]PerlDa2!B210</f>
        <v>Spain_UNSM</v>
      </c>
      <c r="D19" s="186" t="str">
        <f>[1]PerlDa2!C210</f>
        <v>UNSM</v>
      </c>
      <c r="E19" s="186">
        <f>[1]PerlDa2!D210</f>
        <v>0</v>
      </c>
      <c r="F19" s="186">
        <f>[1]PerlDa2!E210</f>
        <v>0</v>
      </c>
      <c r="G19" s="186">
        <f>[1]PerlDa2!F210</f>
        <v>0</v>
      </c>
      <c r="H19" s="186">
        <f>[1]PerlDa2!G210</f>
        <v>0</v>
      </c>
      <c r="I19" s="186" t="str">
        <f>[1]PerlDa2!H210</f>
        <v>Confirmed</v>
      </c>
      <c r="J19" s="186" t="str">
        <f>[1]PerlDa2!I210</f>
        <v>jhu</v>
      </c>
      <c r="K19" s="186" t="str">
        <f>[1]PerlDa2!J210</f>
        <v>Fri May 15 09:41:43 EET 2020</v>
      </c>
      <c r="L19" s="186" t="str">
        <f>[1]PerlDa2!K210</f>
        <v>cCdD</v>
      </c>
      <c r="M19" s="186" t="str">
        <f>[1]PerlDa2!L210</f>
        <v>Cases</v>
      </c>
      <c r="N19" s="186">
        <f>[1]PerlDa2!M210</f>
        <v>225099</v>
      </c>
      <c r="O19" s="186">
        <f>[1]PerlDa2!N210</f>
        <v>37</v>
      </c>
      <c r="P19" s="186">
        <f>[1]PerlDa2!O210</f>
        <v>67</v>
      </c>
      <c r="Q19" s="186">
        <f>[1]PerlDa2!P210</f>
        <v>59</v>
      </c>
      <c r="R19" s="186">
        <f>[1]PerlDa2!Q210</f>
        <v>29</v>
      </c>
      <c r="S19" s="186">
        <f>[1]PerlDa2!R210</f>
        <v>87</v>
      </c>
      <c r="T19" s="186" t="str">
        <f>[1]PerlDa2!S210</f>
        <v>Death</v>
      </c>
      <c r="U19" s="186">
        <f>[1]PerlDa2!T210</f>
        <v>26550</v>
      </c>
      <c r="V19" s="186">
        <f>[1]PerlDa2!U210</f>
        <v>40</v>
      </c>
      <c r="W19" s="186">
        <f>[1]PerlDa2!V210</f>
        <v>69</v>
      </c>
      <c r="X19" s="186">
        <f>[1]PerlDa2!W210</f>
        <v>60</v>
      </c>
      <c r="Y19" s="186">
        <f>[1]PerlDa2!X210</f>
        <v>29</v>
      </c>
      <c r="Z19" s="186">
        <f>[1]PerlDa2!Y210</f>
        <v>88</v>
      </c>
      <c r="AA19" s="186">
        <f>[1]PerlDa2!Z210</f>
        <v>0.11799999999999999</v>
      </c>
      <c r="AB19" s="186">
        <f>[1]PerlDa2!AA210</f>
        <v>0</v>
      </c>
      <c r="AC19" s="186">
        <f>[1]PerlDa2!AB210</f>
        <v>0</v>
      </c>
      <c r="AD19" s="186">
        <f>[1]PerlDa2!AC210</f>
        <v>0</v>
      </c>
      <c r="AE19" s="186">
        <f>[1]PerlDa2!AD210</f>
        <v>0</v>
      </c>
      <c r="AF19" s="186">
        <f>[1]PerlDa2!AE210</f>
        <v>0</v>
      </c>
      <c r="AG19" s="186">
        <f>[1]PerlDa2!AF210</f>
        <v>0</v>
      </c>
      <c r="AH19" s="186">
        <f>[1]PerlDa2!AG210</f>
        <v>0</v>
      </c>
      <c r="AI19" s="186">
        <f>[1]PerlDa2!AH210</f>
        <v>0</v>
      </c>
      <c r="AJ19" s="186">
        <f>[1]PerlDa2!AI210</f>
        <v>0</v>
      </c>
      <c r="AK19" s="186">
        <f>[1]PerlDa2!AJ210</f>
        <v>1</v>
      </c>
      <c r="AL19" s="186">
        <f>[1]PerlDa2!AK210</f>
        <v>1</v>
      </c>
      <c r="AM19" s="186">
        <f>[1]PerlDa2!AL210</f>
        <v>1</v>
      </c>
      <c r="AN19" s="186">
        <f>[1]PerlDa2!AM210</f>
        <v>1</v>
      </c>
      <c r="AO19" s="186">
        <f>[1]PerlDa2!AN210</f>
        <v>1</v>
      </c>
      <c r="AP19" s="186">
        <f>[1]PerlDa2!AO210</f>
        <v>1</v>
      </c>
      <c r="AQ19" s="186">
        <f>[1]PerlDa2!AP210</f>
        <v>1</v>
      </c>
      <c r="AR19" s="186">
        <f>[1]PerlDa2!AQ210</f>
        <v>1</v>
      </c>
      <c r="AS19" s="186">
        <f>[1]PerlDa2!AR210</f>
        <v>2</v>
      </c>
      <c r="AT19" s="186">
        <f>[1]PerlDa2!AS210</f>
        <v>2</v>
      </c>
      <c r="AU19" s="186">
        <f>[1]PerlDa2!AT210</f>
        <v>2</v>
      </c>
      <c r="AV19" s="186">
        <f>[1]PerlDa2!AU210</f>
        <v>2</v>
      </c>
      <c r="AW19" s="186">
        <f>[1]PerlDa2!AV210</f>
        <v>2</v>
      </c>
      <c r="AX19" s="186">
        <f>[1]PerlDa2!AW210</f>
        <v>2</v>
      </c>
      <c r="AY19" s="186">
        <f>[1]PerlDa2!AX210</f>
        <v>2</v>
      </c>
      <c r="AZ19" s="186">
        <f>[1]PerlDa2!AY210</f>
        <v>2</v>
      </c>
      <c r="BA19" s="186">
        <f>[1]PerlDa2!AZ210</f>
        <v>2</v>
      </c>
      <c r="BB19" s="186">
        <f>[1]PerlDa2!BA210</f>
        <v>2</v>
      </c>
      <c r="BC19" s="186">
        <f>[1]PerlDa2!BB210</f>
        <v>2</v>
      </c>
      <c r="BD19" s="186">
        <f>[1]PerlDa2!BC210</f>
        <v>2</v>
      </c>
      <c r="BE19" s="186">
        <f>[1]PerlDa2!BD210</f>
        <v>2</v>
      </c>
      <c r="BF19" s="186">
        <f>[1]PerlDa2!BE210</f>
        <v>2</v>
      </c>
      <c r="BG19" s="186">
        <f>[1]PerlDa2!BF210</f>
        <v>2</v>
      </c>
      <c r="BH19" s="186">
        <f>[1]PerlDa2!BG210</f>
        <v>2</v>
      </c>
      <c r="BI19" s="186">
        <f>[1]PerlDa2!BH210</f>
        <v>6</v>
      </c>
      <c r="BJ19" s="186">
        <f>[1]PerlDa2!BI210</f>
        <v>13</v>
      </c>
      <c r="BK19" s="186">
        <f>[1]PerlDa2!BJ210</f>
        <v>15</v>
      </c>
      <c r="BL19" s="186">
        <f>[1]PerlDa2!BK210</f>
        <v>32</v>
      </c>
      <c r="BM19" s="186">
        <f>[1]PerlDa2!BL210</f>
        <v>45</v>
      </c>
      <c r="BN19" s="186">
        <f>[1]PerlDa2!BM210</f>
        <v>84</v>
      </c>
      <c r="BO19" s="186">
        <f>[1]PerlDa2!BN210</f>
        <v>120</v>
      </c>
      <c r="BP19" s="186">
        <f>[1]PerlDa2!BO210</f>
        <v>165</v>
      </c>
      <c r="BQ19" s="186">
        <f>[1]PerlDa2!BP210</f>
        <v>222</v>
      </c>
      <c r="BR19" s="186">
        <f>[1]PerlDa2!BQ210</f>
        <v>259</v>
      </c>
      <c r="BS19" s="186">
        <f>[1]PerlDa2!BR210</f>
        <v>400</v>
      </c>
      <c r="BT19" s="186">
        <f>[1]PerlDa2!BS210</f>
        <v>500</v>
      </c>
      <c r="BU19" s="186">
        <f>[1]PerlDa2!BT210</f>
        <v>673</v>
      </c>
      <c r="BV19" s="186">
        <f>[1]PerlDa2!BU210</f>
        <v>1073</v>
      </c>
      <c r="BW19" s="186">
        <f>[1]PerlDa2!BV210</f>
        <v>1695</v>
      </c>
      <c r="BX19" s="186">
        <f>[1]PerlDa2!BW210</f>
        <v>2277</v>
      </c>
      <c r="BY19" s="186">
        <f>[1]PerlDa2!BX210</f>
        <v>2277</v>
      </c>
      <c r="BZ19" s="186">
        <f>[1]PerlDa2!BY210</f>
        <v>5232</v>
      </c>
      <c r="CA19" s="186">
        <f>[1]PerlDa2!BZ210</f>
        <v>6391</v>
      </c>
      <c r="CB19" s="186">
        <f>[1]PerlDa2!CA210</f>
        <v>7798</v>
      </c>
      <c r="CC19" s="186">
        <f>[1]PerlDa2!CB210</f>
        <v>9942</v>
      </c>
      <c r="CD19" s="186">
        <f>[1]PerlDa2!CC210</f>
        <v>11748</v>
      </c>
      <c r="CE19" s="186">
        <f>[1]PerlDa2!CD210</f>
        <v>13910</v>
      </c>
      <c r="CF19" s="186">
        <f>[1]PerlDa2!CE210</f>
        <v>17963</v>
      </c>
      <c r="CG19" s="186">
        <f>[1]PerlDa2!CF210</f>
        <v>20410</v>
      </c>
      <c r="CH19" s="186">
        <f>[1]PerlDa2!CG210</f>
        <v>25374</v>
      </c>
      <c r="CI19" s="186">
        <f>[1]PerlDa2!CH210</f>
        <v>28768</v>
      </c>
      <c r="CJ19" s="186">
        <f>[1]PerlDa2!CI210</f>
        <v>35136</v>
      </c>
      <c r="CK19" s="186">
        <f>[1]PerlDa2!CJ210</f>
        <v>39885</v>
      </c>
      <c r="CL19" s="186">
        <f>[1]PerlDa2!CK210</f>
        <v>49515</v>
      </c>
      <c r="CM19" s="186">
        <f>[1]PerlDa2!CL210</f>
        <v>57786</v>
      </c>
      <c r="CN19" s="186">
        <f>[1]PerlDa2!CM210</f>
        <v>65719</v>
      </c>
      <c r="CO19" s="186">
        <f>[1]PerlDa2!CN210</f>
        <v>73235</v>
      </c>
      <c r="CP19" s="186">
        <f>[1]PerlDa2!CO210</f>
        <v>80110</v>
      </c>
      <c r="CQ19" s="186">
        <f>[1]PerlDa2!CP210</f>
        <v>87956</v>
      </c>
      <c r="CR19" s="186">
        <f>[1]PerlDa2!CQ210</f>
        <v>95923</v>
      </c>
      <c r="CS19" s="186">
        <f>[1]PerlDa2!CR210</f>
        <v>104118</v>
      </c>
      <c r="CT19" s="186">
        <f>[1]PerlDa2!CS210</f>
        <v>112065</v>
      </c>
      <c r="CU19" s="186">
        <f>[1]PerlDa2!CT210</f>
        <v>119199</v>
      </c>
      <c r="CV19" s="186">
        <f>[1]PerlDa2!CU210</f>
        <v>126168</v>
      </c>
      <c r="CW19" s="186">
        <f>[1]PerlDa2!CV210</f>
        <v>131646</v>
      </c>
      <c r="CX19" s="186">
        <f>[1]PerlDa2!CW210</f>
        <v>136675</v>
      </c>
      <c r="CY19" s="186">
        <f>[1]PerlDa2!CX210</f>
        <v>141942</v>
      </c>
      <c r="CZ19" s="186">
        <f>[1]PerlDa2!CY210</f>
        <v>148220</v>
      </c>
      <c r="DA19" s="186">
        <f>[1]PerlDa2!CZ210</f>
        <v>153222</v>
      </c>
      <c r="DB19" s="186">
        <f>[1]PerlDa2!DA210</f>
        <v>158273</v>
      </c>
      <c r="DC19" s="186">
        <f>[1]PerlDa2!DB210</f>
        <v>163027</v>
      </c>
      <c r="DD19" s="186">
        <f>[1]PerlDa2!DC210</f>
        <v>166831</v>
      </c>
      <c r="DE19" s="186">
        <f>[1]PerlDa2!DD210</f>
        <v>170099</v>
      </c>
      <c r="DF19" s="186">
        <f>[1]PerlDa2!DE210</f>
        <v>172541</v>
      </c>
      <c r="DG19" s="186">
        <f>[1]PerlDa2!DF210</f>
        <v>177644</v>
      </c>
      <c r="DH19" s="186">
        <f>[1]PerlDa2!DG210</f>
        <v>184948</v>
      </c>
      <c r="DI19" s="186">
        <f>[1]PerlDa2!DH210</f>
        <v>190839</v>
      </c>
      <c r="DJ19" s="186">
        <f>[1]PerlDa2!DI210</f>
        <v>191726</v>
      </c>
      <c r="DK19" s="186">
        <f>[1]PerlDa2!DJ210</f>
        <v>198674</v>
      </c>
      <c r="DL19" s="186">
        <f>[1]PerlDa2!DK210</f>
        <v>200210</v>
      </c>
      <c r="DM19" s="186">
        <f>[1]PerlDa2!DL210</f>
        <v>204178</v>
      </c>
      <c r="DN19" s="186">
        <f>[1]PerlDa2!DM210</f>
        <v>208389</v>
      </c>
      <c r="DO19" s="186">
        <f>[1]PerlDa2!DN210</f>
        <v>213024</v>
      </c>
      <c r="DP19" s="186">
        <f>[1]PerlDa2!DO210</f>
        <v>202990</v>
      </c>
      <c r="DQ19" s="186">
        <f>[1]PerlDa2!DP210</f>
        <v>205905</v>
      </c>
      <c r="DR19" s="186">
        <f>[1]PerlDa2!DQ210</f>
        <v>207634</v>
      </c>
      <c r="DS19" s="186">
        <f>[1]PerlDa2!DR210</f>
        <v>209465</v>
      </c>
      <c r="DT19" s="186">
        <f>[1]PerlDa2!DS210</f>
        <v>210773</v>
      </c>
      <c r="DU19" s="186">
        <f>[1]PerlDa2!DT210</f>
        <v>212917</v>
      </c>
      <c r="DV19" s="186">
        <f>[1]PerlDa2!DU210</f>
        <v>213435</v>
      </c>
      <c r="DW19" s="186">
        <f>[1]PerlDa2!DV210</f>
        <v>215216</v>
      </c>
      <c r="DX19" s="186">
        <f>[1]PerlDa2!DW210</f>
        <v>216582</v>
      </c>
      <c r="DY19" s="186">
        <f>[1]PerlDa2!DX210</f>
        <v>217466</v>
      </c>
      <c r="DZ19" s="186">
        <f>[1]PerlDa2!DY210</f>
        <v>218011</v>
      </c>
      <c r="EA19" s="186">
        <f>[1]PerlDa2!DZ210</f>
        <v>219329</v>
      </c>
      <c r="EB19" s="186">
        <f>[1]PerlDa2!EA210</f>
        <v>220325</v>
      </c>
      <c r="EC19" s="186">
        <f>[1]PerlDa2!EB210</f>
        <v>221447</v>
      </c>
      <c r="ED19" s="186">
        <f>[1]PerlDa2!EC210</f>
        <v>222857</v>
      </c>
      <c r="EE19" s="186">
        <f>[1]PerlDa2!ED210</f>
        <v>223578</v>
      </c>
      <c r="EF19" s="186">
        <f>[1]PerlDa2!EE210</f>
        <v>224350</v>
      </c>
      <c r="EG19" s="186">
        <f>[1]PerlDa2!EF210</f>
        <v>227436</v>
      </c>
      <c r="EH19" s="186">
        <f>[1]PerlDa2!EG210</f>
        <v>228030</v>
      </c>
      <c r="EI19" s="186">
        <f>[1]PerlDa2!EH210</f>
        <v>228691</v>
      </c>
      <c r="EJ19" s="187"/>
    </row>
    <row r="20" spans="1:140" x14ac:dyDescent="0.25">
      <c r="A20" s="416">
        <v>1</v>
      </c>
      <c r="B20" s="186" t="str">
        <f>[1]PerlDa2!A214</f>
        <v>Sweden</v>
      </c>
      <c r="C20" s="186" t="str">
        <f>[1]PerlDa2!B214</f>
        <v>Sweden_UNSM</v>
      </c>
      <c r="D20" s="186" t="str">
        <f>[1]PerlDa2!C214</f>
        <v>UNSM</v>
      </c>
      <c r="E20" s="186">
        <f>[1]PerlDa2!D214</f>
        <v>0</v>
      </c>
      <c r="F20" s="186">
        <f>[1]PerlDa2!E214</f>
        <v>0</v>
      </c>
      <c r="G20" s="186">
        <f>[1]PerlDa2!F214</f>
        <v>0</v>
      </c>
      <c r="H20" s="186">
        <f>[1]PerlDa2!G214</f>
        <v>0</v>
      </c>
      <c r="I20" s="186" t="str">
        <f>[1]PerlDa2!H214</f>
        <v>Confirmed</v>
      </c>
      <c r="J20" s="186" t="str">
        <f>[1]PerlDa2!I214</f>
        <v>jhu</v>
      </c>
      <c r="K20" s="186" t="str">
        <f>[1]PerlDa2!J214</f>
        <v>Fri May 15 09:41:43 EET 2020</v>
      </c>
      <c r="L20" s="186" t="str">
        <f>[1]PerlDa2!K214</f>
        <v>c=d=</v>
      </c>
      <c r="M20" s="186" t="str">
        <f>[1]PerlDa2!L214</f>
        <v>Cases</v>
      </c>
      <c r="N20" s="186">
        <f>[1]PerlDa2!M214</f>
        <v>26236</v>
      </c>
      <c r="O20" s="186">
        <f>[1]PerlDa2!N214</f>
        <v>41</v>
      </c>
      <c r="P20" s="186">
        <f>[1]PerlDa2!O214</f>
        <v>94</v>
      </c>
      <c r="Q20" s="186">
        <f>[1]PerlDa2!P214</f>
        <v>66</v>
      </c>
      <c r="R20" s="186">
        <f>[1]PerlDa2!Q214</f>
        <v>44</v>
      </c>
      <c r="S20" s="186">
        <f>[1]PerlDa2!R214</f>
        <v>999</v>
      </c>
      <c r="T20" s="186" t="str">
        <f>[1]PerlDa2!S214</f>
        <v>Death</v>
      </c>
      <c r="U20" s="186">
        <f>[1]PerlDa2!T214</f>
        <v>3250</v>
      </c>
      <c r="V20" s="186">
        <f>[1]PerlDa2!U214</f>
        <v>49</v>
      </c>
      <c r="W20" s="186">
        <f>[1]PerlDa2!V214</f>
        <v>88</v>
      </c>
      <c r="X20" s="186">
        <f>[1]PerlDa2!W214</f>
        <v>73</v>
      </c>
      <c r="Y20" s="186">
        <f>[1]PerlDa2!X214</f>
        <v>37</v>
      </c>
      <c r="Z20" s="186">
        <f>[1]PerlDa2!Y214</f>
        <v>999</v>
      </c>
      <c r="AA20" s="186">
        <f>[1]PerlDa2!Z214</f>
        <v>0.1239</v>
      </c>
      <c r="AB20" s="186">
        <f>[1]PerlDa2!AA214</f>
        <v>0</v>
      </c>
      <c r="AC20" s="186">
        <f>[1]PerlDa2!AB214</f>
        <v>0</v>
      </c>
      <c r="AD20" s="186">
        <f>[1]PerlDa2!AC214</f>
        <v>0</v>
      </c>
      <c r="AE20" s="186">
        <f>[1]PerlDa2!AD214</f>
        <v>0</v>
      </c>
      <c r="AF20" s="186">
        <f>[1]PerlDa2!AE214</f>
        <v>0</v>
      </c>
      <c r="AG20" s="186">
        <f>[1]PerlDa2!AF214</f>
        <v>0</v>
      </c>
      <c r="AH20" s="186">
        <f>[1]PerlDa2!AG214</f>
        <v>0</v>
      </c>
      <c r="AI20" s="186">
        <f>[1]PerlDa2!AH214</f>
        <v>0</v>
      </c>
      <c r="AJ20" s="186">
        <f>[1]PerlDa2!AI214</f>
        <v>1</v>
      </c>
      <c r="AK20" s="186">
        <f>[1]PerlDa2!AJ214</f>
        <v>1</v>
      </c>
      <c r="AL20" s="186">
        <f>[1]PerlDa2!AK214</f>
        <v>1</v>
      </c>
      <c r="AM20" s="186">
        <f>[1]PerlDa2!AL214</f>
        <v>1</v>
      </c>
      <c r="AN20" s="186">
        <f>[1]PerlDa2!AM214</f>
        <v>1</v>
      </c>
      <c r="AO20" s="186">
        <f>[1]PerlDa2!AN214</f>
        <v>1</v>
      </c>
      <c r="AP20" s="186">
        <f>[1]PerlDa2!AO214</f>
        <v>1</v>
      </c>
      <c r="AQ20" s="186">
        <f>[1]PerlDa2!AP214</f>
        <v>1</v>
      </c>
      <c r="AR20" s="186">
        <f>[1]PerlDa2!AQ214</f>
        <v>1</v>
      </c>
      <c r="AS20" s="186">
        <f>[1]PerlDa2!AR214</f>
        <v>1</v>
      </c>
      <c r="AT20" s="186">
        <f>[1]PerlDa2!AS214</f>
        <v>1</v>
      </c>
      <c r="AU20" s="186">
        <f>[1]PerlDa2!AT214</f>
        <v>1</v>
      </c>
      <c r="AV20" s="186">
        <f>[1]PerlDa2!AU214</f>
        <v>1</v>
      </c>
      <c r="AW20" s="186">
        <f>[1]PerlDa2!AV214</f>
        <v>1</v>
      </c>
      <c r="AX20" s="186">
        <f>[1]PerlDa2!AW214</f>
        <v>1</v>
      </c>
      <c r="AY20" s="186">
        <f>[1]PerlDa2!AX214</f>
        <v>1</v>
      </c>
      <c r="AZ20" s="186">
        <f>[1]PerlDa2!AY214</f>
        <v>1</v>
      </c>
      <c r="BA20" s="186">
        <f>[1]PerlDa2!AZ214</f>
        <v>1</v>
      </c>
      <c r="BB20" s="186">
        <f>[1]PerlDa2!BA214</f>
        <v>1</v>
      </c>
      <c r="BC20" s="186">
        <f>[1]PerlDa2!BB214</f>
        <v>1</v>
      </c>
      <c r="BD20" s="186">
        <f>[1]PerlDa2!BC214</f>
        <v>1</v>
      </c>
      <c r="BE20" s="186">
        <f>[1]PerlDa2!BD214</f>
        <v>1</v>
      </c>
      <c r="BF20" s="186">
        <f>[1]PerlDa2!BE214</f>
        <v>1</v>
      </c>
      <c r="BG20" s="186">
        <f>[1]PerlDa2!BF214</f>
        <v>1</v>
      </c>
      <c r="BH20" s="186">
        <f>[1]PerlDa2!BG214</f>
        <v>1</v>
      </c>
      <c r="BI20" s="186">
        <f>[1]PerlDa2!BH214</f>
        <v>1</v>
      </c>
      <c r="BJ20" s="186">
        <f>[1]PerlDa2!BI214</f>
        <v>2</v>
      </c>
      <c r="BK20" s="186">
        <f>[1]PerlDa2!BJ214</f>
        <v>7</v>
      </c>
      <c r="BL20" s="186">
        <f>[1]PerlDa2!BK214</f>
        <v>7</v>
      </c>
      <c r="BM20" s="186">
        <f>[1]PerlDa2!BL214</f>
        <v>12</v>
      </c>
      <c r="BN20" s="186">
        <f>[1]PerlDa2!BM214</f>
        <v>14</v>
      </c>
      <c r="BO20" s="186">
        <f>[1]PerlDa2!BN214</f>
        <v>15</v>
      </c>
      <c r="BP20" s="186">
        <f>[1]PerlDa2!BO214</f>
        <v>21</v>
      </c>
      <c r="BQ20" s="186">
        <f>[1]PerlDa2!BP214</f>
        <v>35</v>
      </c>
      <c r="BR20" s="186">
        <f>[1]PerlDa2!BQ214</f>
        <v>94</v>
      </c>
      <c r="BS20" s="186">
        <f>[1]PerlDa2!BR214</f>
        <v>101</v>
      </c>
      <c r="BT20" s="186">
        <f>[1]PerlDa2!BS214</f>
        <v>161</v>
      </c>
      <c r="BU20" s="186">
        <f>[1]PerlDa2!BT214</f>
        <v>203</v>
      </c>
      <c r="BV20" s="186">
        <f>[1]PerlDa2!BU214</f>
        <v>248</v>
      </c>
      <c r="BW20" s="186">
        <f>[1]PerlDa2!BV214</f>
        <v>355</v>
      </c>
      <c r="BX20" s="186">
        <f>[1]PerlDa2!BW214</f>
        <v>500</v>
      </c>
      <c r="BY20" s="186">
        <f>[1]PerlDa2!BX214</f>
        <v>599</v>
      </c>
      <c r="BZ20" s="186">
        <f>[1]PerlDa2!BY214</f>
        <v>814</v>
      </c>
      <c r="CA20" s="186">
        <f>[1]PerlDa2!BZ214</f>
        <v>961</v>
      </c>
      <c r="CB20" s="186">
        <f>[1]PerlDa2!CA214</f>
        <v>1022</v>
      </c>
      <c r="CC20" s="186">
        <f>[1]PerlDa2!CB214</f>
        <v>1103</v>
      </c>
      <c r="CD20" s="186">
        <f>[1]PerlDa2!CC214</f>
        <v>1190</v>
      </c>
      <c r="CE20" s="186">
        <f>[1]PerlDa2!CD214</f>
        <v>1279</v>
      </c>
      <c r="CF20" s="186">
        <f>[1]PerlDa2!CE214</f>
        <v>1439</v>
      </c>
      <c r="CG20" s="186">
        <f>[1]PerlDa2!CF214</f>
        <v>1639</v>
      </c>
      <c r="CH20" s="186">
        <f>[1]PerlDa2!CG214</f>
        <v>1763</v>
      </c>
      <c r="CI20" s="186">
        <f>[1]PerlDa2!CH214</f>
        <v>1934</v>
      </c>
      <c r="CJ20" s="186">
        <f>[1]PerlDa2!CI214</f>
        <v>2046</v>
      </c>
      <c r="CK20" s="186">
        <f>[1]PerlDa2!CJ214</f>
        <v>2286</v>
      </c>
      <c r="CL20" s="186">
        <f>[1]PerlDa2!CK214</f>
        <v>2526</v>
      </c>
      <c r="CM20" s="186">
        <f>[1]PerlDa2!CL214</f>
        <v>2840</v>
      </c>
      <c r="CN20" s="186">
        <f>[1]PerlDa2!CM214</f>
        <v>3069</v>
      </c>
      <c r="CO20" s="186">
        <f>[1]PerlDa2!CN214</f>
        <v>3447</v>
      </c>
      <c r="CP20" s="186">
        <f>[1]PerlDa2!CO214</f>
        <v>3700</v>
      </c>
      <c r="CQ20" s="186">
        <f>[1]PerlDa2!CP214</f>
        <v>4028</v>
      </c>
      <c r="CR20" s="186">
        <f>[1]PerlDa2!CQ214</f>
        <v>4435</v>
      </c>
      <c r="CS20" s="186">
        <f>[1]PerlDa2!CR214</f>
        <v>4947</v>
      </c>
      <c r="CT20" s="186">
        <f>[1]PerlDa2!CS214</f>
        <v>5568</v>
      </c>
      <c r="CU20" s="186">
        <f>[1]PerlDa2!CT214</f>
        <v>6131</v>
      </c>
      <c r="CV20" s="186">
        <f>[1]PerlDa2!CU214</f>
        <v>6443</v>
      </c>
      <c r="CW20" s="186">
        <f>[1]PerlDa2!CV214</f>
        <v>6830</v>
      </c>
      <c r="CX20" s="186">
        <f>[1]PerlDa2!CW214</f>
        <v>7206</v>
      </c>
      <c r="CY20" s="186">
        <f>[1]PerlDa2!CX214</f>
        <v>7693</v>
      </c>
      <c r="CZ20" s="186">
        <f>[1]PerlDa2!CY214</f>
        <v>8419</v>
      </c>
      <c r="DA20" s="186">
        <f>[1]PerlDa2!CZ214</f>
        <v>9141</v>
      </c>
      <c r="DB20" s="186">
        <f>[1]PerlDa2!DA214</f>
        <v>9685</v>
      </c>
      <c r="DC20" s="186">
        <f>[1]PerlDa2!DB214</f>
        <v>10151</v>
      </c>
      <c r="DD20" s="186">
        <f>[1]PerlDa2!DC214</f>
        <v>10483</v>
      </c>
      <c r="DE20" s="186">
        <f>[1]PerlDa2!DD214</f>
        <v>10948</v>
      </c>
      <c r="DF20" s="186">
        <f>[1]PerlDa2!DE214</f>
        <v>11445</v>
      </c>
      <c r="DG20" s="186">
        <f>[1]PerlDa2!DF214</f>
        <v>11927</v>
      </c>
      <c r="DH20" s="186">
        <f>[1]PerlDa2!DG214</f>
        <v>12540</v>
      </c>
      <c r="DI20" s="186">
        <f>[1]PerlDa2!DH214</f>
        <v>13216</v>
      </c>
      <c r="DJ20" s="186">
        <f>[1]PerlDa2!DI214</f>
        <v>13822</v>
      </c>
      <c r="DK20" s="186">
        <f>[1]PerlDa2!DJ214</f>
        <v>14385</v>
      </c>
      <c r="DL20" s="186">
        <f>[1]PerlDa2!DK214</f>
        <v>14777</v>
      </c>
      <c r="DM20" s="186">
        <f>[1]PerlDa2!DL214</f>
        <v>15322</v>
      </c>
      <c r="DN20" s="186">
        <f>[1]PerlDa2!DM214</f>
        <v>16004</v>
      </c>
      <c r="DO20" s="186">
        <f>[1]PerlDa2!DN214</f>
        <v>16755</v>
      </c>
      <c r="DP20" s="186">
        <f>[1]PerlDa2!DO214</f>
        <v>17567</v>
      </c>
      <c r="DQ20" s="186">
        <f>[1]PerlDa2!DP214</f>
        <v>18177</v>
      </c>
      <c r="DR20" s="186">
        <f>[1]PerlDa2!DQ214</f>
        <v>18640</v>
      </c>
      <c r="DS20" s="186">
        <f>[1]PerlDa2!DR214</f>
        <v>18926</v>
      </c>
      <c r="DT20" s="186">
        <f>[1]PerlDa2!DS214</f>
        <v>19621</v>
      </c>
      <c r="DU20" s="186">
        <f>[1]PerlDa2!DT214</f>
        <v>20302</v>
      </c>
      <c r="DV20" s="186">
        <f>[1]PerlDa2!DU214</f>
        <v>21092</v>
      </c>
      <c r="DW20" s="186">
        <f>[1]PerlDa2!DV214</f>
        <v>21520</v>
      </c>
      <c r="DX20" s="186">
        <f>[1]PerlDa2!DW214</f>
        <v>22082</v>
      </c>
      <c r="DY20" s="186">
        <f>[1]PerlDa2!DX214</f>
        <v>22317</v>
      </c>
      <c r="DZ20" s="186">
        <f>[1]PerlDa2!DY214</f>
        <v>22721</v>
      </c>
      <c r="EA20" s="186">
        <f>[1]PerlDa2!DZ214</f>
        <v>23216</v>
      </c>
      <c r="EB20" s="186">
        <f>[1]PerlDa2!EA214</f>
        <v>23918</v>
      </c>
      <c r="EC20" s="186">
        <f>[1]PerlDa2!EB214</f>
        <v>24623</v>
      </c>
      <c r="ED20" s="186">
        <f>[1]PerlDa2!EC214</f>
        <v>25265</v>
      </c>
      <c r="EE20" s="186">
        <f>[1]PerlDa2!ED214</f>
        <v>25921</v>
      </c>
      <c r="EF20" s="186">
        <f>[1]PerlDa2!EE214</f>
        <v>26322</v>
      </c>
      <c r="EG20" s="186">
        <f>[1]PerlDa2!EF214</f>
        <v>26670</v>
      </c>
      <c r="EH20" s="186">
        <f>[1]PerlDa2!EG214</f>
        <v>27272</v>
      </c>
      <c r="EI20" s="186">
        <f>[1]PerlDa2!EH214</f>
        <v>27909</v>
      </c>
      <c r="EJ20" s="187"/>
    </row>
    <row r="21" spans="1:140" x14ac:dyDescent="0.25">
      <c r="A21" s="416">
        <v>1</v>
      </c>
      <c r="B21" s="186" t="str">
        <f>[1]PerlDa2!A215</f>
        <v>Switzerland</v>
      </c>
      <c r="C21" s="186" t="str">
        <f>[1]PerlDa2!B215</f>
        <v>Switzerland_UNSM</v>
      </c>
      <c r="D21" s="186" t="str">
        <f>[1]PerlDa2!C215</f>
        <v>UNSM</v>
      </c>
      <c r="E21" s="186">
        <f>[1]PerlDa2!D215</f>
        <v>0</v>
      </c>
      <c r="F21" s="186">
        <f>[1]PerlDa2!E215</f>
        <v>0</v>
      </c>
      <c r="G21" s="186">
        <f>[1]PerlDa2!F215</f>
        <v>0</v>
      </c>
      <c r="H21" s="186">
        <f>[1]PerlDa2!G215</f>
        <v>0</v>
      </c>
      <c r="I21" s="186" t="str">
        <f>[1]PerlDa2!H215</f>
        <v>Confirmed</v>
      </c>
      <c r="J21" s="186" t="str">
        <f>[1]PerlDa2!I215</f>
        <v>jhu</v>
      </c>
      <c r="K21" s="186" t="str">
        <f>[1]PerlDa2!J215</f>
        <v>Fri May 15 09:41:43 EET 2020</v>
      </c>
      <c r="L21" s="186" t="str">
        <f>[1]PerlDa2!K215</f>
        <v>cCdD</v>
      </c>
      <c r="M21" s="186" t="str">
        <f>[1]PerlDa2!L215</f>
        <v>Cases</v>
      </c>
      <c r="N21" s="186">
        <f>[1]PerlDa2!M215</f>
        <v>30255</v>
      </c>
      <c r="O21" s="186">
        <f>[1]PerlDa2!N215</f>
        <v>40</v>
      </c>
      <c r="P21" s="186">
        <f>[1]PerlDa2!O215</f>
        <v>62</v>
      </c>
      <c r="Q21" s="186">
        <f>[1]PerlDa2!P215</f>
        <v>55</v>
      </c>
      <c r="R21" s="186">
        <f>[1]PerlDa2!Q215</f>
        <v>25</v>
      </c>
      <c r="S21" s="186">
        <f>[1]PerlDa2!R215</f>
        <v>79</v>
      </c>
      <c r="T21" s="186" t="str">
        <f>[1]PerlDa2!S215</f>
        <v>Death</v>
      </c>
      <c r="U21" s="186">
        <f>[1]PerlDa2!T215</f>
        <v>1840</v>
      </c>
      <c r="V21" s="186">
        <f>[1]PerlDa2!U215</f>
        <v>44</v>
      </c>
      <c r="W21" s="186">
        <f>[1]PerlDa2!V215</f>
        <v>73</v>
      </c>
      <c r="X21" s="186">
        <f>[1]PerlDa2!W215</f>
        <v>64</v>
      </c>
      <c r="Y21" s="186">
        <f>[1]PerlDa2!X215</f>
        <v>32</v>
      </c>
      <c r="Z21" s="186">
        <f>[1]PerlDa2!Y215</f>
        <v>95</v>
      </c>
      <c r="AA21" s="186">
        <f>[1]PerlDa2!Z215</f>
        <v>6.08E-2</v>
      </c>
      <c r="AB21" s="186">
        <f>[1]PerlDa2!AA215</f>
        <v>0</v>
      </c>
      <c r="AC21" s="186">
        <f>[1]PerlDa2!AB215</f>
        <v>0</v>
      </c>
      <c r="AD21" s="186">
        <f>[1]PerlDa2!AC215</f>
        <v>0</v>
      </c>
      <c r="AE21" s="186">
        <f>[1]PerlDa2!AD215</f>
        <v>0</v>
      </c>
      <c r="AF21" s="186">
        <f>[1]PerlDa2!AE215</f>
        <v>0</v>
      </c>
      <c r="AG21" s="186">
        <f>[1]PerlDa2!AF215</f>
        <v>0</v>
      </c>
      <c r="AH21" s="186">
        <f>[1]PerlDa2!AG215</f>
        <v>0</v>
      </c>
      <c r="AI21" s="186">
        <f>[1]PerlDa2!AH215</f>
        <v>0</v>
      </c>
      <c r="AJ21" s="186">
        <f>[1]PerlDa2!AI215</f>
        <v>0</v>
      </c>
      <c r="AK21" s="186">
        <f>[1]PerlDa2!AJ215</f>
        <v>0</v>
      </c>
      <c r="AL21" s="186">
        <f>[1]PerlDa2!AK215</f>
        <v>0</v>
      </c>
      <c r="AM21" s="186">
        <f>[1]PerlDa2!AL215</f>
        <v>0</v>
      </c>
      <c r="AN21" s="186">
        <f>[1]PerlDa2!AM215</f>
        <v>0</v>
      </c>
      <c r="AO21" s="186">
        <f>[1]PerlDa2!AN215</f>
        <v>0</v>
      </c>
      <c r="AP21" s="186">
        <f>[1]PerlDa2!AO215</f>
        <v>0</v>
      </c>
      <c r="AQ21" s="186">
        <f>[1]PerlDa2!AP215</f>
        <v>0</v>
      </c>
      <c r="AR21" s="186">
        <f>[1]PerlDa2!AQ215</f>
        <v>0</v>
      </c>
      <c r="AS21" s="186">
        <f>[1]PerlDa2!AR215</f>
        <v>0</v>
      </c>
      <c r="AT21" s="186">
        <f>[1]PerlDa2!AS215</f>
        <v>0</v>
      </c>
      <c r="AU21" s="186">
        <f>[1]PerlDa2!AT215</f>
        <v>0</v>
      </c>
      <c r="AV21" s="186">
        <f>[1]PerlDa2!AU215</f>
        <v>0</v>
      </c>
      <c r="AW21" s="186">
        <f>[1]PerlDa2!AV215</f>
        <v>0</v>
      </c>
      <c r="AX21" s="186">
        <f>[1]PerlDa2!AW215</f>
        <v>0</v>
      </c>
      <c r="AY21" s="186">
        <f>[1]PerlDa2!AX215</f>
        <v>0</v>
      </c>
      <c r="AZ21" s="186">
        <f>[1]PerlDa2!AY215</f>
        <v>0</v>
      </c>
      <c r="BA21" s="186">
        <f>[1]PerlDa2!AZ215</f>
        <v>0</v>
      </c>
      <c r="BB21" s="186">
        <f>[1]PerlDa2!BA215</f>
        <v>0</v>
      </c>
      <c r="BC21" s="186">
        <f>[1]PerlDa2!BB215</f>
        <v>0</v>
      </c>
      <c r="BD21" s="186">
        <f>[1]PerlDa2!BC215</f>
        <v>0</v>
      </c>
      <c r="BE21" s="186">
        <f>[1]PerlDa2!BD215</f>
        <v>0</v>
      </c>
      <c r="BF21" s="186">
        <f>[1]PerlDa2!BE215</f>
        <v>0</v>
      </c>
      <c r="BG21" s="186">
        <f>[1]PerlDa2!BF215</f>
        <v>0</v>
      </c>
      <c r="BH21" s="186">
        <f>[1]PerlDa2!BG215</f>
        <v>0</v>
      </c>
      <c r="BI21" s="186">
        <f>[1]PerlDa2!BH215</f>
        <v>1</v>
      </c>
      <c r="BJ21" s="186">
        <f>[1]PerlDa2!BI215</f>
        <v>1</v>
      </c>
      <c r="BK21" s="186">
        <f>[1]PerlDa2!BJ215</f>
        <v>8</v>
      </c>
      <c r="BL21" s="186">
        <f>[1]PerlDa2!BK215</f>
        <v>8</v>
      </c>
      <c r="BM21" s="186">
        <f>[1]PerlDa2!BL215</f>
        <v>18</v>
      </c>
      <c r="BN21" s="186">
        <f>[1]PerlDa2!BM215</f>
        <v>27</v>
      </c>
      <c r="BO21" s="186">
        <f>[1]PerlDa2!BN215</f>
        <v>42</v>
      </c>
      <c r="BP21" s="186">
        <f>[1]PerlDa2!BO215</f>
        <v>56</v>
      </c>
      <c r="BQ21" s="186">
        <f>[1]PerlDa2!BP215</f>
        <v>90</v>
      </c>
      <c r="BR21" s="186">
        <f>[1]PerlDa2!BQ215</f>
        <v>114</v>
      </c>
      <c r="BS21" s="186">
        <f>[1]PerlDa2!BR215</f>
        <v>214</v>
      </c>
      <c r="BT21" s="186">
        <f>[1]PerlDa2!BS215</f>
        <v>268</v>
      </c>
      <c r="BU21" s="186">
        <f>[1]PerlDa2!BT215</f>
        <v>337</v>
      </c>
      <c r="BV21" s="186">
        <f>[1]PerlDa2!BU215</f>
        <v>374</v>
      </c>
      <c r="BW21" s="186">
        <f>[1]PerlDa2!BV215</f>
        <v>491</v>
      </c>
      <c r="BX21" s="186">
        <f>[1]PerlDa2!BW215</f>
        <v>652</v>
      </c>
      <c r="BY21" s="186">
        <f>[1]PerlDa2!BX215</f>
        <v>652</v>
      </c>
      <c r="BZ21" s="186">
        <f>[1]PerlDa2!BY215</f>
        <v>1139</v>
      </c>
      <c r="CA21" s="186">
        <f>[1]PerlDa2!BZ215</f>
        <v>1359</v>
      </c>
      <c r="CB21" s="186">
        <f>[1]PerlDa2!CA215</f>
        <v>2200</v>
      </c>
      <c r="CC21" s="186">
        <f>[1]PerlDa2!CB215</f>
        <v>2200</v>
      </c>
      <c r="CD21" s="186">
        <f>[1]PerlDa2!CC215</f>
        <v>2700</v>
      </c>
      <c r="CE21" s="186">
        <f>[1]PerlDa2!CD215</f>
        <v>3028</v>
      </c>
      <c r="CF21" s="186">
        <f>[1]PerlDa2!CE215</f>
        <v>4075</v>
      </c>
      <c r="CG21" s="186">
        <f>[1]PerlDa2!CF215</f>
        <v>5294</v>
      </c>
      <c r="CH21" s="186">
        <f>[1]PerlDa2!CG215</f>
        <v>6575</v>
      </c>
      <c r="CI21" s="186">
        <f>[1]PerlDa2!CH215</f>
        <v>7474</v>
      </c>
      <c r="CJ21" s="186">
        <f>[1]PerlDa2!CI215</f>
        <v>8795</v>
      </c>
      <c r="CK21" s="186">
        <f>[1]PerlDa2!CJ215</f>
        <v>9877</v>
      </c>
      <c r="CL21" s="186">
        <f>[1]PerlDa2!CK215</f>
        <v>10897</v>
      </c>
      <c r="CM21" s="186">
        <f>[1]PerlDa2!CL215</f>
        <v>11811</v>
      </c>
      <c r="CN21" s="186">
        <f>[1]PerlDa2!CM215</f>
        <v>12928</v>
      </c>
      <c r="CO21" s="186">
        <f>[1]PerlDa2!CN215</f>
        <v>14076</v>
      </c>
      <c r="CP21" s="186">
        <f>[1]PerlDa2!CO215</f>
        <v>14829</v>
      </c>
      <c r="CQ21" s="186">
        <f>[1]PerlDa2!CP215</f>
        <v>15922</v>
      </c>
      <c r="CR21" s="186">
        <f>[1]PerlDa2!CQ215</f>
        <v>16605</v>
      </c>
      <c r="CS21" s="186">
        <f>[1]PerlDa2!CR215</f>
        <v>17768</v>
      </c>
      <c r="CT21" s="186">
        <f>[1]PerlDa2!CS215</f>
        <v>18827</v>
      </c>
      <c r="CU21" s="186">
        <f>[1]PerlDa2!CT215</f>
        <v>19606</v>
      </c>
      <c r="CV21" s="186">
        <f>[1]PerlDa2!CU215</f>
        <v>20505</v>
      </c>
      <c r="CW21" s="186">
        <f>[1]PerlDa2!CV215</f>
        <v>21100</v>
      </c>
      <c r="CX21" s="186">
        <f>[1]PerlDa2!CW215</f>
        <v>21657</v>
      </c>
      <c r="CY21" s="186">
        <f>[1]PerlDa2!CX215</f>
        <v>22253</v>
      </c>
      <c r="CZ21" s="186">
        <f>[1]PerlDa2!CY215</f>
        <v>23280</v>
      </c>
      <c r="DA21" s="186">
        <f>[1]PerlDa2!CZ215</f>
        <v>24051</v>
      </c>
      <c r="DB21" s="186">
        <f>[1]PerlDa2!DA215</f>
        <v>24551</v>
      </c>
      <c r="DC21" s="186">
        <f>[1]PerlDa2!DB215</f>
        <v>25107</v>
      </c>
      <c r="DD21" s="186">
        <f>[1]PerlDa2!DC215</f>
        <v>25415</v>
      </c>
      <c r="DE21" s="186">
        <f>[1]PerlDa2!DD215</f>
        <v>25688</v>
      </c>
      <c r="DF21" s="186">
        <f>[1]PerlDa2!DE215</f>
        <v>25936</v>
      </c>
      <c r="DG21" s="186">
        <f>[1]PerlDa2!DF215</f>
        <v>26336</v>
      </c>
      <c r="DH21" s="186">
        <f>[1]PerlDa2!DG215</f>
        <v>26732</v>
      </c>
      <c r="DI21" s="186">
        <f>[1]PerlDa2!DH215</f>
        <v>27078</v>
      </c>
      <c r="DJ21" s="186">
        <f>[1]PerlDa2!DI215</f>
        <v>27404</v>
      </c>
      <c r="DK21" s="186">
        <f>[1]PerlDa2!DJ215</f>
        <v>27740</v>
      </c>
      <c r="DL21" s="186">
        <f>[1]PerlDa2!DK215</f>
        <v>27944</v>
      </c>
      <c r="DM21" s="186">
        <f>[1]PerlDa2!DL215</f>
        <v>28063</v>
      </c>
      <c r="DN21" s="186">
        <f>[1]PerlDa2!DM215</f>
        <v>28268</v>
      </c>
      <c r="DO21" s="186">
        <f>[1]PerlDa2!DN215</f>
        <v>28496</v>
      </c>
      <c r="DP21" s="186">
        <f>[1]PerlDa2!DO215</f>
        <v>28677</v>
      </c>
      <c r="DQ21" s="186">
        <f>[1]PerlDa2!DP215</f>
        <v>28894</v>
      </c>
      <c r="DR21" s="186">
        <f>[1]PerlDa2!DQ215</f>
        <v>29061</v>
      </c>
      <c r="DS21" s="186">
        <f>[1]PerlDa2!DR215</f>
        <v>29164</v>
      </c>
      <c r="DT21" s="186">
        <f>[1]PerlDa2!DS215</f>
        <v>29264</v>
      </c>
      <c r="DU21" s="186">
        <f>[1]PerlDa2!DT215</f>
        <v>29407</v>
      </c>
      <c r="DV21" s="186">
        <f>[1]PerlDa2!DU215</f>
        <v>29586</v>
      </c>
      <c r="DW21" s="186">
        <f>[1]PerlDa2!DV215</f>
        <v>29705</v>
      </c>
      <c r="DX21" s="186">
        <f>[1]PerlDa2!DW215</f>
        <v>29817</v>
      </c>
      <c r="DY21" s="186">
        <f>[1]PerlDa2!DX215</f>
        <v>29905</v>
      </c>
      <c r="DZ21" s="186">
        <f>[1]PerlDa2!DY215</f>
        <v>29981</v>
      </c>
      <c r="EA21" s="186">
        <f>[1]PerlDa2!DZ215</f>
        <v>30009</v>
      </c>
      <c r="EB21" s="186">
        <f>[1]PerlDa2!EA215</f>
        <v>30060</v>
      </c>
      <c r="EC21" s="186">
        <f>[1]PerlDa2!EB215</f>
        <v>30126</v>
      </c>
      <c r="ED21" s="186">
        <f>[1]PerlDa2!EC215</f>
        <v>30207</v>
      </c>
      <c r="EE21" s="186">
        <f>[1]PerlDa2!ED215</f>
        <v>30251</v>
      </c>
      <c r="EF21" s="186">
        <f>[1]PerlDa2!EE215</f>
        <v>30305</v>
      </c>
      <c r="EG21" s="186">
        <f>[1]PerlDa2!EF215</f>
        <v>30344</v>
      </c>
      <c r="EH21" s="186">
        <f>[1]PerlDa2!EG215</f>
        <v>30380</v>
      </c>
      <c r="EI21" s="186">
        <f>[1]PerlDa2!EH215</f>
        <v>30413</v>
      </c>
      <c r="EJ21" s="187"/>
    </row>
    <row r="22" spans="1:140" x14ac:dyDescent="0.25">
      <c r="A22" s="416">
        <v>1</v>
      </c>
      <c r="B22" s="186" t="str">
        <f>[1]PerlDa2!A1829</f>
        <v>United_Kingdom</v>
      </c>
      <c r="C22" s="186" t="str">
        <f>[1]PerlDa2!B1829</f>
        <v>United_Kingdom_UNSM</v>
      </c>
      <c r="D22" s="186" t="str">
        <f>[1]PerlDa2!C1829</f>
        <v>UNSM</v>
      </c>
      <c r="E22" s="186">
        <f>[1]PerlDa2!D1829</f>
        <v>0</v>
      </c>
      <c r="F22" s="186">
        <f>[1]PerlDa2!E1829</f>
        <v>0</v>
      </c>
      <c r="G22" s="186">
        <f>[1]PerlDa2!F1829</f>
        <v>0</v>
      </c>
      <c r="H22" s="186">
        <f>[1]PerlDa2!G1829</f>
        <v>0</v>
      </c>
      <c r="I22" s="186" t="str">
        <f>[1]PerlDa2!H1829</f>
        <v>Confirmed</v>
      </c>
      <c r="J22" s="186" t="str">
        <f>[1]PerlDa2!I1829</f>
        <v>jhu</v>
      </c>
      <c r="K22" s="186" t="str">
        <f>[1]PerlDa2!J1829</f>
        <v>Fri May 15 09:41:43 EET 2020</v>
      </c>
      <c r="L22" s="186" t="str">
        <f>[1]PerlDa2!K1829</f>
        <v>c=d=</v>
      </c>
      <c r="M22" s="186" t="str">
        <f>[1]PerlDa2!L1829</f>
        <v>Cases</v>
      </c>
      <c r="N22" s="186">
        <f>[1]PerlDa2!M1829</f>
        <v>216765</v>
      </c>
      <c r="O22" s="186">
        <f>[1]PerlDa2!N1829</f>
        <v>40</v>
      </c>
      <c r="P22" s="186">
        <f>[1]PerlDa2!O1829</f>
        <v>81</v>
      </c>
      <c r="Q22" s="186">
        <f>[1]PerlDa2!P1829</f>
        <v>67</v>
      </c>
      <c r="R22" s="186">
        <f>[1]PerlDa2!Q1829</f>
        <v>43</v>
      </c>
      <c r="S22" s="186">
        <f>[1]PerlDa2!R1829</f>
        <v>999</v>
      </c>
      <c r="T22" s="186" t="str">
        <f>[1]PerlDa2!S1829</f>
        <v>Death</v>
      </c>
      <c r="U22" s="186">
        <f>[1]PerlDa2!T1829</f>
        <v>31811</v>
      </c>
      <c r="V22" s="186">
        <f>[1]PerlDa2!U1829</f>
        <v>43</v>
      </c>
      <c r="W22" s="186">
        <f>[1]PerlDa2!V1829</f>
        <v>81</v>
      </c>
      <c r="X22" s="186">
        <f>[1]PerlDa2!W1829</f>
        <v>69</v>
      </c>
      <c r="Y22" s="186">
        <f>[1]PerlDa2!X1829</f>
        <v>41</v>
      </c>
      <c r="Z22" s="186">
        <f>[1]PerlDa2!Y1829</f>
        <v>999</v>
      </c>
      <c r="AA22" s="186">
        <f>[1]PerlDa2!Z1829</f>
        <v>0.14680000000000001</v>
      </c>
      <c r="AB22" s="186">
        <f>[1]PerlDa2!AA1829</f>
        <v>0</v>
      </c>
      <c r="AC22" s="186">
        <f>[1]PerlDa2!AB1829</f>
        <v>0</v>
      </c>
      <c r="AD22" s="186">
        <f>[1]PerlDa2!AC1829</f>
        <v>0</v>
      </c>
      <c r="AE22" s="186">
        <f>[1]PerlDa2!AD1829</f>
        <v>0</v>
      </c>
      <c r="AF22" s="186">
        <f>[1]PerlDa2!AE1829</f>
        <v>0</v>
      </c>
      <c r="AG22" s="186">
        <f>[1]PerlDa2!AF1829</f>
        <v>0</v>
      </c>
      <c r="AH22" s="186">
        <f>[1]PerlDa2!AG1829</f>
        <v>0</v>
      </c>
      <c r="AI22" s="186">
        <f>[1]PerlDa2!AH1829</f>
        <v>0</v>
      </c>
      <c r="AJ22" s="186">
        <f>[1]PerlDa2!AI1829</f>
        <v>2</v>
      </c>
      <c r="AK22" s="186">
        <f>[1]PerlDa2!AJ1829</f>
        <v>2</v>
      </c>
      <c r="AL22" s="186">
        <f>[1]PerlDa2!AK1829</f>
        <v>2</v>
      </c>
      <c r="AM22" s="186">
        <f>[1]PerlDa2!AL1829</f>
        <v>2</v>
      </c>
      <c r="AN22" s="186">
        <f>[1]PerlDa2!AM1829</f>
        <v>2</v>
      </c>
      <c r="AO22" s="186">
        <f>[1]PerlDa2!AN1829</f>
        <v>2</v>
      </c>
      <c r="AP22" s="186">
        <f>[1]PerlDa2!AO1829</f>
        <v>2</v>
      </c>
      <c r="AQ22" s="186">
        <f>[1]PerlDa2!AP1829</f>
        <v>3</v>
      </c>
      <c r="AR22" s="186">
        <f>[1]PerlDa2!AQ1829</f>
        <v>3</v>
      </c>
      <c r="AS22" s="186">
        <f>[1]PerlDa2!AR1829</f>
        <v>3</v>
      </c>
      <c r="AT22" s="186">
        <f>[1]PerlDa2!AS1829</f>
        <v>8</v>
      </c>
      <c r="AU22" s="186">
        <f>[1]PerlDa2!AT1829</f>
        <v>8</v>
      </c>
      <c r="AV22" s="186">
        <f>[1]PerlDa2!AU1829</f>
        <v>9</v>
      </c>
      <c r="AW22" s="186">
        <f>[1]PerlDa2!AV1829</f>
        <v>9</v>
      </c>
      <c r="AX22" s="186">
        <f>[1]PerlDa2!AW1829</f>
        <v>9</v>
      </c>
      <c r="AY22" s="186">
        <f>[1]PerlDa2!AX1829</f>
        <v>9</v>
      </c>
      <c r="AZ22" s="186">
        <f>[1]PerlDa2!AY1829</f>
        <v>9</v>
      </c>
      <c r="BA22" s="186">
        <f>[1]PerlDa2!AZ1829</f>
        <v>9</v>
      </c>
      <c r="BB22" s="186">
        <f>[1]PerlDa2!BA1829</f>
        <v>9</v>
      </c>
      <c r="BC22" s="186">
        <f>[1]PerlDa2!BB1829</f>
        <v>9</v>
      </c>
      <c r="BD22" s="186">
        <f>[1]PerlDa2!BC1829</f>
        <v>9</v>
      </c>
      <c r="BE22" s="186">
        <f>[1]PerlDa2!BD1829</f>
        <v>9</v>
      </c>
      <c r="BF22" s="186">
        <f>[1]PerlDa2!BE1829</f>
        <v>9</v>
      </c>
      <c r="BG22" s="186">
        <f>[1]PerlDa2!BF1829</f>
        <v>9</v>
      </c>
      <c r="BH22" s="186">
        <f>[1]PerlDa2!BG1829</f>
        <v>13</v>
      </c>
      <c r="BI22" s="186">
        <f>[1]PerlDa2!BH1829</f>
        <v>13</v>
      </c>
      <c r="BJ22" s="186">
        <f>[1]PerlDa2!BI1829</f>
        <v>13</v>
      </c>
      <c r="BK22" s="186">
        <f>[1]PerlDa2!BJ1829</f>
        <v>15</v>
      </c>
      <c r="BL22" s="186">
        <f>[1]PerlDa2!BK1829</f>
        <v>20</v>
      </c>
      <c r="BM22" s="186">
        <f>[1]PerlDa2!BL1829</f>
        <v>23</v>
      </c>
      <c r="BN22" s="186">
        <f>[1]PerlDa2!BM1829</f>
        <v>36</v>
      </c>
      <c r="BO22" s="186">
        <f>[1]PerlDa2!BN1829</f>
        <v>40</v>
      </c>
      <c r="BP22" s="186">
        <f>[1]PerlDa2!BO1829</f>
        <v>51</v>
      </c>
      <c r="BQ22" s="186">
        <f>[1]PerlDa2!BP1829</f>
        <v>85</v>
      </c>
      <c r="BR22" s="186">
        <f>[1]PerlDa2!BQ1829</f>
        <v>115</v>
      </c>
      <c r="BS22" s="186">
        <f>[1]PerlDa2!BR1829</f>
        <v>163</v>
      </c>
      <c r="BT22" s="186">
        <f>[1]PerlDa2!BS1829</f>
        <v>206</v>
      </c>
      <c r="BU22" s="186">
        <f>[1]PerlDa2!BT1829</f>
        <v>273</v>
      </c>
      <c r="BV22" s="186">
        <f>[1]PerlDa2!BU1829</f>
        <v>321</v>
      </c>
      <c r="BW22" s="186">
        <f>[1]PerlDa2!BV1829</f>
        <v>382</v>
      </c>
      <c r="BX22" s="186">
        <f>[1]PerlDa2!BW1829</f>
        <v>456</v>
      </c>
      <c r="BY22" s="186">
        <f>[1]PerlDa2!BX1829</f>
        <v>456</v>
      </c>
      <c r="BZ22" s="186">
        <f>[1]PerlDa2!BY1829</f>
        <v>798</v>
      </c>
      <c r="CA22" s="186">
        <f>[1]PerlDa2!BZ1829</f>
        <v>1140</v>
      </c>
      <c r="CB22" s="186">
        <f>[1]PerlDa2!CA1829</f>
        <v>1140</v>
      </c>
      <c r="CC22" s="186">
        <f>[1]PerlDa2!CB1829</f>
        <v>1543</v>
      </c>
      <c r="CD22" s="186">
        <f>[1]PerlDa2!CC1829</f>
        <v>1950</v>
      </c>
      <c r="CE22" s="186">
        <f>[1]PerlDa2!CD1829</f>
        <v>2626</v>
      </c>
      <c r="CF22" s="186">
        <f>[1]PerlDa2!CE1829</f>
        <v>2689</v>
      </c>
      <c r="CG22" s="186">
        <f>[1]PerlDa2!CF1829</f>
        <v>3983</v>
      </c>
      <c r="CH22" s="186">
        <f>[1]PerlDa2!CG1829</f>
        <v>5018</v>
      </c>
      <c r="CI22" s="186">
        <f>[1]PerlDa2!CH1829</f>
        <v>5683</v>
      </c>
      <c r="CJ22" s="186">
        <f>[1]PerlDa2!CI1829</f>
        <v>6650</v>
      </c>
      <c r="CK22" s="186">
        <f>[1]PerlDa2!CJ1829</f>
        <v>8077</v>
      </c>
      <c r="CL22" s="186">
        <f>[1]PerlDa2!CK1829</f>
        <v>9529</v>
      </c>
      <c r="CM22" s="186">
        <f>[1]PerlDa2!CL1829</f>
        <v>11658</v>
      </c>
      <c r="CN22" s="186">
        <f>[1]PerlDa2!CM1829</f>
        <v>14543</v>
      </c>
      <c r="CO22" s="186">
        <f>[1]PerlDa2!CN1829</f>
        <v>17089</v>
      </c>
      <c r="CP22" s="186">
        <f>[1]PerlDa2!CO1829</f>
        <v>19522</v>
      </c>
      <c r="CQ22" s="186">
        <f>[1]PerlDa2!CP1829</f>
        <v>22141</v>
      </c>
      <c r="CR22" s="186">
        <f>[1]PerlDa2!CQ1829</f>
        <v>25150</v>
      </c>
      <c r="CS22" s="186">
        <f>[1]PerlDa2!CR1829</f>
        <v>29474</v>
      </c>
      <c r="CT22" s="186">
        <f>[1]PerlDa2!CS1829</f>
        <v>33718</v>
      </c>
      <c r="CU22" s="186">
        <f>[1]PerlDa2!CT1829</f>
        <v>38168</v>
      </c>
      <c r="CV22" s="186">
        <f>[1]PerlDa2!CU1829</f>
        <v>41903</v>
      </c>
      <c r="CW22" s="186">
        <f>[1]PerlDa2!CV1829</f>
        <v>47806</v>
      </c>
      <c r="CX22" s="186">
        <f>[1]PerlDa2!CW1829</f>
        <v>51608</v>
      </c>
      <c r="CY22" s="186">
        <f>[1]PerlDa2!CX1829</f>
        <v>55242</v>
      </c>
      <c r="CZ22" s="186">
        <f>[1]PerlDa2!CY1829</f>
        <v>60733</v>
      </c>
      <c r="DA22" s="186">
        <f>[1]PerlDa2!CZ1829</f>
        <v>65077</v>
      </c>
      <c r="DB22" s="186">
        <f>[1]PerlDa2!DA1829</f>
        <v>73758</v>
      </c>
      <c r="DC22" s="186">
        <f>[1]PerlDa2!DB1829</f>
        <v>78991</v>
      </c>
      <c r="DD22" s="186">
        <f>[1]PerlDa2!DC1829</f>
        <v>84279</v>
      </c>
      <c r="DE22" s="186">
        <f>[1]PerlDa2!DD1829</f>
        <v>88621</v>
      </c>
      <c r="DF22" s="186">
        <f>[1]PerlDa2!DE1829</f>
        <v>93873</v>
      </c>
      <c r="DG22" s="186">
        <f>[1]PerlDa2!DF1829</f>
        <v>98476</v>
      </c>
      <c r="DH22" s="186">
        <f>[1]PerlDa2!DG1829</f>
        <v>103093</v>
      </c>
      <c r="DI22" s="186">
        <f>[1]PerlDa2!DH1829</f>
        <v>108692</v>
      </c>
      <c r="DJ22" s="186">
        <f>[1]PerlDa2!DI1829</f>
        <v>114217</v>
      </c>
      <c r="DK22" s="186">
        <f>[1]PerlDa2!DJ1829</f>
        <v>120067</v>
      </c>
      <c r="DL22" s="186">
        <f>[1]PerlDa2!DK1829</f>
        <v>124743</v>
      </c>
      <c r="DM22" s="186">
        <f>[1]PerlDa2!DL1829</f>
        <v>129044</v>
      </c>
      <c r="DN22" s="186">
        <f>[1]PerlDa2!DM1829</f>
        <v>133495</v>
      </c>
      <c r="DO22" s="186">
        <f>[1]PerlDa2!DN1829</f>
        <v>138078</v>
      </c>
      <c r="DP22" s="186">
        <f>[1]PerlDa2!DO1829</f>
        <v>143464</v>
      </c>
      <c r="DQ22" s="186">
        <f>[1]PerlDa2!DP1829</f>
        <v>148377</v>
      </c>
      <c r="DR22" s="186">
        <f>[1]PerlDa2!DQ1829</f>
        <v>152840</v>
      </c>
      <c r="DS22" s="186">
        <f>[1]PerlDa2!DR1829</f>
        <v>157149</v>
      </c>
      <c r="DT22" s="186">
        <f>[1]PerlDa2!DS1829</f>
        <v>161145</v>
      </c>
      <c r="DU22" s="186">
        <f>[1]PerlDa2!DT1829</f>
        <v>165221</v>
      </c>
      <c r="DV22" s="186">
        <f>[1]PerlDa2!DU1829</f>
        <v>171253</v>
      </c>
      <c r="DW22" s="186">
        <f>[1]PerlDa2!DV1829</f>
        <v>177454</v>
      </c>
      <c r="DX22" s="186">
        <f>[1]PerlDa2!DW1829</f>
        <v>182260</v>
      </c>
      <c r="DY22" s="186">
        <f>[1]PerlDa2!DX1829</f>
        <v>186599</v>
      </c>
      <c r="DZ22" s="186">
        <f>[1]PerlDa2!DY1829</f>
        <v>190584</v>
      </c>
      <c r="EA22" s="186">
        <f>[1]PerlDa2!DZ1829</f>
        <v>194990</v>
      </c>
      <c r="EB22" s="186">
        <f>[1]PerlDa2!EA1829</f>
        <v>201101</v>
      </c>
      <c r="EC22" s="186">
        <f>[1]PerlDa2!EB1829</f>
        <v>206715</v>
      </c>
      <c r="ED22" s="186">
        <f>[1]PerlDa2!EC1829</f>
        <v>211364</v>
      </c>
      <c r="EE22" s="186">
        <f>[1]PerlDa2!ED1829</f>
        <v>215260</v>
      </c>
      <c r="EF22" s="186">
        <f>[1]PerlDa2!EE1829</f>
        <v>219183</v>
      </c>
      <c r="EG22" s="186">
        <f>[1]PerlDa2!EF1829</f>
        <v>223060</v>
      </c>
      <c r="EH22" s="186">
        <f>[1]PerlDa2!EG1829</f>
        <v>226463</v>
      </c>
      <c r="EI22" s="186">
        <f>[1]PerlDa2!EH1829</f>
        <v>229705</v>
      </c>
      <c r="EJ22" s="187"/>
    </row>
    <row r="23" spans="1:140" x14ac:dyDescent="0.25">
      <c r="A23" s="184">
        <v>1</v>
      </c>
      <c r="B23" s="186" t="str">
        <f>[1]PerlDa2!A1860</f>
        <v>Austria</v>
      </c>
      <c r="C23" s="186" t="str">
        <f>[1]PerlDa2!B1860</f>
        <v>Austria_UNSM</v>
      </c>
      <c r="D23" s="186" t="str">
        <f>[1]PerlDa2!C1860</f>
        <v>UNSM</v>
      </c>
      <c r="E23" s="186">
        <f>[1]PerlDa2!D1860</f>
        <v>0</v>
      </c>
      <c r="F23" s="186">
        <f>[1]PerlDa2!E1860</f>
        <v>0</v>
      </c>
      <c r="G23" s="186">
        <f>[1]PerlDa2!F1860</f>
        <v>0</v>
      </c>
      <c r="H23" s="186">
        <f>[1]PerlDa2!G1860</f>
        <v>0</v>
      </c>
      <c r="I23" s="186" t="str">
        <f>[1]PerlDa2!H1860</f>
        <v>Deaths</v>
      </c>
      <c r="J23" s="186" t="str">
        <f>[1]PerlDa2!I1860</f>
        <v>jhu</v>
      </c>
      <c r="K23" s="186" t="str">
        <f>[1]PerlDa2!J1860</f>
        <v>Fri May 15 09:41:43 EET 2020</v>
      </c>
      <c r="L23" s="186" t="str">
        <f>[1]PerlDa2!K1860</f>
        <v>cCdD</v>
      </c>
      <c r="M23" s="186" t="str">
        <f>[1]PerlDa2!L1860</f>
        <v>Cases</v>
      </c>
      <c r="N23" s="186">
        <f>[1]PerlDa2!M1860</f>
        <v>15873</v>
      </c>
      <c r="O23" s="186">
        <f>[1]PerlDa2!N1860</f>
        <v>43</v>
      </c>
      <c r="P23" s="186">
        <f>[1]PerlDa2!O1860</f>
        <v>64</v>
      </c>
      <c r="Q23" s="186">
        <f>[1]PerlDa2!P1860</f>
        <v>57</v>
      </c>
      <c r="R23" s="186">
        <f>[1]PerlDa2!Q1860</f>
        <v>17</v>
      </c>
      <c r="S23" s="186">
        <f>[1]PerlDa2!R1860</f>
        <v>73</v>
      </c>
      <c r="T23" s="186" t="str">
        <f>[1]PerlDa2!S1860</f>
        <v>Death</v>
      </c>
      <c r="U23" s="186">
        <f>[1]PerlDa2!T1860</f>
        <v>616</v>
      </c>
      <c r="V23" s="186">
        <f>[1]PerlDa2!U1860</f>
        <v>51</v>
      </c>
      <c r="W23" s="186">
        <f>[1]PerlDa2!V1860</f>
        <v>77</v>
      </c>
      <c r="X23" s="186">
        <f>[1]PerlDa2!W1860</f>
        <v>64</v>
      </c>
      <c r="Y23" s="186">
        <f>[1]PerlDa2!X1860</f>
        <v>32</v>
      </c>
      <c r="Z23" s="186">
        <f>[1]PerlDa2!Y1860</f>
        <v>95</v>
      </c>
      <c r="AA23" s="186">
        <f>[1]PerlDa2!Z1860</f>
        <v>3.8800000000000001E-2</v>
      </c>
      <c r="AB23" s="186">
        <f>[1]PerlDa2!AA1860</f>
        <v>0</v>
      </c>
      <c r="AC23" s="186">
        <f>[1]PerlDa2!AB1860</f>
        <v>0</v>
      </c>
      <c r="AD23" s="186">
        <f>[1]PerlDa2!AC1860</f>
        <v>0</v>
      </c>
      <c r="AE23" s="186">
        <f>[1]PerlDa2!AD1860</f>
        <v>0</v>
      </c>
      <c r="AF23" s="186">
        <f>[1]PerlDa2!AE1860</f>
        <v>0</v>
      </c>
      <c r="AG23" s="186">
        <f>[1]PerlDa2!AF1860</f>
        <v>0</v>
      </c>
      <c r="AH23" s="186">
        <f>[1]PerlDa2!AG1860</f>
        <v>0</v>
      </c>
      <c r="AI23" s="186">
        <f>[1]PerlDa2!AH1860</f>
        <v>0</v>
      </c>
      <c r="AJ23" s="186">
        <f>[1]PerlDa2!AI1860</f>
        <v>0</v>
      </c>
      <c r="AK23" s="186">
        <f>[1]PerlDa2!AJ1860</f>
        <v>0</v>
      </c>
      <c r="AL23" s="186">
        <f>[1]PerlDa2!AK1860</f>
        <v>0</v>
      </c>
      <c r="AM23" s="186">
        <f>[1]PerlDa2!AL1860</f>
        <v>0</v>
      </c>
      <c r="AN23" s="186">
        <f>[1]PerlDa2!AM1860</f>
        <v>0</v>
      </c>
      <c r="AO23" s="186">
        <f>[1]PerlDa2!AN1860</f>
        <v>0</v>
      </c>
      <c r="AP23" s="186">
        <f>[1]PerlDa2!AO1860</f>
        <v>0</v>
      </c>
      <c r="AQ23" s="186">
        <f>[1]PerlDa2!AP1860</f>
        <v>0</v>
      </c>
      <c r="AR23" s="186">
        <f>[1]PerlDa2!AQ1860</f>
        <v>0</v>
      </c>
      <c r="AS23" s="186">
        <f>[1]PerlDa2!AR1860</f>
        <v>0</v>
      </c>
      <c r="AT23" s="186">
        <f>[1]PerlDa2!AS1860</f>
        <v>0</v>
      </c>
      <c r="AU23" s="186">
        <f>[1]PerlDa2!AT1860</f>
        <v>0</v>
      </c>
      <c r="AV23" s="186">
        <f>[1]PerlDa2!AU1860</f>
        <v>0</v>
      </c>
      <c r="AW23" s="186">
        <f>[1]PerlDa2!AV1860</f>
        <v>0</v>
      </c>
      <c r="AX23" s="186">
        <f>[1]PerlDa2!AW1860</f>
        <v>0</v>
      </c>
      <c r="AY23" s="186">
        <f>[1]PerlDa2!AX1860</f>
        <v>0</v>
      </c>
      <c r="AZ23" s="186">
        <f>[1]PerlDa2!AY1860</f>
        <v>0</v>
      </c>
      <c r="BA23" s="186">
        <f>[1]PerlDa2!AZ1860</f>
        <v>0</v>
      </c>
      <c r="BB23" s="186">
        <f>[1]PerlDa2!BA1860</f>
        <v>0</v>
      </c>
      <c r="BC23" s="186">
        <f>[1]PerlDa2!BB1860</f>
        <v>0</v>
      </c>
      <c r="BD23" s="186">
        <f>[1]PerlDa2!BC1860</f>
        <v>0</v>
      </c>
      <c r="BE23" s="186">
        <f>[1]PerlDa2!BD1860</f>
        <v>0</v>
      </c>
      <c r="BF23" s="186">
        <f>[1]PerlDa2!BE1860</f>
        <v>0</v>
      </c>
      <c r="BG23" s="186">
        <f>[1]PerlDa2!BF1860</f>
        <v>0</v>
      </c>
      <c r="BH23" s="186">
        <f>[1]PerlDa2!BG1860</f>
        <v>0</v>
      </c>
      <c r="BI23" s="186">
        <f>[1]PerlDa2!BH1860</f>
        <v>0</v>
      </c>
      <c r="BJ23" s="186">
        <f>[1]PerlDa2!BI1860</f>
        <v>0</v>
      </c>
      <c r="BK23" s="186">
        <f>[1]PerlDa2!BJ1860</f>
        <v>0</v>
      </c>
      <c r="BL23" s="186">
        <f>[1]PerlDa2!BK1860</f>
        <v>0</v>
      </c>
      <c r="BM23" s="186">
        <f>[1]PerlDa2!BL1860</f>
        <v>0</v>
      </c>
      <c r="BN23" s="186">
        <f>[1]PerlDa2!BM1860</f>
        <v>0</v>
      </c>
      <c r="BO23" s="186">
        <f>[1]PerlDa2!BN1860</f>
        <v>0</v>
      </c>
      <c r="BP23" s="186">
        <f>[1]PerlDa2!BO1860</f>
        <v>0</v>
      </c>
      <c r="BQ23" s="186">
        <f>[1]PerlDa2!BP1860</f>
        <v>0</v>
      </c>
      <c r="BR23" s="186">
        <f>[1]PerlDa2!BQ1860</f>
        <v>0</v>
      </c>
      <c r="BS23" s="186">
        <f>[1]PerlDa2!BR1860</f>
        <v>0</v>
      </c>
      <c r="BT23" s="186">
        <f>[1]PerlDa2!BS1860</f>
        <v>0</v>
      </c>
      <c r="BU23" s="186">
        <f>[1]PerlDa2!BT1860</f>
        <v>0</v>
      </c>
      <c r="BV23" s="186">
        <f>[1]PerlDa2!BU1860</f>
        <v>0</v>
      </c>
      <c r="BW23" s="186">
        <f>[1]PerlDa2!BV1860</f>
        <v>0</v>
      </c>
      <c r="BX23" s="186">
        <f>[1]PerlDa2!BW1860</f>
        <v>0</v>
      </c>
      <c r="BY23" s="186">
        <f>[1]PerlDa2!BX1860</f>
        <v>1</v>
      </c>
      <c r="BZ23" s="186">
        <f>[1]PerlDa2!BY1860</f>
        <v>1</v>
      </c>
      <c r="CA23" s="186">
        <f>[1]PerlDa2!BZ1860</f>
        <v>1</v>
      </c>
      <c r="CB23" s="186">
        <f>[1]PerlDa2!CA1860</f>
        <v>1</v>
      </c>
      <c r="CC23" s="186">
        <f>[1]PerlDa2!CB1860</f>
        <v>3</v>
      </c>
      <c r="CD23" s="186">
        <f>[1]PerlDa2!CC1860</f>
        <v>3</v>
      </c>
      <c r="CE23" s="186">
        <f>[1]PerlDa2!CD1860</f>
        <v>4</v>
      </c>
      <c r="CF23" s="186">
        <f>[1]PerlDa2!CE1860</f>
        <v>6</v>
      </c>
      <c r="CG23" s="186">
        <f>[1]PerlDa2!CF1860</f>
        <v>6</v>
      </c>
      <c r="CH23" s="186">
        <f>[1]PerlDa2!CG1860</f>
        <v>8</v>
      </c>
      <c r="CI23" s="186">
        <f>[1]PerlDa2!CH1860</f>
        <v>16</v>
      </c>
      <c r="CJ23" s="186">
        <f>[1]PerlDa2!CI1860</f>
        <v>21</v>
      </c>
      <c r="CK23" s="186">
        <f>[1]PerlDa2!CJ1860</f>
        <v>28</v>
      </c>
      <c r="CL23" s="186">
        <f>[1]PerlDa2!CK1860</f>
        <v>30</v>
      </c>
      <c r="CM23" s="186">
        <f>[1]PerlDa2!CL1860</f>
        <v>49</v>
      </c>
      <c r="CN23" s="186">
        <f>[1]PerlDa2!CM1860</f>
        <v>58</v>
      </c>
      <c r="CO23" s="186">
        <f>[1]PerlDa2!CN1860</f>
        <v>68</v>
      </c>
      <c r="CP23" s="186">
        <f>[1]PerlDa2!CO1860</f>
        <v>86</v>
      </c>
      <c r="CQ23" s="186">
        <f>[1]PerlDa2!CP1860</f>
        <v>108</v>
      </c>
      <c r="CR23" s="186">
        <f>[1]PerlDa2!CQ1860</f>
        <v>128</v>
      </c>
      <c r="CS23" s="186">
        <f>[1]PerlDa2!CR1860</f>
        <v>146</v>
      </c>
      <c r="CT23" s="186">
        <f>[1]PerlDa2!CS1860</f>
        <v>158</v>
      </c>
      <c r="CU23" s="186">
        <f>[1]PerlDa2!CT1860</f>
        <v>168</v>
      </c>
      <c r="CV23" s="186">
        <f>[1]PerlDa2!CU1860</f>
        <v>186</v>
      </c>
      <c r="CW23" s="186">
        <f>[1]PerlDa2!CV1860</f>
        <v>204</v>
      </c>
      <c r="CX23" s="186">
        <f>[1]PerlDa2!CW1860</f>
        <v>220</v>
      </c>
      <c r="CY23" s="186">
        <f>[1]PerlDa2!CX1860</f>
        <v>243</v>
      </c>
      <c r="CZ23" s="186">
        <f>[1]PerlDa2!CY1860</f>
        <v>273</v>
      </c>
      <c r="DA23" s="186">
        <f>[1]PerlDa2!CZ1860</f>
        <v>295</v>
      </c>
      <c r="DB23" s="186">
        <f>[1]PerlDa2!DA1860</f>
        <v>319</v>
      </c>
      <c r="DC23" s="186">
        <f>[1]PerlDa2!DB1860</f>
        <v>337</v>
      </c>
      <c r="DD23" s="186">
        <f>[1]PerlDa2!DC1860</f>
        <v>350</v>
      </c>
      <c r="DE23" s="186">
        <f>[1]PerlDa2!DD1860</f>
        <v>368</v>
      </c>
      <c r="DF23" s="186">
        <f>[1]PerlDa2!DE1860</f>
        <v>384</v>
      </c>
      <c r="DG23" s="186">
        <f>[1]PerlDa2!DF1860</f>
        <v>393</v>
      </c>
      <c r="DH23" s="186">
        <f>[1]PerlDa2!DG1860</f>
        <v>410</v>
      </c>
      <c r="DI23" s="186">
        <f>[1]PerlDa2!DH1860</f>
        <v>431</v>
      </c>
      <c r="DJ23" s="186">
        <f>[1]PerlDa2!DI1860</f>
        <v>443</v>
      </c>
      <c r="DK23" s="186">
        <f>[1]PerlDa2!DJ1860</f>
        <v>452</v>
      </c>
      <c r="DL23" s="186">
        <f>[1]PerlDa2!DK1860</f>
        <v>470</v>
      </c>
      <c r="DM23" s="186">
        <f>[1]PerlDa2!DL1860</f>
        <v>491</v>
      </c>
      <c r="DN23" s="186">
        <f>[1]PerlDa2!DM1860</f>
        <v>510</v>
      </c>
      <c r="DO23" s="186">
        <f>[1]PerlDa2!DN1860</f>
        <v>522</v>
      </c>
      <c r="DP23" s="186">
        <f>[1]PerlDa2!DO1860</f>
        <v>530</v>
      </c>
      <c r="DQ23" s="186">
        <f>[1]PerlDa2!DP1860</f>
        <v>536</v>
      </c>
      <c r="DR23" s="186">
        <f>[1]PerlDa2!DQ1860</f>
        <v>542</v>
      </c>
      <c r="DS23" s="186">
        <f>[1]PerlDa2!DR1860</f>
        <v>549</v>
      </c>
      <c r="DT23" s="186">
        <f>[1]PerlDa2!DS1860</f>
        <v>569</v>
      </c>
      <c r="DU23" s="186">
        <f>[1]PerlDa2!DT1860</f>
        <v>580</v>
      </c>
      <c r="DV23" s="186">
        <f>[1]PerlDa2!DU1860</f>
        <v>584</v>
      </c>
      <c r="DW23" s="186">
        <f>[1]PerlDa2!DV1860</f>
        <v>589</v>
      </c>
      <c r="DX23" s="186">
        <f>[1]PerlDa2!DW1860</f>
        <v>596</v>
      </c>
      <c r="DY23" s="186">
        <f>[1]PerlDa2!DX1860</f>
        <v>598</v>
      </c>
      <c r="DZ23" s="186">
        <f>[1]PerlDa2!DY1860</f>
        <v>600</v>
      </c>
      <c r="EA23" s="186">
        <f>[1]PerlDa2!DZ1860</f>
        <v>606</v>
      </c>
      <c r="EB23" s="186">
        <f>[1]PerlDa2!EA1860</f>
        <v>608</v>
      </c>
      <c r="EC23" s="186">
        <f>[1]PerlDa2!EB1860</f>
        <v>609</v>
      </c>
      <c r="ED23" s="186">
        <f>[1]PerlDa2!EC1860</f>
        <v>614</v>
      </c>
      <c r="EE23" s="186">
        <f>[1]PerlDa2!ED1860</f>
        <v>615</v>
      </c>
      <c r="EF23" s="186">
        <f>[1]PerlDa2!EE1860</f>
        <v>618</v>
      </c>
      <c r="EG23" s="186">
        <f>[1]PerlDa2!EF1860</f>
        <v>620</v>
      </c>
      <c r="EH23" s="186">
        <f>[1]PerlDa2!EG1860</f>
        <v>623</v>
      </c>
      <c r="EI23" s="186">
        <f>[1]PerlDa2!EH1860</f>
        <v>624</v>
      </c>
      <c r="EJ23" s="187"/>
    </row>
    <row r="24" spans="1:140" x14ac:dyDescent="0.25">
      <c r="A24" s="184">
        <v>1</v>
      </c>
      <c r="B24" s="186" t="str">
        <f>[1]PerlDa2!A1867</f>
        <v>Belgium</v>
      </c>
      <c r="C24" s="186" t="str">
        <f>[1]PerlDa2!B1867</f>
        <v>Belgium_UNSM</v>
      </c>
      <c r="D24" s="186" t="str">
        <f>[1]PerlDa2!C1867</f>
        <v>UNSM</v>
      </c>
      <c r="E24" s="186">
        <f>[1]PerlDa2!D1867</f>
        <v>0</v>
      </c>
      <c r="F24" s="186">
        <f>[1]PerlDa2!E1867</f>
        <v>0</v>
      </c>
      <c r="G24" s="186">
        <f>[1]PerlDa2!F1867</f>
        <v>0</v>
      </c>
      <c r="H24" s="186">
        <f>[1]PerlDa2!G1867</f>
        <v>0</v>
      </c>
      <c r="I24" s="186" t="str">
        <f>[1]PerlDa2!H1867</f>
        <v>Deaths</v>
      </c>
      <c r="J24" s="186" t="str">
        <f>[1]PerlDa2!I1867</f>
        <v>jhu</v>
      </c>
      <c r="K24" s="186" t="str">
        <f>[1]PerlDa2!J1867</f>
        <v>Fri May 15 09:41:43 EET 2020</v>
      </c>
      <c r="L24" s="186" t="str">
        <f>[1]PerlDa2!K1867</f>
        <v>cCdD</v>
      </c>
      <c r="M24" s="186" t="str">
        <f>[1]PerlDa2!L1867</f>
        <v>Cases</v>
      </c>
      <c r="N24" s="186">
        <f>[1]PerlDa2!M1867</f>
        <v>52650</v>
      </c>
      <c r="O24" s="186">
        <f>[1]PerlDa2!N1867</f>
        <v>42</v>
      </c>
      <c r="P24" s="186">
        <f>[1]PerlDa2!O1867</f>
        <v>76</v>
      </c>
      <c r="Q24" s="186">
        <f>[1]PerlDa2!P1867</f>
        <v>62</v>
      </c>
      <c r="R24" s="186">
        <f>[1]PerlDa2!Q1867</f>
        <v>36</v>
      </c>
      <c r="S24" s="186">
        <f>[1]PerlDa2!R1867</f>
        <v>97</v>
      </c>
      <c r="T24" s="186" t="str">
        <f>[1]PerlDa2!S1867</f>
        <v>Death</v>
      </c>
      <c r="U24" s="186">
        <f>[1]PerlDa2!T1867</f>
        <v>8558</v>
      </c>
      <c r="V24" s="186">
        <f>[1]PerlDa2!U1867</f>
        <v>48</v>
      </c>
      <c r="W24" s="186">
        <f>[1]PerlDa2!V1867</f>
        <v>81</v>
      </c>
      <c r="X24" s="186">
        <f>[1]PerlDa2!W1867</f>
        <v>72</v>
      </c>
      <c r="Y24" s="186">
        <f>[1]PerlDa2!X1867</f>
        <v>25</v>
      </c>
      <c r="Z24" s="186">
        <f>[1]PerlDa2!Y1867</f>
        <v>96</v>
      </c>
      <c r="AA24" s="186">
        <f>[1]PerlDa2!Z1867</f>
        <v>0.16259999999999999</v>
      </c>
      <c r="AB24" s="186">
        <f>[1]PerlDa2!AA1867</f>
        <v>0</v>
      </c>
      <c r="AC24" s="186">
        <f>[1]PerlDa2!AB1867</f>
        <v>0</v>
      </c>
      <c r="AD24" s="186">
        <f>[1]PerlDa2!AC1867</f>
        <v>0</v>
      </c>
      <c r="AE24" s="186">
        <f>[1]PerlDa2!AD1867</f>
        <v>0</v>
      </c>
      <c r="AF24" s="186">
        <f>[1]PerlDa2!AE1867</f>
        <v>0</v>
      </c>
      <c r="AG24" s="186">
        <f>[1]PerlDa2!AF1867</f>
        <v>0</v>
      </c>
      <c r="AH24" s="186">
        <f>[1]PerlDa2!AG1867</f>
        <v>0</v>
      </c>
      <c r="AI24" s="186">
        <f>[1]PerlDa2!AH1867</f>
        <v>0</v>
      </c>
      <c r="AJ24" s="186">
        <f>[1]PerlDa2!AI1867</f>
        <v>0</v>
      </c>
      <c r="AK24" s="186">
        <f>[1]PerlDa2!AJ1867</f>
        <v>0</v>
      </c>
      <c r="AL24" s="186">
        <f>[1]PerlDa2!AK1867</f>
        <v>0</v>
      </c>
      <c r="AM24" s="186">
        <f>[1]PerlDa2!AL1867</f>
        <v>0</v>
      </c>
      <c r="AN24" s="186">
        <f>[1]PerlDa2!AM1867</f>
        <v>0</v>
      </c>
      <c r="AO24" s="186">
        <f>[1]PerlDa2!AN1867</f>
        <v>0</v>
      </c>
      <c r="AP24" s="186">
        <f>[1]PerlDa2!AO1867</f>
        <v>0</v>
      </c>
      <c r="AQ24" s="186">
        <f>[1]PerlDa2!AP1867</f>
        <v>0</v>
      </c>
      <c r="AR24" s="186">
        <f>[1]PerlDa2!AQ1867</f>
        <v>0</v>
      </c>
      <c r="AS24" s="186">
        <f>[1]PerlDa2!AR1867</f>
        <v>0</v>
      </c>
      <c r="AT24" s="186">
        <f>[1]PerlDa2!AS1867</f>
        <v>0</v>
      </c>
      <c r="AU24" s="186">
        <f>[1]PerlDa2!AT1867</f>
        <v>0</v>
      </c>
      <c r="AV24" s="186">
        <f>[1]PerlDa2!AU1867</f>
        <v>0</v>
      </c>
      <c r="AW24" s="186">
        <f>[1]PerlDa2!AV1867</f>
        <v>0</v>
      </c>
      <c r="AX24" s="186">
        <f>[1]PerlDa2!AW1867</f>
        <v>0</v>
      </c>
      <c r="AY24" s="186">
        <f>[1]PerlDa2!AX1867</f>
        <v>0</v>
      </c>
      <c r="AZ24" s="186">
        <f>[1]PerlDa2!AY1867</f>
        <v>0</v>
      </c>
      <c r="BA24" s="186">
        <f>[1]PerlDa2!AZ1867</f>
        <v>0</v>
      </c>
      <c r="BB24" s="186">
        <f>[1]PerlDa2!BA1867</f>
        <v>0</v>
      </c>
      <c r="BC24" s="186">
        <f>[1]PerlDa2!BB1867</f>
        <v>0</v>
      </c>
      <c r="BD24" s="186">
        <f>[1]PerlDa2!BC1867</f>
        <v>0</v>
      </c>
      <c r="BE24" s="186">
        <f>[1]PerlDa2!BD1867</f>
        <v>0</v>
      </c>
      <c r="BF24" s="186">
        <f>[1]PerlDa2!BE1867</f>
        <v>0</v>
      </c>
      <c r="BG24" s="186">
        <f>[1]PerlDa2!BF1867</f>
        <v>0</v>
      </c>
      <c r="BH24" s="186">
        <f>[1]PerlDa2!BG1867</f>
        <v>0</v>
      </c>
      <c r="BI24" s="186">
        <f>[1]PerlDa2!BH1867</f>
        <v>0</v>
      </c>
      <c r="BJ24" s="186">
        <f>[1]PerlDa2!BI1867</f>
        <v>0</v>
      </c>
      <c r="BK24" s="186">
        <f>[1]PerlDa2!BJ1867</f>
        <v>0</v>
      </c>
      <c r="BL24" s="186">
        <f>[1]PerlDa2!BK1867</f>
        <v>0</v>
      </c>
      <c r="BM24" s="186">
        <f>[1]PerlDa2!BL1867</f>
        <v>0</v>
      </c>
      <c r="BN24" s="186">
        <f>[1]PerlDa2!BM1867</f>
        <v>0</v>
      </c>
      <c r="BO24" s="186">
        <f>[1]PerlDa2!BN1867</f>
        <v>0</v>
      </c>
      <c r="BP24" s="186">
        <f>[1]PerlDa2!BO1867</f>
        <v>0</v>
      </c>
      <c r="BQ24" s="186">
        <f>[1]PerlDa2!BP1867</f>
        <v>0</v>
      </c>
      <c r="BR24" s="186">
        <f>[1]PerlDa2!BQ1867</f>
        <v>0</v>
      </c>
      <c r="BS24" s="186">
        <f>[1]PerlDa2!BR1867</f>
        <v>0</v>
      </c>
      <c r="BT24" s="186">
        <f>[1]PerlDa2!BS1867</f>
        <v>0</v>
      </c>
      <c r="BU24" s="186">
        <f>[1]PerlDa2!BT1867</f>
        <v>0</v>
      </c>
      <c r="BV24" s="186">
        <f>[1]PerlDa2!BU1867</f>
        <v>0</v>
      </c>
      <c r="BW24" s="186">
        <f>[1]PerlDa2!BV1867</f>
        <v>0</v>
      </c>
      <c r="BX24" s="186">
        <f>[1]PerlDa2!BW1867</f>
        <v>3</v>
      </c>
      <c r="BY24" s="186">
        <f>[1]PerlDa2!BX1867</f>
        <v>3</v>
      </c>
      <c r="BZ24" s="186">
        <f>[1]PerlDa2!BY1867</f>
        <v>3</v>
      </c>
      <c r="CA24" s="186">
        <f>[1]PerlDa2!BZ1867</f>
        <v>4</v>
      </c>
      <c r="CB24" s="186">
        <f>[1]PerlDa2!CA1867</f>
        <v>4</v>
      </c>
      <c r="CC24" s="186">
        <f>[1]PerlDa2!CB1867</f>
        <v>5</v>
      </c>
      <c r="CD24" s="186">
        <f>[1]PerlDa2!CC1867</f>
        <v>10</v>
      </c>
      <c r="CE24" s="186">
        <f>[1]PerlDa2!CD1867</f>
        <v>14</v>
      </c>
      <c r="CF24" s="186">
        <f>[1]PerlDa2!CE1867</f>
        <v>21</v>
      </c>
      <c r="CG24" s="186">
        <f>[1]PerlDa2!CF1867</f>
        <v>37</v>
      </c>
      <c r="CH24" s="186">
        <f>[1]PerlDa2!CG1867</f>
        <v>67</v>
      </c>
      <c r="CI24" s="186">
        <f>[1]PerlDa2!CH1867</f>
        <v>75</v>
      </c>
      <c r="CJ24" s="186">
        <f>[1]PerlDa2!CI1867</f>
        <v>88</v>
      </c>
      <c r="CK24" s="186">
        <f>[1]PerlDa2!CJ1867</f>
        <v>122</v>
      </c>
      <c r="CL24" s="186">
        <f>[1]PerlDa2!CK1867</f>
        <v>178</v>
      </c>
      <c r="CM24" s="186">
        <f>[1]PerlDa2!CL1867</f>
        <v>220</v>
      </c>
      <c r="CN24" s="186">
        <f>[1]PerlDa2!CM1867</f>
        <v>289</v>
      </c>
      <c r="CO24" s="186">
        <f>[1]PerlDa2!CN1867</f>
        <v>353</v>
      </c>
      <c r="CP24" s="186">
        <f>[1]PerlDa2!CO1867</f>
        <v>431</v>
      </c>
      <c r="CQ24" s="186">
        <f>[1]PerlDa2!CP1867</f>
        <v>513</v>
      </c>
      <c r="CR24" s="186">
        <f>[1]PerlDa2!CQ1867</f>
        <v>705</v>
      </c>
      <c r="CS24" s="186">
        <f>[1]PerlDa2!CR1867</f>
        <v>828</v>
      </c>
      <c r="CT24" s="186">
        <f>[1]PerlDa2!CS1867</f>
        <v>1011</v>
      </c>
      <c r="CU24" s="186">
        <f>[1]PerlDa2!CT1867</f>
        <v>1143</v>
      </c>
      <c r="CV24" s="186">
        <f>[1]PerlDa2!CU1867</f>
        <v>1283</v>
      </c>
      <c r="CW24" s="186">
        <f>[1]PerlDa2!CV1867</f>
        <v>1447</v>
      </c>
      <c r="CX24" s="186">
        <f>[1]PerlDa2!CW1867</f>
        <v>1632</v>
      </c>
      <c r="CY24" s="186">
        <f>[1]PerlDa2!CX1867</f>
        <v>2035</v>
      </c>
      <c r="CZ24" s="186">
        <f>[1]PerlDa2!CY1867</f>
        <v>2240</v>
      </c>
      <c r="DA24" s="186">
        <f>[1]PerlDa2!CZ1867</f>
        <v>2523</v>
      </c>
      <c r="DB24" s="186">
        <f>[1]PerlDa2!DA1867</f>
        <v>3019</v>
      </c>
      <c r="DC24" s="186">
        <f>[1]PerlDa2!DB1867</f>
        <v>3346</v>
      </c>
      <c r="DD24" s="186">
        <f>[1]PerlDa2!DC1867</f>
        <v>3600</v>
      </c>
      <c r="DE24" s="186">
        <f>[1]PerlDa2!DD1867</f>
        <v>3903</v>
      </c>
      <c r="DF24" s="186">
        <f>[1]PerlDa2!DE1867</f>
        <v>4157</v>
      </c>
      <c r="DG24" s="186">
        <f>[1]PerlDa2!DF1867</f>
        <v>4440</v>
      </c>
      <c r="DH24" s="186">
        <f>[1]PerlDa2!DG1867</f>
        <v>4857</v>
      </c>
      <c r="DI24" s="186">
        <f>[1]PerlDa2!DH1867</f>
        <v>5163</v>
      </c>
      <c r="DJ24" s="186">
        <f>[1]PerlDa2!DI1867</f>
        <v>5453</v>
      </c>
      <c r="DK24" s="186">
        <f>[1]PerlDa2!DJ1867</f>
        <v>5683</v>
      </c>
      <c r="DL24" s="186">
        <f>[1]PerlDa2!DK1867</f>
        <v>5828</v>
      </c>
      <c r="DM24" s="186">
        <f>[1]PerlDa2!DL1867</f>
        <v>5998</v>
      </c>
      <c r="DN24" s="186">
        <f>[1]PerlDa2!DM1867</f>
        <v>6262</v>
      </c>
      <c r="DO24" s="186">
        <f>[1]PerlDa2!DN1867</f>
        <v>6490</v>
      </c>
      <c r="DP24" s="186">
        <f>[1]PerlDa2!DO1867</f>
        <v>6679</v>
      </c>
      <c r="DQ24" s="186">
        <f>[1]PerlDa2!DP1867</f>
        <v>6917</v>
      </c>
      <c r="DR24" s="186">
        <f>[1]PerlDa2!DQ1867</f>
        <v>7094</v>
      </c>
      <c r="DS24" s="186">
        <f>[1]PerlDa2!DR1867</f>
        <v>7207</v>
      </c>
      <c r="DT24" s="186">
        <f>[1]PerlDa2!DS1867</f>
        <v>7331</v>
      </c>
      <c r="DU24" s="186">
        <f>[1]PerlDa2!DT1867</f>
        <v>7501</v>
      </c>
      <c r="DV24" s="186">
        <f>[1]PerlDa2!DU1867</f>
        <v>7594</v>
      </c>
      <c r="DW24" s="186">
        <f>[1]PerlDa2!DV1867</f>
        <v>7703</v>
      </c>
      <c r="DX24" s="186">
        <f>[1]PerlDa2!DW1867</f>
        <v>7765</v>
      </c>
      <c r="DY24" s="186">
        <f>[1]PerlDa2!DX1867</f>
        <v>7844</v>
      </c>
      <c r="DZ24" s="186">
        <f>[1]PerlDa2!DY1867</f>
        <v>7924</v>
      </c>
      <c r="EA24" s="186">
        <f>[1]PerlDa2!DZ1867</f>
        <v>8016</v>
      </c>
      <c r="EB24" s="186">
        <f>[1]PerlDa2!EA1867</f>
        <v>8339</v>
      </c>
      <c r="EC24" s="186">
        <f>[1]PerlDa2!EB1867</f>
        <v>8415</v>
      </c>
      <c r="ED24" s="186">
        <f>[1]PerlDa2!EC1867</f>
        <v>8521</v>
      </c>
      <c r="EE24" s="186">
        <f>[1]PerlDa2!ED1867</f>
        <v>8581</v>
      </c>
      <c r="EF24" s="186">
        <f>[1]PerlDa2!EE1867</f>
        <v>8656</v>
      </c>
      <c r="EG24" s="186">
        <f>[1]PerlDa2!EF1867</f>
        <v>8707</v>
      </c>
      <c r="EH24" s="186">
        <f>[1]PerlDa2!EG1867</f>
        <v>8761</v>
      </c>
      <c r="EI24" s="186">
        <f>[1]PerlDa2!EH1867</f>
        <v>8843</v>
      </c>
      <c r="EJ24" s="187"/>
    </row>
    <row r="25" spans="1:140" x14ac:dyDescent="0.25">
      <c r="A25" s="184">
        <v>1</v>
      </c>
      <c r="B25" s="186" t="str">
        <f>[1]PerlDa2!A1932</f>
        <v>Denmark</v>
      </c>
      <c r="C25" s="186" t="str">
        <f>[1]PerlDa2!B1932</f>
        <v>Denmark_UNSM</v>
      </c>
      <c r="D25" s="186" t="str">
        <f>[1]PerlDa2!C1932</f>
        <v>UNSM</v>
      </c>
      <c r="E25" s="186">
        <f>[1]PerlDa2!D1932</f>
        <v>0</v>
      </c>
      <c r="F25" s="186">
        <f>[1]PerlDa2!E1932</f>
        <v>0</v>
      </c>
      <c r="G25" s="186">
        <f>[1]PerlDa2!F1932</f>
        <v>0</v>
      </c>
      <c r="H25" s="186">
        <f>[1]PerlDa2!G1932</f>
        <v>0</v>
      </c>
      <c r="I25" s="186" t="str">
        <f>[1]PerlDa2!H1932</f>
        <v>Deaths</v>
      </c>
      <c r="J25" s="186" t="str">
        <f>[1]PerlDa2!I1932</f>
        <v>jhu</v>
      </c>
      <c r="K25" s="186" t="str">
        <f>[1]PerlDa2!J1932</f>
        <v>Fri May 15 09:41:43 EET 2020</v>
      </c>
      <c r="L25" s="186" t="str">
        <f>[1]PerlDa2!K1932</f>
        <v>cCdD</v>
      </c>
      <c r="M25" s="186" t="str">
        <f>[1]PerlDa2!L1932</f>
        <v>Cases</v>
      </c>
      <c r="N25" s="186">
        <f>[1]PerlDa2!M1932</f>
        <v>10332</v>
      </c>
      <c r="O25" s="186">
        <f>[1]PerlDa2!N1932</f>
        <v>44</v>
      </c>
      <c r="P25" s="186">
        <f>[1]PerlDa2!O1932</f>
        <v>74</v>
      </c>
      <c r="Q25" s="186">
        <f>[1]PerlDa2!P1932</f>
        <v>65</v>
      </c>
      <c r="R25" s="186">
        <f>[1]PerlDa2!Q1932</f>
        <v>32</v>
      </c>
      <c r="S25" s="186">
        <f>[1]PerlDa2!R1932</f>
        <v>96</v>
      </c>
      <c r="T25" s="186" t="str">
        <f>[1]PerlDa2!S1932</f>
        <v>Death</v>
      </c>
      <c r="U25" s="186">
        <f>[1]PerlDa2!T1932</f>
        <v>519</v>
      </c>
      <c r="V25" s="186">
        <f>[1]PerlDa2!U1932</f>
        <v>51</v>
      </c>
      <c r="W25" s="186">
        <f>[1]PerlDa2!V1932</f>
        <v>74</v>
      </c>
      <c r="X25" s="186">
        <f>[1]PerlDa2!W1932</f>
        <v>65</v>
      </c>
      <c r="Y25" s="186">
        <f>[1]PerlDa2!X1932</f>
        <v>40</v>
      </c>
      <c r="Z25" s="186">
        <f>[1]PerlDa2!Y1932</f>
        <v>104</v>
      </c>
      <c r="AA25" s="186">
        <f>[1]PerlDa2!Z1932</f>
        <v>5.0299999999999997E-2</v>
      </c>
      <c r="AB25" s="186">
        <f>[1]PerlDa2!AA1932</f>
        <v>0</v>
      </c>
      <c r="AC25" s="186">
        <f>[1]PerlDa2!AB1932</f>
        <v>0</v>
      </c>
      <c r="AD25" s="186">
        <f>[1]PerlDa2!AC1932</f>
        <v>0</v>
      </c>
      <c r="AE25" s="186">
        <f>[1]PerlDa2!AD1932</f>
        <v>0</v>
      </c>
      <c r="AF25" s="186">
        <f>[1]PerlDa2!AE1932</f>
        <v>0</v>
      </c>
      <c r="AG25" s="186">
        <f>[1]PerlDa2!AF1932</f>
        <v>0</v>
      </c>
      <c r="AH25" s="186">
        <f>[1]PerlDa2!AG1932</f>
        <v>0</v>
      </c>
      <c r="AI25" s="186">
        <f>[1]PerlDa2!AH1932</f>
        <v>0</v>
      </c>
      <c r="AJ25" s="186">
        <f>[1]PerlDa2!AI1932</f>
        <v>0</v>
      </c>
      <c r="AK25" s="186">
        <f>[1]PerlDa2!AJ1932</f>
        <v>0</v>
      </c>
      <c r="AL25" s="186">
        <f>[1]PerlDa2!AK1932</f>
        <v>0</v>
      </c>
      <c r="AM25" s="186">
        <f>[1]PerlDa2!AL1932</f>
        <v>0</v>
      </c>
      <c r="AN25" s="186">
        <f>[1]PerlDa2!AM1932</f>
        <v>0</v>
      </c>
      <c r="AO25" s="186">
        <f>[1]PerlDa2!AN1932</f>
        <v>0</v>
      </c>
      <c r="AP25" s="186">
        <f>[1]PerlDa2!AO1932</f>
        <v>0</v>
      </c>
      <c r="AQ25" s="186">
        <f>[1]PerlDa2!AP1932</f>
        <v>0</v>
      </c>
      <c r="AR25" s="186">
        <f>[1]PerlDa2!AQ1932</f>
        <v>0</v>
      </c>
      <c r="AS25" s="186">
        <f>[1]PerlDa2!AR1932</f>
        <v>0</v>
      </c>
      <c r="AT25" s="186">
        <f>[1]PerlDa2!AS1932</f>
        <v>0</v>
      </c>
      <c r="AU25" s="186">
        <f>[1]PerlDa2!AT1932</f>
        <v>0</v>
      </c>
      <c r="AV25" s="186">
        <f>[1]PerlDa2!AU1932</f>
        <v>0</v>
      </c>
      <c r="AW25" s="186">
        <f>[1]PerlDa2!AV1932</f>
        <v>0</v>
      </c>
      <c r="AX25" s="186">
        <f>[1]PerlDa2!AW1932</f>
        <v>0</v>
      </c>
      <c r="AY25" s="186">
        <f>[1]PerlDa2!AX1932</f>
        <v>0</v>
      </c>
      <c r="AZ25" s="186">
        <f>[1]PerlDa2!AY1932</f>
        <v>0</v>
      </c>
      <c r="BA25" s="186">
        <f>[1]PerlDa2!AZ1932</f>
        <v>0</v>
      </c>
      <c r="BB25" s="186">
        <f>[1]PerlDa2!BA1932</f>
        <v>0</v>
      </c>
      <c r="BC25" s="186">
        <f>[1]PerlDa2!BB1932</f>
        <v>0</v>
      </c>
      <c r="BD25" s="186">
        <f>[1]PerlDa2!BC1932</f>
        <v>0</v>
      </c>
      <c r="BE25" s="186">
        <f>[1]PerlDa2!BD1932</f>
        <v>0</v>
      </c>
      <c r="BF25" s="186">
        <f>[1]PerlDa2!BE1932</f>
        <v>0</v>
      </c>
      <c r="BG25" s="186">
        <f>[1]PerlDa2!BF1932</f>
        <v>0</v>
      </c>
      <c r="BH25" s="186">
        <f>[1]PerlDa2!BG1932</f>
        <v>0</v>
      </c>
      <c r="BI25" s="186">
        <f>[1]PerlDa2!BH1932</f>
        <v>0</v>
      </c>
      <c r="BJ25" s="186">
        <f>[1]PerlDa2!BI1932</f>
        <v>0</v>
      </c>
      <c r="BK25" s="186">
        <f>[1]PerlDa2!BJ1932</f>
        <v>0</v>
      </c>
      <c r="BL25" s="186">
        <f>[1]PerlDa2!BK1932</f>
        <v>0</v>
      </c>
      <c r="BM25" s="186">
        <f>[1]PerlDa2!BL1932</f>
        <v>0</v>
      </c>
      <c r="BN25" s="186">
        <f>[1]PerlDa2!BM1932</f>
        <v>0</v>
      </c>
      <c r="BO25" s="186">
        <f>[1]PerlDa2!BN1932</f>
        <v>0</v>
      </c>
      <c r="BP25" s="186">
        <f>[1]PerlDa2!BO1932</f>
        <v>0</v>
      </c>
      <c r="BQ25" s="186">
        <f>[1]PerlDa2!BP1932</f>
        <v>0</v>
      </c>
      <c r="BR25" s="186">
        <f>[1]PerlDa2!BQ1932</f>
        <v>0</v>
      </c>
      <c r="BS25" s="186">
        <f>[1]PerlDa2!BR1932</f>
        <v>0</v>
      </c>
      <c r="BT25" s="186">
        <f>[1]PerlDa2!BS1932</f>
        <v>0</v>
      </c>
      <c r="BU25" s="186">
        <f>[1]PerlDa2!BT1932</f>
        <v>0</v>
      </c>
      <c r="BV25" s="186">
        <f>[1]PerlDa2!BU1932</f>
        <v>0</v>
      </c>
      <c r="BW25" s="186">
        <f>[1]PerlDa2!BV1932</f>
        <v>0</v>
      </c>
      <c r="BX25" s="186">
        <f>[1]PerlDa2!BW1932</f>
        <v>0</v>
      </c>
      <c r="BY25" s="186">
        <f>[1]PerlDa2!BX1932</f>
        <v>0</v>
      </c>
      <c r="BZ25" s="186">
        <f>[1]PerlDa2!BY1932</f>
        <v>0</v>
      </c>
      <c r="CA25" s="186">
        <f>[1]PerlDa2!BZ1932</f>
        <v>1</v>
      </c>
      <c r="CB25" s="186">
        <f>[1]PerlDa2!CA1932</f>
        <v>2</v>
      </c>
      <c r="CC25" s="186">
        <f>[1]PerlDa2!CB1932</f>
        <v>3</v>
      </c>
      <c r="CD25" s="186">
        <f>[1]PerlDa2!CC1932</f>
        <v>4</v>
      </c>
      <c r="CE25" s="186">
        <f>[1]PerlDa2!CD1932</f>
        <v>4</v>
      </c>
      <c r="CF25" s="186">
        <f>[1]PerlDa2!CE1932</f>
        <v>6</v>
      </c>
      <c r="CG25" s="186">
        <f>[1]PerlDa2!CF1932</f>
        <v>9</v>
      </c>
      <c r="CH25" s="186">
        <f>[1]PerlDa2!CG1932</f>
        <v>13</v>
      </c>
      <c r="CI25" s="186">
        <f>[1]PerlDa2!CH1932</f>
        <v>13</v>
      </c>
      <c r="CJ25" s="186">
        <f>[1]PerlDa2!CI1932</f>
        <v>24</v>
      </c>
      <c r="CK25" s="186">
        <f>[1]PerlDa2!CJ1932</f>
        <v>32</v>
      </c>
      <c r="CL25" s="186">
        <f>[1]PerlDa2!CK1932</f>
        <v>34</v>
      </c>
      <c r="CM25" s="186">
        <f>[1]PerlDa2!CL1932</f>
        <v>41</v>
      </c>
      <c r="CN25" s="186">
        <f>[1]PerlDa2!CM1932</f>
        <v>52</v>
      </c>
      <c r="CO25" s="186">
        <f>[1]PerlDa2!CN1932</f>
        <v>65</v>
      </c>
      <c r="CP25" s="186">
        <f>[1]PerlDa2!CO1932</f>
        <v>72</v>
      </c>
      <c r="CQ25" s="186">
        <f>[1]PerlDa2!CP1932</f>
        <v>77</v>
      </c>
      <c r="CR25" s="186">
        <f>[1]PerlDa2!CQ1932</f>
        <v>90</v>
      </c>
      <c r="CS25" s="186">
        <f>[1]PerlDa2!CR1932</f>
        <v>104</v>
      </c>
      <c r="CT25" s="186">
        <f>[1]PerlDa2!CS1932</f>
        <v>123</v>
      </c>
      <c r="CU25" s="186">
        <f>[1]PerlDa2!CT1932</f>
        <v>139</v>
      </c>
      <c r="CV25" s="186">
        <f>[1]PerlDa2!CU1932</f>
        <v>161</v>
      </c>
      <c r="CW25" s="186">
        <f>[1]PerlDa2!CV1932</f>
        <v>179</v>
      </c>
      <c r="CX25" s="186">
        <f>[1]PerlDa2!CW1932</f>
        <v>187</v>
      </c>
      <c r="CY25" s="186">
        <f>[1]PerlDa2!CX1932</f>
        <v>203</v>
      </c>
      <c r="CZ25" s="186">
        <f>[1]PerlDa2!CY1932</f>
        <v>218</v>
      </c>
      <c r="DA25" s="186">
        <f>[1]PerlDa2!CZ1932</f>
        <v>237</v>
      </c>
      <c r="DB25" s="186">
        <f>[1]PerlDa2!DA1932</f>
        <v>247</v>
      </c>
      <c r="DC25" s="186">
        <f>[1]PerlDa2!DB1932</f>
        <v>260</v>
      </c>
      <c r="DD25" s="186">
        <f>[1]PerlDa2!DC1932</f>
        <v>273</v>
      </c>
      <c r="DE25" s="186">
        <f>[1]PerlDa2!DD1932</f>
        <v>285</v>
      </c>
      <c r="DF25" s="186">
        <f>[1]PerlDa2!DE1932</f>
        <v>299</v>
      </c>
      <c r="DG25" s="186">
        <f>[1]PerlDa2!DF1932</f>
        <v>309</v>
      </c>
      <c r="DH25" s="186">
        <f>[1]PerlDa2!DG1932</f>
        <v>321</v>
      </c>
      <c r="DI25" s="186">
        <f>[1]PerlDa2!DH1932</f>
        <v>336</v>
      </c>
      <c r="DJ25" s="186">
        <f>[1]PerlDa2!DI1932</f>
        <v>346</v>
      </c>
      <c r="DK25" s="186">
        <f>[1]PerlDa2!DJ1932</f>
        <v>355</v>
      </c>
      <c r="DL25" s="186">
        <f>[1]PerlDa2!DK1932</f>
        <v>364</v>
      </c>
      <c r="DM25" s="186">
        <f>[1]PerlDa2!DL1932</f>
        <v>370</v>
      </c>
      <c r="DN25" s="186">
        <f>[1]PerlDa2!DM1932</f>
        <v>384</v>
      </c>
      <c r="DO25" s="186">
        <f>[1]PerlDa2!DN1932</f>
        <v>394</v>
      </c>
      <c r="DP25" s="186">
        <f>[1]PerlDa2!DO1932</f>
        <v>403</v>
      </c>
      <c r="DQ25" s="186">
        <f>[1]PerlDa2!DP1932</f>
        <v>418</v>
      </c>
      <c r="DR25" s="186">
        <f>[1]PerlDa2!DQ1932</f>
        <v>422</v>
      </c>
      <c r="DS25" s="186">
        <f>[1]PerlDa2!DR1932</f>
        <v>427</v>
      </c>
      <c r="DT25" s="186">
        <f>[1]PerlDa2!DS1932</f>
        <v>434</v>
      </c>
      <c r="DU25" s="186">
        <f>[1]PerlDa2!DT1932</f>
        <v>443</v>
      </c>
      <c r="DV25" s="186">
        <f>[1]PerlDa2!DU1932</f>
        <v>452</v>
      </c>
      <c r="DW25" s="186">
        <f>[1]PerlDa2!DV1932</f>
        <v>460</v>
      </c>
      <c r="DX25" s="186">
        <f>[1]PerlDa2!DW1932</f>
        <v>475</v>
      </c>
      <c r="DY25" s="186">
        <f>[1]PerlDa2!DX1932</f>
        <v>484</v>
      </c>
      <c r="DZ25" s="186">
        <f>[1]PerlDa2!DY1932</f>
        <v>493</v>
      </c>
      <c r="EA25" s="186">
        <f>[1]PerlDa2!DZ1932</f>
        <v>503</v>
      </c>
      <c r="EB25" s="186">
        <f>[1]PerlDa2!EA1932</f>
        <v>506</v>
      </c>
      <c r="EC25" s="186">
        <f>[1]PerlDa2!EB1932</f>
        <v>514</v>
      </c>
      <c r="ED25" s="186">
        <f>[1]PerlDa2!EC1932</f>
        <v>522</v>
      </c>
      <c r="EE25" s="186">
        <f>[1]PerlDa2!ED1932</f>
        <v>526</v>
      </c>
      <c r="EF25" s="186">
        <f>[1]PerlDa2!EE1932</f>
        <v>529</v>
      </c>
      <c r="EG25" s="186">
        <f>[1]PerlDa2!EF1932</f>
        <v>533</v>
      </c>
      <c r="EH25" s="186">
        <f>[1]PerlDa2!EG1932</f>
        <v>527</v>
      </c>
      <c r="EI25" s="186">
        <f>[1]PerlDa2!EH1932</f>
        <v>533</v>
      </c>
      <c r="EJ25" s="187"/>
    </row>
    <row r="26" spans="1:140" x14ac:dyDescent="0.25">
      <c r="A26" s="184">
        <v>1</v>
      </c>
      <c r="B26" s="186" t="str">
        <f>[1]PerlDa2!A1940</f>
        <v>Estonia</v>
      </c>
      <c r="C26" s="186" t="str">
        <f>[1]PerlDa2!B1940</f>
        <v>Estonia_UNSM</v>
      </c>
      <c r="D26" s="186" t="str">
        <f>[1]PerlDa2!C1940</f>
        <v>UNSM</v>
      </c>
      <c r="E26" s="186">
        <f>[1]PerlDa2!D1940</f>
        <v>0</v>
      </c>
      <c r="F26" s="186">
        <f>[1]PerlDa2!E1940</f>
        <v>0</v>
      </c>
      <c r="G26" s="186">
        <f>[1]PerlDa2!F1940</f>
        <v>0</v>
      </c>
      <c r="H26" s="186">
        <f>[1]PerlDa2!G1940</f>
        <v>0</v>
      </c>
      <c r="I26" s="186" t="str">
        <f>[1]PerlDa2!H1940</f>
        <v>Deaths</v>
      </c>
      <c r="J26" s="186" t="str">
        <f>[1]PerlDa2!I1940</f>
        <v>jhu</v>
      </c>
      <c r="K26" s="186" t="str">
        <f>[1]PerlDa2!J1940</f>
        <v>Fri May 15 09:41:43 EET 2020</v>
      </c>
      <c r="L26" s="186" t="str">
        <f>[1]PerlDa2!K1940</f>
        <v>cCdD</v>
      </c>
      <c r="M26" s="186" t="str">
        <f>[1]PerlDa2!L1940</f>
        <v>Cases</v>
      </c>
      <c r="N26" s="186">
        <f>[1]PerlDa2!M1940</f>
        <v>1735</v>
      </c>
      <c r="O26" s="186">
        <f>[1]PerlDa2!N1940</f>
        <v>49</v>
      </c>
      <c r="P26" s="186">
        <f>[1]PerlDa2!O1940</f>
        <v>70</v>
      </c>
      <c r="Q26" s="186">
        <f>[1]PerlDa2!P1940</f>
        <v>53</v>
      </c>
      <c r="R26" s="186">
        <f>[1]PerlDa2!Q1940</f>
        <v>3</v>
      </c>
      <c r="S26" s="186">
        <f>[1]PerlDa2!R1940</f>
        <v>55</v>
      </c>
      <c r="T26" s="186" t="str">
        <f>[1]PerlDa2!S1940</f>
        <v>Death</v>
      </c>
      <c r="U26" s="186">
        <f>[1]PerlDa2!T1940</f>
        <v>58</v>
      </c>
      <c r="V26" s="186">
        <f>[1]PerlDa2!U1940</f>
        <v>64</v>
      </c>
      <c r="W26" s="186">
        <f>[1]PerlDa2!V1940</f>
        <v>74</v>
      </c>
      <c r="X26" s="186">
        <f>[1]PerlDa2!W1940</f>
        <v>68</v>
      </c>
      <c r="Y26" s="186">
        <f>[1]PerlDa2!X1940</f>
        <v>27</v>
      </c>
      <c r="Z26" s="186">
        <f>[1]PerlDa2!Y1940</f>
        <v>94</v>
      </c>
      <c r="AA26" s="186">
        <f>[1]PerlDa2!Z1940</f>
        <v>3.3700000000000001E-2</v>
      </c>
      <c r="AB26" s="186">
        <f>[1]PerlDa2!AA1940</f>
        <v>0</v>
      </c>
      <c r="AC26" s="186">
        <f>[1]PerlDa2!AB1940</f>
        <v>0</v>
      </c>
      <c r="AD26" s="186">
        <f>[1]PerlDa2!AC1940</f>
        <v>0</v>
      </c>
      <c r="AE26" s="186">
        <f>[1]PerlDa2!AD1940</f>
        <v>0</v>
      </c>
      <c r="AF26" s="186">
        <f>[1]PerlDa2!AE1940</f>
        <v>0</v>
      </c>
      <c r="AG26" s="186">
        <f>[1]PerlDa2!AF1940</f>
        <v>0</v>
      </c>
      <c r="AH26" s="186">
        <f>[1]PerlDa2!AG1940</f>
        <v>0</v>
      </c>
      <c r="AI26" s="186">
        <f>[1]PerlDa2!AH1940</f>
        <v>0</v>
      </c>
      <c r="AJ26" s="186">
        <f>[1]PerlDa2!AI1940</f>
        <v>0</v>
      </c>
      <c r="AK26" s="186">
        <f>[1]PerlDa2!AJ1940</f>
        <v>0</v>
      </c>
      <c r="AL26" s="186">
        <f>[1]PerlDa2!AK1940</f>
        <v>0</v>
      </c>
      <c r="AM26" s="186">
        <f>[1]PerlDa2!AL1940</f>
        <v>0</v>
      </c>
      <c r="AN26" s="186">
        <f>[1]PerlDa2!AM1940</f>
        <v>0</v>
      </c>
      <c r="AO26" s="186">
        <f>[1]PerlDa2!AN1940</f>
        <v>0</v>
      </c>
      <c r="AP26" s="186">
        <f>[1]PerlDa2!AO1940</f>
        <v>0</v>
      </c>
      <c r="AQ26" s="186">
        <f>[1]PerlDa2!AP1940</f>
        <v>0</v>
      </c>
      <c r="AR26" s="186">
        <f>[1]PerlDa2!AQ1940</f>
        <v>0</v>
      </c>
      <c r="AS26" s="186">
        <f>[1]PerlDa2!AR1940</f>
        <v>0</v>
      </c>
      <c r="AT26" s="186">
        <f>[1]PerlDa2!AS1940</f>
        <v>0</v>
      </c>
      <c r="AU26" s="186">
        <f>[1]PerlDa2!AT1940</f>
        <v>0</v>
      </c>
      <c r="AV26" s="186">
        <f>[1]PerlDa2!AU1940</f>
        <v>0</v>
      </c>
      <c r="AW26" s="186">
        <f>[1]PerlDa2!AV1940</f>
        <v>0</v>
      </c>
      <c r="AX26" s="186">
        <f>[1]PerlDa2!AW1940</f>
        <v>0</v>
      </c>
      <c r="AY26" s="186">
        <f>[1]PerlDa2!AX1940</f>
        <v>0</v>
      </c>
      <c r="AZ26" s="186">
        <f>[1]PerlDa2!AY1940</f>
        <v>0</v>
      </c>
      <c r="BA26" s="186">
        <f>[1]PerlDa2!AZ1940</f>
        <v>0</v>
      </c>
      <c r="BB26" s="186">
        <f>[1]PerlDa2!BA1940</f>
        <v>0</v>
      </c>
      <c r="BC26" s="186">
        <f>[1]PerlDa2!BB1940</f>
        <v>0</v>
      </c>
      <c r="BD26" s="186">
        <f>[1]PerlDa2!BC1940</f>
        <v>0</v>
      </c>
      <c r="BE26" s="186">
        <f>[1]PerlDa2!BD1940</f>
        <v>0</v>
      </c>
      <c r="BF26" s="186">
        <f>[1]PerlDa2!BE1940</f>
        <v>0</v>
      </c>
      <c r="BG26" s="186">
        <f>[1]PerlDa2!BF1940</f>
        <v>0</v>
      </c>
      <c r="BH26" s="186">
        <f>[1]PerlDa2!BG1940</f>
        <v>0</v>
      </c>
      <c r="BI26" s="186">
        <f>[1]PerlDa2!BH1940</f>
        <v>0</v>
      </c>
      <c r="BJ26" s="186">
        <f>[1]PerlDa2!BI1940</f>
        <v>0</v>
      </c>
      <c r="BK26" s="186">
        <f>[1]PerlDa2!BJ1940</f>
        <v>0</v>
      </c>
      <c r="BL26" s="186">
        <f>[1]PerlDa2!BK1940</f>
        <v>0</v>
      </c>
      <c r="BM26" s="186">
        <f>[1]PerlDa2!BL1940</f>
        <v>0</v>
      </c>
      <c r="BN26" s="186">
        <f>[1]PerlDa2!BM1940</f>
        <v>0</v>
      </c>
      <c r="BO26" s="186">
        <f>[1]PerlDa2!BN1940</f>
        <v>0</v>
      </c>
      <c r="BP26" s="186">
        <f>[1]PerlDa2!BO1940</f>
        <v>0</v>
      </c>
      <c r="BQ26" s="186">
        <f>[1]PerlDa2!BP1940</f>
        <v>0</v>
      </c>
      <c r="BR26" s="186">
        <f>[1]PerlDa2!BQ1940</f>
        <v>0</v>
      </c>
      <c r="BS26" s="186">
        <f>[1]PerlDa2!BR1940</f>
        <v>0</v>
      </c>
      <c r="BT26" s="186">
        <f>[1]PerlDa2!BS1940</f>
        <v>0</v>
      </c>
      <c r="BU26" s="186">
        <f>[1]PerlDa2!BT1940</f>
        <v>0</v>
      </c>
      <c r="BV26" s="186">
        <f>[1]PerlDa2!BU1940</f>
        <v>0</v>
      </c>
      <c r="BW26" s="186">
        <f>[1]PerlDa2!BV1940</f>
        <v>0</v>
      </c>
      <c r="BX26" s="186">
        <f>[1]PerlDa2!BW1940</f>
        <v>0</v>
      </c>
      <c r="BY26" s="186">
        <f>[1]PerlDa2!BX1940</f>
        <v>0</v>
      </c>
      <c r="BZ26" s="186">
        <f>[1]PerlDa2!BY1940</f>
        <v>0</v>
      </c>
      <c r="CA26" s="186">
        <f>[1]PerlDa2!BZ1940</f>
        <v>0</v>
      </c>
      <c r="CB26" s="186">
        <f>[1]PerlDa2!CA1940</f>
        <v>0</v>
      </c>
      <c r="CC26" s="186">
        <f>[1]PerlDa2!CB1940</f>
        <v>0</v>
      </c>
      <c r="CD26" s="186">
        <f>[1]PerlDa2!CC1940</f>
        <v>0</v>
      </c>
      <c r="CE26" s="186">
        <f>[1]PerlDa2!CD1940</f>
        <v>0</v>
      </c>
      <c r="CF26" s="186">
        <f>[1]PerlDa2!CE1940</f>
        <v>0</v>
      </c>
      <c r="CG26" s="186">
        <f>[1]PerlDa2!CF1940</f>
        <v>0</v>
      </c>
      <c r="CH26" s="186">
        <f>[1]PerlDa2!CG1940</f>
        <v>0</v>
      </c>
      <c r="CI26" s="186">
        <f>[1]PerlDa2!CH1940</f>
        <v>0</v>
      </c>
      <c r="CJ26" s="186">
        <f>[1]PerlDa2!CI1940</f>
        <v>0</v>
      </c>
      <c r="CK26" s="186">
        <f>[1]PerlDa2!CJ1940</f>
        <v>0</v>
      </c>
      <c r="CL26" s="186">
        <f>[1]PerlDa2!CK1940</f>
        <v>1</v>
      </c>
      <c r="CM26" s="186">
        <f>[1]PerlDa2!CL1940</f>
        <v>1</v>
      </c>
      <c r="CN26" s="186">
        <f>[1]PerlDa2!CM1940</f>
        <v>1</v>
      </c>
      <c r="CO26" s="186">
        <f>[1]PerlDa2!CN1940</f>
        <v>1</v>
      </c>
      <c r="CP26" s="186">
        <f>[1]PerlDa2!CO1940</f>
        <v>3</v>
      </c>
      <c r="CQ26" s="186">
        <f>[1]PerlDa2!CP1940</f>
        <v>3</v>
      </c>
      <c r="CR26" s="186">
        <f>[1]PerlDa2!CQ1940</f>
        <v>4</v>
      </c>
      <c r="CS26" s="186">
        <f>[1]PerlDa2!CR1940</f>
        <v>5</v>
      </c>
      <c r="CT26" s="186">
        <f>[1]PerlDa2!CS1940</f>
        <v>11</v>
      </c>
      <c r="CU26" s="186">
        <f>[1]PerlDa2!CT1940</f>
        <v>12</v>
      </c>
      <c r="CV26" s="186">
        <f>[1]PerlDa2!CU1940</f>
        <v>13</v>
      </c>
      <c r="CW26" s="186">
        <f>[1]PerlDa2!CV1940</f>
        <v>15</v>
      </c>
      <c r="CX26" s="186">
        <f>[1]PerlDa2!CW1940</f>
        <v>19</v>
      </c>
      <c r="CY26" s="186">
        <f>[1]PerlDa2!CX1940</f>
        <v>21</v>
      </c>
      <c r="CZ26" s="186">
        <f>[1]PerlDa2!CY1940</f>
        <v>24</v>
      </c>
      <c r="DA26" s="186">
        <f>[1]PerlDa2!CZ1940</f>
        <v>24</v>
      </c>
      <c r="DB26" s="186">
        <f>[1]PerlDa2!DA1940</f>
        <v>24</v>
      </c>
      <c r="DC26" s="186">
        <f>[1]PerlDa2!DB1940</f>
        <v>24</v>
      </c>
      <c r="DD26" s="186">
        <f>[1]PerlDa2!DC1940</f>
        <v>25</v>
      </c>
      <c r="DE26" s="186">
        <f>[1]PerlDa2!DD1940</f>
        <v>28</v>
      </c>
      <c r="DF26" s="186">
        <f>[1]PerlDa2!DE1940</f>
        <v>31</v>
      </c>
      <c r="DG26" s="186">
        <f>[1]PerlDa2!DF1940</f>
        <v>35</v>
      </c>
      <c r="DH26" s="186">
        <f>[1]PerlDa2!DG1940</f>
        <v>36</v>
      </c>
      <c r="DI26" s="186">
        <f>[1]PerlDa2!DH1940</f>
        <v>38</v>
      </c>
      <c r="DJ26" s="186">
        <f>[1]PerlDa2!DI1940</f>
        <v>38</v>
      </c>
      <c r="DK26" s="186">
        <f>[1]PerlDa2!DJ1940</f>
        <v>40</v>
      </c>
      <c r="DL26" s="186">
        <f>[1]PerlDa2!DK1940</f>
        <v>40</v>
      </c>
      <c r="DM26" s="186">
        <f>[1]PerlDa2!DL1940</f>
        <v>43</v>
      </c>
      <c r="DN26" s="186">
        <f>[1]PerlDa2!DM1940</f>
        <v>44</v>
      </c>
      <c r="DO26" s="186">
        <f>[1]PerlDa2!DN1940</f>
        <v>45</v>
      </c>
      <c r="DP26" s="186">
        <f>[1]PerlDa2!DO1940</f>
        <v>46</v>
      </c>
      <c r="DQ26" s="186">
        <f>[1]PerlDa2!DP1940</f>
        <v>46</v>
      </c>
      <c r="DR26" s="186">
        <f>[1]PerlDa2!DQ1940</f>
        <v>49</v>
      </c>
      <c r="DS26" s="186">
        <f>[1]PerlDa2!DR1940</f>
        <v>50</v>
      </c>
      <c r="DT26" s="186">
        <f>[1]PerlDa2!DS1940</f>
        <v>50</v>
      </c>
      <c r="DU26" s="186">
        <f>[1]PerlDa2!DT1940</f>
        <v>50</v>
      </c>
      <c r="DV26" s="186">
        <f>[1]PerlDa2!DU1940</f>
        <v>52</v>
      </c>
      <c r="DW26" s="186">
        <f>[1]PerlDa2!DV1940</f>
        <v>52</v>
      </c>
      <c r="DX26" s="186">
        <f>[1]PerlDa2!DW1940</f>
        <v>53</v>
      </c>
      <c r="DY26" s="186">
        <f>[1]PerlDa2!DX1940</f>
        <v>55</v>
      </c>
      <c r="DZ26" s="186">
        <f>[1]PerlDa2!DY1940</f>
        <v>55</v>
      </c>
      <c r="EA26" s="186">
        <f>[1]PerlDa2!DZ1940</f>
        <v>55</v>
      </c>
      <c r="EB26" s="186">
        <f>[1]PerlDa2!EA1940</f>
        <v>55</v>
      </c>
      <c r="EC26" s="186">
        <f>[1]PerlDa2!EB1940</f>
        <v>56</v>
      </c>
      <c r="ED26" s="186">
        <f>[1]PerlDa2!EC1940</f>
        <v>56</v>
      </c>
      <c r="EE26" s="186">
        <f>[1]PerlDa2!ED1940</f>
        <v>60</v>
      </c>
      <c r="EF26" s="186">
        <f>[1]PerlDa2!EE1940</f>
        <v>60</v>
      </c>
      <c r="EG26" s="186">
        <f>[1]PerlDa2!EF1940</f>
        <v>61</v>
      </c>
      <c r="EH26" s="186">
        <f>[1]PerlDa2!EG1940</f>
        <v>61</v>
      </c>
      <c r="EI26" s="186">
        <f>[1]PerlDa2!EH1940</f>
        <v>61</v>
      </c>
      <c r="EJ26" s="187"/>
    </row>
    <row r="27" spans="1:140" x14ac:dyDescent="0.25">
      <c r="A27" s="184">
        <v>1</v>
      </c>
      <c r="B27" s="186" t="str">
        <f>[1]PerlDa2!A1943</f>
        <v>Finland</v>
      </c>
      <c r="C27" s="186" t="str">
        <f>[1]PerlDa2!B1943</f>
        <v>Finland_UNSM</v>
      </c>
      <c r="D27" s="186" t="str">
        <f>[1]PerlDa2!C1943</f>
        <v>UNSM</v>
      </c>
      <c r="E27" s="186">
        <f>[1]PerlDa2!D1943</f>
        <v>0</v>
      </c>
      <c r="F27" s="186">
        <f>[1]PerlDa2!E1943</f>
        <v>0</v>
      </c>
      <c r="G27" s="186">
        <f>[1]PerlDa2!F1943</f>
        <v>0</v>
      </c>
      <c r="H27" s="186">
        <f>[1]PerlDa2!G1943</f>
        <v>0</v>
      </c>
      <c r="I27" s="186" t="str">
        <f>[1]PerlDa2!H1943</f>
        <v>Deaths</v>
      </c>
      <c r="J27" s="186" t="str">
        <f>[1]PerlDa2!I1943</f>
        <v>jhu</v>
      </c>
      <c r="K27" s="186" t="str">
        <f>[1]PerlDa2!J1943</f>
        <v>Fri May 15 09:41:43 EET 2020</v>
      </c>
      <c r="L27" s="186" t="str">
        <f>[1]PerlDa2!K1943</f>
        <v>c=dD</v>
      </c>
      <c r="M27" s="186" t="str">
        <f>[1]PerlDa2!L1943</f>
        <v>Cases</v>
      </c>
      <c r="N27" s="186">
        <f>[1]PerlDa2!M1943</f>
        <v>5811</v>
      </c>
      <c r="O27" s="186">
        <f>[1]PerlDa2!N1943</f>
        <v>47</v>
      </c>
      <c r="P27" s="186">
        <f>[1]PerlDa2!O1943</f>
        <v>76</v>
      </c>
      <c r="Q27" s="186">
        <f>[1]PerlDa2!P1943</f>
        <v>61</v>
      </c>
      <c r="R27" s="186">
        <f>[1]PerlDa2!Q1943</f>
        <v>49</v>
      </c>
      <c r="S27" s="186">
        <f>[1]PerlDa2!R1943</f>
        <v>999</v>
      </c>
      <c r="T27" s="186" t="str">
        <f>[1]PerlDa2!S1943</f>
        <v>Death</v>
      </c>
      <c r="U27" s="186">
        <f>[1]PerlDa2!T1943</f>
        <v>269</v>
      </c>
      <c r="V27" s="186">
        <f>[1]PerlDa2!U1943</f>
        <v>60</v>
      </c>
      <c r="W27" s="186">
        <f>[1]PerlDa2!V1943</f>
        <v>91</v>
      </c>
      <c r="X27" s="186">
        <f>[1]PerlDa2!W1943</f>
        <v>85</v>
      </c>
      <c r="Y27" s="186">
        <f>[1]PerlDa2!X1943</f>
        <v>14</v>
      </c>
      <c r="Z27" s="186">
        <f>[1]PerlDa2!Y1943</f>
        <v>98</v>
      </c>
      <c r="AA27" s="186">
        <f>[1]PerlDa2!Z1943</f>
        <v>4.6399999999999997E-2</v>
      </c>
      <c r="AB27" s="186">
        <f>[1]PerlDa2!AA1943</f>
        <v>0</v>
      </c>
      <c r="AC27" s="186">
        <f>[1]PerlDa2!AB1943</f>
        <v>0</v>
      </c>
      <c r="AD27" s="186">
        <f>[1]PerlDa2!AC1943</f>
        <v>0</v>
      </c>
      <c r="AE27" s="186">
        <f>[1]PerlDa2!AD1943</f>
        <v>0</v>
      </c>
      <c r="AF27" s="186">
        <f>[1]PerlDa2!AE1943</f>
        <v>0</v>
      </c>
      <c r="AG27" s="186">
        <f>[1]PerlDa2!AF1943</f>
        <v>0</v>
      </c>
      <c r="AH27" s="186">
        <f>[1]PerlDa2!AG1943</f>
        <v>0</v>
      </c>
      <c r="AI27" s="186">
        <f>[1]PerlDa2!AH1943</f>
        <v>0</v>
      </c>
      <c r="AJ27" s="186">
        <f>[1]PerlDa2!AI1943</f>
        <v>0</v>
      </c>
      <c r="AK27" s="186">
        <f>[1]PerlDa2!AJ1943</f>
        <v>0</v>
      </c>
      <c r="AL27" s="186">
        <f>[1]PerlDa2!AK1943</f>
        <v>0</v>
      </c>
      <c r="AM27" s="186">
        <f>[1]PerlDa2!AL1943</f>
        <v>0</v>
      </c>
      <c r="AN27" s="186">
        <f>[1]PerlDa2!AM1943</f>
        <v>0</v>
      </c>
      <c r="AO27" s="186">
        <f>[1]PerlDa2!AN1943</f>
        <v>0</v>
      </c>
      <c r="AP27" s="186">
        <f>[1]PerlDa2!AO1943</f>
        <v>0</v>
      </c>
      <c r="AQ27" s="186">
        <f>[1]PerlDa2!AP1943</f>
        <v>0</v>
      </c>
      <c r="AR27" s="186">
        <f>[1]PerlDa2!AQ1943</f>
        <v>0</v>
      </c>
      <c r="AS27" s="186">
        <f>[1]PerlDa2!AR1943</f>
        <v>0</v>
      </c>
      <c r="AT27" s="186">
        <f>[1]PerlDa2!AS1943</f>
        <v>0</v>
      </c>
      <c r="AU27" s="186">
        <f>[1]PerlDa2!AT1943</f>
        <v>0</v>
      </c>
      <c r="AV27" s="186">
        <f>[1]PerlDa2!AU1943</f>
        <v>0</v>
      </c>
      <c r="AW27" s="186">
        <f>[1]PerlDa2!AV1943</f>
        <v>0</v>
      </c>
      <c r="AX27" s="186">
        <f>[1]PerlDa2!AW1943</f>
        <v>0</v>
      </c>
      <c r="AY27" s="186">
        <f>[1]PerlDa2!AX1943</f>
        <v>0</v>
      </c>
      <c r="AZ27" s="186">
        <f>[1]PerlDa2!AY1943</f>
        <v>0</v>
      </c>
      <c r="BA27" s="186">
        <f>[1]PerlDa2!AZ1943</f>
        <v>0</v>
      </c>
      <c r="BB27" s="186">
        <f>[1]PerlDa2!BA1943</f>
        <v>0</v>
      </c>
      <c r="BC27" s="186">
        <f>[1]PerlDa2!BB1943</f>
        <v>0</v>
      </c>
      <c r="BD27" s="186">
        <f>[1]PerlDa2!BC1943</f>
        <v>0</v>
      </c>
      <c r="BE27" s="186">
        <f>[1]PerlDa2!BD1943</f>
        <v>0</v>
      </c>
      <c r="BF27" s="186">
        <f>[1]PerlDa2!BE1943</f>
        <v>0</v>
      </c>
      <c r="BG27" s="186">
        <f>[1]PerlDa2!BF1943</f>
        <v>0</v>
      </c>
      <c r="BH27" s="186">
        <f>[1]PerlDa2!BG1943</f>
        <v>0</v>
      </c>
      <c r="BI27" s="186">
        <f>[1]PerlDa2!BH1943</f>
        <v>0</v>
      </c>
      <c r="BJ27" s="186">
        <f>[1]PerlDa2!BI1943</f>
        <v>0</v>
      </c>
      <c r="BK27" s="186">
        <f>[1]PerlDa2!BJ1943</f>
        <v>0</v>
      </c>
      <c r="BL27" s="186">
        <f>[1]PerlDa2!BK1943</f>
        <v>0</v>
      </c>
      <c r="BM27" s="186">
        <f>[1]PerlDa2!BL1943</f>
        <v>0</v>
      </c>
      <c r="BN27" s="186">
        <f>[1]PerlDa2!BM1943</f>
        <v>0</v>
      </c>
      <c r="BO27" s="186">
        <f>[1]PerlDa2!BN1943</f>
        <v>0</v>
      </c>
      <c r="BP27" s="186">
        <f>[1]PerlDa2!BO1943</f>
        <v>0</v>
      </c>
      <c r="BQ27" s="186">
        <f>[1]PerlDa2!BP1943</f>
        <v>0</v>
      </c>
      <c r="BR27" s="186">
        <f>[1]PerlDa2!BQ1943</f>
        <v>0</v>
      </c>
      <c r="BS27" s="186">
        <f>[1]PerlDa2!BR1943</f>
        <v>0</v>
      </c>
      <c r="BT27" s="186">
        <f>[1]PerlDa2!BS1943</f>
        <v>0</v>
      </c>
      <c r="BU27" s="186">
        <f>[1]PerlDa2!BT1943</f>
        <v>0</v>
      </c>
      <c r="BV27" s="186">
        <f>[1]PerlDa2!BU1943</f>
        <v>0</v>
      </c>
      <c r="BW27" s="186">
        <f>[1]PerlDa2!BV1943</f>
        <v>0</v>
      </c>
      <c r="BX27" s="186">
        <f>[1]PerlDa2!BW1943</f>
        <v>0</v>
      </c>
      <c r="BY27" s="186">
        <f>[1]PerlDa2!BX1943</f>
        <v>0</v>
      </c>
      <c r="BZ27" s="186">
        <f>[1]PerlDa2!BY1943</f>
        <v>0</v>
      </c>
      <c r="CA27" s="186">
        <f>[1]PerlDa2!BZ1943</f>
        <v>0</v>
      </c>
      <c r="CB27" s="186">
        <f>[1]PerlDa2!CA1943</f>
        <v>0</v>
      </c>
      <c r="CC27" s="186">
        <f>[1]PerlDa2!CB1943</f>
        <v>0</v>
      </c>
      <c r="CD27" s="186">
        <f>[1]PerlDa2!CC1943</f>
        <v>0</v>
      </c>
      <c r="CE27" s="186">
        <f>[1]PerlDa2!CD1943</f>
        <v>0</v>
      </c>
      <c r="CF27" s="186">
        <f>[1]PerlDa2!CE1943</f>
        <v>0</v>
      </c>
      <c r="CG27" s="186">
        <f>[1]PerlDa2!CF1943</f>
        <v>0</v>
      </c>
      <c r="CH27" s="186">
        <f>[1]PerlDa2!CG1943</f>
        <v>1</v>
      </c>
      <c r="CI27" s="186">
        <f>[1]PerlDa2!CH1943</f>
        <v>1</v>
      </c>
      <c r="CJ27" s="186">
        <f>[1]PerlDa2!CI1943</f>
        <v>1</v>
      </c>
      <c r="CK27" s="186">
        <f>[1]PerlDa2!CJ1943</f>
        <v>1</v>
      </c>
      <c r="CL27" s="186">
        <f>[1]PerlDa2!CK1943</f>
        <v>3</v>
      </c>
      <c r="CM27" s="186">
        <f>[1]PerlDa2!CL1943</f>
        <v>5</v>
      </c>
      <c r="CN27" s="186">
        <f>[1]PerlDa2!CM1943</f>
        <v>7</v>
      </c>
      <c r="CO27" s="186">
        <f>[1]PerlDa2!CN1943</f>
        <v>9</v>
      </c>
      <c r="CP27" s="186">
        <f>[1]PerlDa2!CO1943</f>
        <v>11</v>
      </c>
      <c r="CQ27" s="186">
        <f>[1]PerlDa2!CP1943</f>
        <v>13</v>
      </c>
      <c r="CR27" s="186">
        <f>[1]PerlDa2!CQ1943</f>
        <v>17</v>
      </c>
      <c r="CS27" s="186">
        <f>[1]PerlDa2!CR1943</f>
        <v>17</v>
      </c>
      <c r="CT27" s="186">
        <f>[1]PerlDa2!CS1943</f>
        <v>19</v>
      </c>
      <c r="CU27" s="186">
        <f>[1]PerlDa2!CT1943</f>
        <v>20</v>
      </c>
      <c r="CV27" s="186">
        <f>[1]PerlDa2!CU1943</f>
        <v>25</v>
      </c>
      <c r="CW27" s="186">
        <f>[1]PerlDa2!CV1943</f>
        <v>28</v>
      </c>
      <c r="CX27" s="186">
        <f>[1]PerlDa2!CW1943</f>
        <v>27</v>
      </c>
      <c r="CY27" s="186">
        <f>[1]PerlDa2!CX1943</f>
        <v>34</v>
      </c>
      <c r="CZ27" s="186">
        <f>[1]PerlDa2!CY1943</f>
        <v>40</v>
      </c>
      <c r="DA27" s="186">
        <f>[1]PerlDa2!CZ1943</f>
        <v>42</v>
      </c>
      <c r="DB27" s="186">
        <f>[1]PerlDa2!DA1943</f>
        <v>48</v>
      </c>
      <c r="DC27" s="186">
        <f>[1]PerlDa2!DB1943</f>
        <v>49</v>
      </c>
      <c r="DD27" s="186">
        <f>[1]PerlDa2!DC1943</f>
        <v>56</v>
      </c>
      <c r="DE27" s="186">
        <f>[1]PerlDa2!DD1943</f>
        <v>59</v>
      </c>
      <c r="DF27" s="186">
        <f>[1]PerlDa2!DE1943</f>
        <v>64</v>
      </c>
      <c r="DG27" s="186">
        <f>[1]PerlDa2!DF1943</f>
        <v>72</v>
      </c>
      <c r="DH27" s="186">
        <f>[1]PerlDa2!DG1943</f>
        <v>75</v>
      </c>
      <c r="DI27" s="186">
        <f>[1]PerlDa2!DH1943</f>
        <v>82</v>
      </c>
      <c r="DJ27" s="186">
        <f>[1]PerlDa2!DI1943</f>
        <v>90</v>
      </c>
      <c r="DK27" s="186">
        <f>[1]PerlDa2!DJ1943</f>
        <v>94</v>
      </c>
      <c r="DL27" s="186">
        <f>[1]PerlDa2!DK1943</f>
        <v>98</v>
      </c>
      <c r="DM27" s="186">
        <f>[1]PerlDa2!DL1943</f>
        <v>141</v>
      </c>
      <c r="DN27" s="186">
        <f>[1]PerlDa2!DM1943</f>
        <v>149</v>
      </c>
      <c r="DO27" s="186">
        <f>[1]PerlDa2!DN1943</f>
        <v>172</v>
      </c>
      <c r="DP27" s="186">
        <f>[1]PerlDa2!DO1943</f>
        <v>177</v>
      </c>
      <c r="DQ27" s="186">
        <f>[1]PerlDa2!DP1943</f>
        <v>186</v>
      </c>
      <c r="DR27" s="186">
        <f>[1]PerlDa2!DQ1943</f>
        <v>190</v>
      </c>
      <c r="DS27" s="186">
        <f>[1]PerlDa2!DR1943</f>
        <v>193</v>
      </c>
      <c r="DT27" s="186">
        <f>[1]PerlDa2!DS1943</f>
        <v>199</v>
      </c>
      <c r="DU27" s="186">
        <f>[1]PerlDa2!DT1943</f>
        <v>206</v>
      </c>
      <c r="DV27" s="186">
        <f>[1]PerlDa2!DU1943</f>
        <v>211</v>
      </c>
      <c r="DW27" s="186">
        <f>[1]PerlDa2!DV1943</f>
        <v>218</v>
      </c>
      <c r="DX27" s="186">
        <f>[1]PerlDa2!DW1943</f>
        <v>220</v>
      </c>
      <c r="DY27" s="186">
        <f>[1]PerlDa2!DX1943</f>
        <v>230</v>
      </c>
      <c r="DZ27" s="186">
        <f>[1]PerlDa2!DY1943</f>
        <v>240</v>
      </c>
      <c r="EA27" s="186">
        <f>[1]PerlDa2!DZ1943</f>
        <v>246</v>
      </c>
      <c r="EB27" s="186">
        <f>[1]PerlDa2!EA1943</f>
        <v>252</v>
      </c>
      <c r="EC27" s="186">
        <f>[1]PerlDa2!EB1943</f>
        <v>255</v>
      </c>
      <c r="ED27" s="186">
        <f>[1]PerlDa2!EC1943</f>
        <v>260</v>
      </c>
      <c r="EE27" s="186">
        <f>[1]PerlDa2!ED1943</f>
        <v>265</v>
      </c>
      <c r="EF27" s="186">
        <f>[1]PerlDa2!EE1943</f>
        <v>267</v>
      </c>
      <c r="EG27" s="186">
        <f>[1]PerlDa2!EF1943</f>
        <v>271</v>
      </c>
      <c r="EH27" s="186">
        <f>[1]PerlDa2!EG1943</f>
        <v>275</v>
      </c>
      <c r="EI27" s="186">
        <f>[1]PerlDa2!EH1943</f>
        <v>284</v>
      </c>
      <c r="EJ27" s="187"/>
    </row>
    <row r="28" spans="1:140" x14ac:dyDescent="0.25">
      <c r="A28" s="184">
        <v>1</v>
      </c>
      <c r="B28" s="186" t="str">
        <f>[1]PerlDa2!A1944</f>
        <v>France</v>
      </c>
      <c r="C28" s="186" t="str">
        <f>[1]PerlDa2!B1944</f>
        <v>France_UNSM</v>
      </c>
      <c r="D28" s="186" t="str">
        <f>[1]PerlDa2!C1944</f>
        <v>UNSM</v>
      </c>
      <c r="E28" s="186">
        <f>[1]PerlDa2!D1944</f>
        <v>0</v>
      </c>
      <c r="F28" s="186">
        <f>[1]PerlDa2!E1944</f>
        <v>0</v>
      </c>
      <c r="G28" s="186">
        <f>[1]PerlDa2!F1944</f>
        <v>0</v>
      </c>
      <c r="H28" s="186">
        <f>[1]PerlDa2!G1944</f>
        <v>0</v>
      </c>
      <c r="I28" s="186" t="str">
        <f>[1]PerlDa2!H1944</f>
        <v>Deaths</v>
      </c>
      <c r="J28" s="186" t="str">
        <f>[1]PerlDa2!I1944</f>
        <v>jhu</v>
      </c>
      <c r="K28" s="186" t="str">
        <f>[1]PerlDa2!J1944</f>
        <v>Fri May 15 09:41:43 EET 2020</v>
      </c>
      <c r="L28" s="186" t="str">
        <f>[1]PerlDa2!K1944</f>
        <v>cCdD</v>
      </c>
      <c r="M28" s="186" t="str">
        <f>[1]PerlDa2!L1944</f>
        <v>Cases</v>
      </c>
      <c r="N28" s="186">
        <f>[1]PerlDa2!M1944</f>
        <v>173455</v>
      </c>
      <c r="O28" s="186">
        <f>[1]PerlDa2!N1944</f>
        <v>36</v>
      </c>
      <c r="P28" s="186">
        <f>[1]PerlDa2!O1944</f>
        <v>82</v>
      </c>
      <c r="Q28" s="186">
        <f>[1]PerlDa2!P1944</f>
        <v>65</v>
      </c>
      <c r="R28" s="186">
        <f>[1]PerlDa2!Q1944</f>
        <v>23</v>
      </c>
      <c r="S28" s="186">
        <f>[1]PerlDa2!R1944</f>
        <v>87</v>
      </c>
      <c r="T28" s="186" t="str">
        <f>[1]PerlDa2!S1944</f>
        <v>Death</v>
      </c>
      <c r="U28" s="186">
        <f>[1]PerlDa2!T1944</f>
        <v>26431</v>
      </c>
      <c r="V28" s="186">
        <f>[1]PerlDa2!U1944</f>
        <v>30</v>
      </c>
      <c r="W28" s="186">
        <f>[1]PerlDa2!V1944</f>
        <v>75</v>
      </c>
      <c r="X28" s="186">
        <f>[1]PerlDa2!W1944</f>
        <v>67</v>
      </c>
      <c r="Y28" s="186">
        <f>[1]PerlDa2!X1944</f>
        <v>25</v>
      </c>
      <c r="Z28" s="186">
        <f>[1]PerlDa2!Y1944</f>
        <v>91</v>
      </c>
      <c r="AA28" s="186">
        <f>[1]PerlDa2!Z1944</f>
        <v>0.15240000000000001</v>
      </c>
      <c r="AB28" s="186">
        <f>[1]PerlDa2!AA1944</f>
        <v>0</v>
      </c>
      <c r="AC28" s="186">
        <f>[1]PerlDa2!AB1944</f>
        <v>0</v>
      </c>
      <c r="AD28" s="186">
        <f>[1]PerlDa2!AC1944</f>
        <v>0</v>
      </c>
      <c r="AE28" s="186">
        <f>[1]PerlDa2!AD1944</f>
        <v>0</v>
      </c>
      <c r="AF28" s="186">
        <f>[1]PerlDa2!AE1944</f>
        <v>0</v>
      </c>
      <c r="AG28" s="186">
        <f>[1]PerlDa2!AF1944</f>
        <v>0</v>
      </c>
      <c r="AH28" s="186">
        <f>[1]PerlDa2!AG1944</f>
        <v>0</v>
      </c>
      <c r="AI28" s="186">
        <f>[1]PerlDa2!AH1944</f>
        <v>0</v>
      </c>
      <c r="AJ28" s="186">
        <f>[1]PerlDa2!AI1944</f>
        <v>0</v>
      </c>
      <c r="AK28" s="186">
        <f>[1]PerlDa2!AJ1944</f>
        <v>0</v>
      </c>
      <c r="AL28" s="186">
        <f>[1]PerlDa2!AK1944</f>
        <v>0</v>
      </c>
      <c r="AM28" s="186">
        <f>[1]PerlDa2!AL1944</f>
        <v>0</v>
      </c>
      <c r="AN28" s="186">
        <f>[1]PerlDa2!AM1944</f>
        <v>0</v>
      </c>
      <c r="AO28" s="186">
        <f>[1]PerlDa2!AN1944</f>
        <v>0</v>
      </c>
      <c r="AP28" s="186">
        <f>[1]PerlDa2!AO1944</f>
        <v>0</v>
      </c>
      <c r="AQ28" s="186">
        <f>[1]PerlDa2!AP1944</f>
        <v>0</v>
      </c>
      <c r="AR28" s="186">
        <f>[1]PerlDa2!AQ1944</f>
        <v>0</v>
      </c>
      <c r="AS28" s="186">
        <f>[1]PerlDa2!AR1944</f>
        <v>0</v>
      </c>
      <c r="AT28" s="186">
        <f>[1]PerlDa2!AS1944</f>
        <v>0</v>
      </c>
      <c r="AU28" s="186">
        <f>[1]PerlDa2!AT1944</f>
        <v>0</v>
      </c>
      <c r="AV28" s="186">
        <f>[1]PerlDa2!AU1944</f>
        <v>0</v>
      </c>
      <c r="AW28" s="186">
        <f>[1]PerlDa2!AV1944</f>
        <v>0</v>
      </c>
      <c r="AX28" s="186">
        <f>[1]PerlDa2!AW1944</f>
        <v>0</v>
      </c>
      <c r="AY28" s="186">
        <f>[1]PerlDa2!AX1944</f>
        <v>1</v>
      </c>
      <c r="AZ28" s="186">
        <f>[1]PerlDa2!AY1944</f>
        <v>1</v>
      </c>
      <c r="BA28" s="186">
        <f>[1]PerlDa2!AZ1944</f>
        <v>1</v>
      </c>
      <c r="BB28" s="186">
        <f>[1]PerlDa2!BA1944</f>
        <v>1</v>
      </c>
      <c r="BC28" s="186">
        <f>[1]PerlDa2!BB1944</f>
        <v>1</v>
      </c>
      <c r="BD28" s="186">
        <f>[1]PerlDa2!BC1944</f>
        <v>1</v>
      </c>
      <c r="BE28" s="186">
        <f>[1]PerlDa2!BD1944</f>
        <v>1</v>
      </c>
      <c r="BF28" s="186">
        <f>[1]PerlDa2!BE1944</f>
        <v>1</v>
      </c>
      <c r="BG28" s="186">
        <f>[1]PerlDa2!BF1944</f>
        <v>1</v>
      </c>
      <c r="BH28" s="186">
        <f>[1]PerlDa2!BG1944</f>
        <v>1</v>
      </c>
      <c r="BI28" s="186">
        <f>[1]PerlDa2!BH1944</f>
        <v>1</v>
      </c>
      <c r="BJ28" s="186">
        <f>[1]PerlDa2!BI1944</f>
        <v>2</v>
      </c>
      <c r="BK28" s="186">
        <f>[1]PerlDa2!BJ1944</f>
        <v>2</v>
      </c>
      <c r="BL28" s="186">
        <f>[1]PerlDa2!BK1944</f>
        <v>2</v>
      </c>
      <c r="BM28" s="186">
        <f>[1]PerlDa2!BL1944</f>
        <v>2</v>
      </c>
      <c r="BN28" s="186">
        <f>[1]PerlDa2!BM1944</f>
        <v>2</v>
      </c>
      <c r="BO28" s="186">
        <f>[1]PerlDa2!BN1944</f>
        <v>3</v>
      </c>
      <c r="BP28" s="186">
        <f>[1]PerlDa2!BO1944</f>
        <v>4</v>
      </c>
      <c r="BQ28" s="186">
        <f>[1]PerlDa2!BP1944</f>
        <v>4</v>
      </c>
      <c r="BR28" s="186">
        <f>[1]PerlDa2!BQ1944</f>
        <v>6</v>
      </c>
      <c r="BS28" s="186">
        <f>[1]PerlDa2!BR1944</f>
        <v>9</v>
      </c>
      <c r="BT28" s="186">
        <f>[1]PerlDa2!BS1944</f>
        <v>11</v>
      </c>
      <c r="BU28" s="186">
        <f>[1]PerlDa2!BT1944</f>
        <v>19</v>
      </c>
      <c r="BV28" s="186">
        <f>[1]PerlDa2!BU1944</f>
        <v>19</v>
      </c>
      <c r="BW28" s="186">
        <f>[1]PerlDa2!BV1944</f>
        <v>33</v>
      </c>
      <c r="BX28" s="186">
        <f>[1]PerlDa2!BW1944</f>
        <v>48</v>
      </c>
      <c r="BY28" s="186">
        <f>[1]PerlDa2!BX1944</f>
        <v>48</v>
      </c>
      <c r="BZ28" s="186">
        <f>[1]PerlDa2!BY1944</f>
        <v>79</v>
      </c>
      <c r="CA28" s="186">
        <f>[1]PerlDa2!BZ1944</f>
        <v>91</v>
      </c>
      <c r="CB28" s="186">
        <f>[1]PerlDa2!CA1944</f>
        <v>91</v>
      </c>
      <c r="CC28" s="186">
        <f>[1]PerlDa2!CB1944</f>
        <v>148</v>
      </c>
      <c r="CD28" s="186">
        <f>[1]PerlDa2!CC1944</f>
        <v>148</v>
      </c>
      <c r="CE28" s="186">
        <f>[1]PerlDa2!CD1944</f>
        <v>148</v>
      </c>
      <c r="CF28" s="186">
        <f>[1]PerlDa2!CE1944</f>
        <v>243</v>
      </c>
      <c r="CG28" s="186">
        <f>[1]PerlDa2!CF1944</f>
        <v>450</v>
      </c>
      <c r="CH28" s="186">
        <f>[1]PerlDa2!CG1944</f>
        <v>562</v>
      </c>
      <c r="CI28" s="186">
        <f>[1]PerlDa2!CH1944</f>
        <v>674</v>
      </c>
      <c r="CJ28" s="186">
        <f>[1]PerlDa2!CI1944</f>
        <v>860</v>
      </c>
      <c r="CK28" s="186">
        <f>[1]PerlDa2!CJ1944</f>
        <v>1100</v>
      </c>
      <c r="CL28" s="186">
        <f>[1]PerlDa2!CK1944</f>
        <v>1331</v>
      </c>
      <c r="CM28" s="186">
        <f>[1]PerlDa2!CL1944</f>
        <v>1696</v>
      </c>
      <c r="CN28" s="186">
        <f>[1]PerlDa2!CM1944</f>
        <v>1995</v>
      </c>
      <c r="CO28" s="186">
        <f>[1]PerlDa2!CN1944</f>
        <v>2314</v>
      </c>
      <c r="CP28" s="186">
        <f>[1]PerlDa2!CO1944</f>
        <v>2606</v>
      </c>
      <c r="CQ28" s="186">
        <f>[1]PerlDa2!CP1944</f>
        <v>3024</v>
      </c>
      <c r="CR28" s="186">
        <f>[1]PerlDa2!CQ1944</f>
        <v>3523</v>
      </c>
      <c r="CS28" s="186">
        <f>[1]PerlDa2!CR1944</f>
        <v>4403</v>
      </c>
      <c r="CT28" s="186">
        <f>[1]PerlDa2!CS1944</f>
        <v>5387</v>
      </c>
      <c r="CU28" s="186">
        <f>[1]PerlDa2!CT1944</f>
        <v>6507</v>
      </c>
      <c r="CV28" s="186">
        <f>[1]PerlDa2!CU1944</f>
        <v>7560</v>
      </c>
      <c r="CW28" s="186">
        <f>[1]PerlDa2!CV1944</f>
        <v>8078</v>
      </c>
      <c r="CX28" s="186">
        <f>[1]PerlDa2!CW1944</f>
        <v>8911</v>
      </c>
      <c r="CY28" s="186">
        <f>[1]PerlDa2!CX1944</f>
        <v>10328</v>
      </c>
      <c r="CZ28" s="186">
        <f>[1]PerlDa2!CY1944</f>
        <v>10869</v>
      </c>
      <c r="DA28" s="186">
        <f>[1]PerlDa2!CZ1944</f>
        <v>12210</v>
      </c>
      <c r="DB28" s="186">
        <f>[1]PerlDa2!DA1944</f>
        <v>13197</v>
      </c>
      <c r="DC28" s="186">
        <f>[1]PerlDa2!DB1944</f>
        <v>13832</v>
      </c>
      <c r="DD28" s="186">
        <f>[1]PerlDa2!DC1944</f>
        <v>14393</v>
      </c>
      <c r="DE28" s="186">
        <f>[1]PerlDa2!DD1944</f>
        <v>14967</v>
      </c>
      <c r="DF28" s="186">
        <f>[1]PerlDa2!DE1944</f>
        <v>15712</v>
      </c>
      <c r="DG28" s="186">
        <f>[1]PerlDa2!DF1944</f>
        <v>17148</v>
      </c>
      <c r="DH28" s="186">
        <f>[1]PerlDa2!DG1944</f>
        <v>17901</v>
      </c>
      <c r="DI28" s="186">
        <f>[1]PerlDa2!DH1944</f>
        <v>18661</v>
      </c>
      <c r="DJ28" s="186">
        <f>[1]PerlDa2!DI1944</f>
        <v>19303</v>
      </c>
      <c r="DK28" s="186">
        <f>[1]PerlDa2!DJ1944</f>
        <v>19694</v>
      </c>
      <c r="DL28" s="186">
        <f>[1]PerlDa2!DK1944</f>
        <v>20240</v>
      </c>
      <c r="DM28" s="186">
        <f>[1]PerlDa2!DL1944</f>
        <v>20765</v>
      </c>
      <c r="DN28" s="186">
        <f>[1]PerlDa2!DM1944</f>
        <v>21309</v>
      </c>
      <c r="DO28" s="186">
        <f>[1]PerlDa2!DN1944</f>
        <v>21825</v>
      </c>
      <c r="DP28" s="186">
        <f>[1]PerlDa2!DO1944</f>
        <v>22214</v>
      </c>
      <c r="DQ28" s="186">
        <f>[1]PerlDa2!DP1944</f>
        <v>22583</v>
      </c>
      <c r="DR28" s="186">
        <f>[1]PerlDa2!DQ1944</f>
        <v>22825</v>
      </c>
      <c r="DS28" s="186">
        <f>[1]PerlDa2!DR1944</f>
        <v>23262</v>
      </c>
      <c r="DT28" s="186">
        <f>[1]PerlDa2!DS1944</f>
        <v>23629</v>
      </c>
      <c r="DU28" s="186">
        <f>[1]PerlDa2!DT1944</f>
        <v>24056</v>
      </c>
      <c r="DV28" s="186">
        <f>[1]PerlDa2!DU1944</f>
        <v>24345</v>
      </c>
      <c r="DW28" s="186">
        <f>[1]PerlDa2!DV1944</f>
        <v>24563</v>
      </c>
      <c r="DX28" s="186">
        <f>[1]PerlDa2!DW1944</f>
        <v>24729</v>
      </c>
      <c r="DY28" s="186">
        <f>[1]PerlDa2!DX1944</f>
        <v>24864</v>
      </c>
      <c r="DZ28" s="186">
        <f>[1]PerlDa2!DY1944</f>
        <v>25168</v>
      </c>
      <c r="EA28" s="186">
        <f>[1]PerlDa2!DZ1944</f>
        <v>25498</v>
      </c>
      <c r="EB28" s="186">
        <f>[1]PerlDa2!EA1944</f>
        <v>25772</v>
      </c>
      <c r="EC28" s="186">
        <f>[1]PerlDa2!EB1944</f>
        <v>25949</v>
      </c>
      <c r="ED28" s="186">
        <f>[1]PerlDa2!EC1944</f>
        <v>26192</v>
      </c>
      <c r="EE28" s="186">
        <f>[1]PerlDa2!ED1944</f>
        <v>26271</v>
      </c>
      <c r="EF28" s="186">
        <f>[1]PerlDa2!EE1944</f>
        <v>26341</v>
      </c>
      <c r="EG28" s="186">
        <f>[1]PerlDa2!EF1944</f>
        <v>26604</v>
      </c>
      <c r="EH28" s="186">
        <f>[1]PerlDa2!EG1944</f>
        <v>26951</v>
      </c>
      <c r="EI28" s="186">
        <f>[1]PerlDa2!EH1944</f>
        <v>27032</v>
      </c>
      <c r="EJ28" s="187"/>
    </row>
    <row r="29" spans="1:140" x14ac:dyDescent="0.25">
      <c r="A29" s="184">
        <v>1</v>
      </c>
      <c r="B29" s="186" t="str">
        <f>[1]PerlDa2!A1953</f>
        <v>Germany</v>
      </c>
      <c r="C29" s="186" t="str">
        <f>[1]PerlDa2!B1953</f>
        <v>Germany_UNSM</v>
      </c>
      <c r="D29" s="186" t="str">
        <f>[1]PerlDa2!C1953</f>
        <v>UNSM</v>
      </c>
      <c r="E29" s="186">
        <f>[1]PerlDa2!D1953</f>
        <v>0</v>
      </c>
      <c r="F29" s="186">
        <f>[1]PerlDa2!E1953</f>
        <v>0</v>
      </c>
      <c r="G29" s="186">
        <f>[1]PerlDa2!F1953</f>
        <v>0</v>
      </c>
      <c r="H29" s="186">
        <f>[1]PerlDa2!G1953</f>
        <v>0</v>
      </c>
      <c r="I29" s="186" t="str">
        <f>[1]PerlDa2!H1953</f>
        <v>Deaths</v>
      </c>
      <c r="J29" s="186" t="str">
        <f>[1]PerlDa2!I1953</f>
        <v>jhu</v>
      </c>
      <c r="K29" s="186" t="str">
        <f>[1]PerlDa2!J1953</f>
        <v>Fri May 15 09:41:43 EET 2020</v>
      </c>
      <c r="L29" s="186" t="str">
        <f>[1]PerlDa2!K1953</f>
        <v>cCdD</v>
      </c>
      <c r="M29" s="186" t="str">
        <f>[1]PerlDa2!L1953</f>
        <v>Cases</v>
      </c>
      <c r="N29" s="186">
        <f>[1]PerlDa2!M1953</f>
        <v>171542</v>
      </c>
      <c r="O29" s="186">
        <f>[1]PerlDa2!N1953</f>
        <v>36</v>
      </c>
      <c r="P29" s="186">
        <f>[1]PerlDa2!O1953</f>
        <v>68</v>
      </c>
      <c r="Q29" s="186">
        <f>[1]PerlDa2!P1953</f>
        <v>58</v>
      </c>
      <c r="R29" s="186">
        <f>[1]PerlDa2!Q1953</f>
        <v>25</v>
      </c>
      <c r="S29" s="186">
        <f>[1]PerlDa2!R1953</f>
        <v>82</v>
      </c>
      <c r="T29" s="186" t="str">
        <f>[1]PerlDa2!S1953</f>
        <v>Death</v>
      </c>
      <c r="U29" s="186">
        <f>[1]PerlDa2!T1953</f>
        <v>7583</v>
      </c>
      <c r="V29" s="186">
        <f>[1]PerlDa2!U1953</f>
        <v>46</v>
      </c>
      <c r="W29" s="186">
        <f>[1]PerlDa2!V1953</f>
        <v>87</v>
      </c>
      <c r="X29" s="186">
        <f>[1]PerlDa2!W1953</f>
        <v>68</v>
      </c>
      <c r="Y29" s="186">
        <f>[1]PerlDa2!X1953</f>
        <v>34</v>
      </c>
      <c r="Z29" s="186">
        <f>[1]PerlDa2!Y1953</f>
        <v>101</v>
      </c>
      <c r="AA29" s="186">
        <f>[1]PerlDa2!Z1953</f>
        <v>4.4200000000000003E-2</v>
      </c>
      <c r="AB29" s="186">
        <f>[1]PerlDa2!AA1953</f>
        <v>0</v>
      </c>
      <c r="AC29" s="186">
        <f>[1]PerlDa2!AB1953</f>
        <v>0</v>
      </c>
      <c r="AD29" s="186">
        <f>[1]PerlDa2!AC1953</f>
        <v>0</v>
      </c>
      <c r="AE29" s="186">
        <f>[1]PerlDa2!AD1953</f>
        <v>0</v>
      </c>
      <c r="AF29" s="186">
        <f>[1]PerlDa2!AE1953</f>
        <v>0</v>
      </c>
      <c r="AG29" s="186">
        <f>[1]PerlDa2!AF1953</f>
        <v>0</v>
      </c>
      <c r="AH29" s="186">
        <f>[1]PerlDa2!AG1953</f>
        <v>0</v>
      </c>
      <c r="AI29" s="186">
        <f>[1]PerlDa2!AH1953</f>
        <v>0</v>
      </c>
      <c r="AJ29" s="186">
        <f>[1]PerlDa2!AI1953</f>
        <v>0</v>
      </c>
      <c r="AK29" s="186">
        <f>[1]PerlDa2!AJ1953</f>
        <v>0</v>
      </c>
      <c r="AL29" s="186">
        <f>[1]PerlDa2!AK1953</f>
        <v>0</v>
      </c>
      <c r="AM29" s="186">
        <f>[1]PerlDa2!AL1953</f>
        <v>0</v>
      </c>
      <c r="AN29" s="186">
        <f>[1]PerlDa2!AM1953</f>
        <v>0</v>
      </c>
      <c r="AO29" s="186">
        <f>[1]PerlDa2!AN1953</f>
        <v>0</v>
      </c>
      <c r="AP29" s="186">
        <f>[1]PerlDa2!AO1953</f>
        <v>0</v>
      </c>
      <c r="AQ29" s="186">
        <f>[1]PerlDa2!AP1953</f>
        <v>0</v>
      </c>
      <c r="AR29" s="186">
        <f>[1]PerlDa2!AQ1953</f>
        <v>0</v>
      </c>
      <c r="AS29" s="186">
        <f>[1]PerlDa2!AR1953</f>
        <v>0</v>
      </c>
      <c r="AT29" s="186">
        <f>[1]PerlDa2!AS1953</f>
        <v>0</v>
      </c>
      <c r="AU29" s="186">
        <f>[1]PerlDa2!AT1953</f>
        <v>0</v>
      </c>
      <c r="AV29" s="186">
        <f>[1]PerlDa2!AU1953</f>
        <v>0</v>
      </c>
      <c r="AW29" s="186">
        <f>[1]PerlDa2!AV1953</f>
        <v>0</v>
      </c>
      <c r="AX29" s="186">
        <f>[1]PerlDa2!AW1953</f>
        <v>0</v>
      </c>
      <c r="AY29" s="186">
        <f>[1]PerlDa2!AX1953</f>
        <v>0</v>
      </c>
      <c r="AZ29" s="186">
        <f>[1]PerlDa2!AY1953</f>
        <v>0</v>
      </c>
      <c r="BA29" s="186">
        <f>[1]PerlDa2!AZ1953</f>
        <v>0</v>
      </c>
      <c r="BB29" s="186">
        <f>[1]PerlDa2!BA1953</f>
        <v>0</v>
      </c>
      <c r="BC29" s="186">
        <f>[1]PerlDa2!BB1953</f>
        <v>0</v>
      </c>
      <c r="BD29" s="186">
        <f>[1]PerlDa2!BC1953</f>
        <v>0</v>
      </c>
      <c r="BE29" s="186">
        <f>[1]PerlDa2!BD1953</f>
        <v>0</v>
      </c>
      <c r="BF29" s="186">
        <f>[1]PerlDa2!BE1953</f>
        <v>0</v>
      </c>
      <c r="BG29" s="186">
        <f>[1]PerlDa2!BF1953</f>
        <v>0</v>
      </c>
      <c r="BH29" s="186">
        <f>[1]PerlDa2!BG1953</f>
        <v>0</v>
      </c>
      <c r="BI29" s="186">
        <f>[1]PerlDa2!BH1953</f>
        <v>0</v>
      </c>
      <c r="BJ29" s="186">
        <f>[1]PerlDa2!BI1953</f>
        <v>0</v>
      </c>
      <c r="BK29" s="186">
        <f>[1]PerlDa2!BJ1953</f>
        <v>0</v>
      </c>
      <c r="BL29" s="186">
        <f>[1]PerlDa2!BK1953</f>
        <v>0</v>
      </c>
      <c r="BM29" s="186">
        <f>[1]PerlDa2!BL1953</f>
        <v>0</v>
      </c>
      <c r="BN29" s="186">
        <f>[1]PerlDa2!BM1953</f>
        <v>0</v>
      </c>
      <c r="BO29" s="186">
        <f>[1]PerlDa2!BN1953</f>
        <v>0</v>
      </c>
      <c r="BP29" s="186">
        <f>[1]PerlDa2!BO1953</f>
        <v>0</v>
      </c>
      <c r="BQ29" s="186">
        <f>[1]PerlDa2!BP1953</f>
        <v>0</v>
      </c>
      <c r="BR29" s="186">
        <f>[1]PerlDa2!BQ1953</f>
        <v>0</v>
      </c>
      <c r="BS29" s="186">
        <f>[1]PerlDa2!BR1953</f>
        <v>0</v>
      </c>
      <c r="BT29" s="186">
        <f>[1]PerlDa2!BS1953</f>
        <v>0</v>
      </c>
      <c r="BU29" s="186">
        <f>[1]PerlDa2!BT1953</f>
        <v>0</v>
      </c>
      <c r="BV29" s="186">
        <f>[1]PerlDa2!BU1953</f>
        <v>2</v>
      </c>
      <c r="BW29" s="186">
        <f>[1]PerlDa2!BV1953</f>
        <v>2</v>
      </c>
      <c r="BX29" s="186">
        <f>[1]PerlDa2!BW1953</f>
        <v>3</v>
      </c>
      <c r="BY29" s="186">
        <f>[1]PerlDa2!BX1953</f>
        <v>3</v>
      </c>
      <c r="BZ29" s="186">
        <f>[1]PerlDa2!BY1953</f>
        <v>7</v>
      </c>
      <c r="CA29" s="186">
        <f>[1]PerlDa2!BZ1953</f>
        <v>9</v>
      </c>
      <c r="CB29" s="186">
        <f>[1]PerlDa2!CA1953</f>
        <v>11</v>
      </c>
      <c r="CC29" s="186">
        <f>[1]PerlDa2!CB1953</f>
        <v>17</v>
      </c>
      <c r="CD29" s="186">
        <f>[1]PerlDa2!CC1953</f>
        <v>24</v>
      </c>
      <c r="CE29" s="186">
        <f>[1]PerlDa2!CD1953</f>
        <v>28</v>
      </c>
      <c r="CF29" s="186">
        <f>[1]PerlDa2!CE1953</f>
        <v>44</v>
      </c>
      <c r="CG29" s="186">
        <f>[1]PerlDa2!CF1953</f>
        <v>67</v>
      </c>
      <c r="CH29" s="186">
        <f>[1]PerlDa2!CG1953</f>
        <v>84</v>
      </c>
      <c r="CI29" s="186">
        <f>[1]PerlDa2!CH1953</f>
        <v>94</v>
      </c>
      <c r="CJ29" s="186">
        <f>[1]PerlDa2!CI1953</f>
        <v>123</v>
      </c>
      <c r="CK29" s="186">
        <f>[1]PerlDa2!CJ1953</f>
        <v>157</v>
      </c>
      <c r="CL29" s="186">
        <f>[1]PerlDa2!CK1953</f>
        <v>206</v>
      </c>
      <c r="CM29" s="186">
        <f>[1]PerlDa2!CL1953</f>
        <v>267</v>
      </c>
      <c r="CN29" s="186">
        <f>[1]PerlDa2!CM1953</f>
        <v>342</v>
      </c>
      <c r="CO29" s="186">
        <f>[1]PerlDa2!CN1953</f>
        <v>433</v>
      </c>
      <c r="CP29" s="186">
        <f>[1]PerlDa2!CO1953</f>
        <v>533</v>
      </c>
      <c r="CQ29" s="186">
        <f>[1]PerlDa2!CP1953</f>
        <v>645</v>
      </c>
      <c r="CR29" s="186">
        <f>[1]PerlDa2!CQ1953</f>
        <v>775</v>
      </c>
      <c r="CS29" s="186">
        <f>[1]PerlDa2!CR1953</f>
        <v>920</v>
      </c>
      <c r="CT29" s="186">
        <f>[1]PerlDa2!CS1953</f>
        <v>1107</v>
      </c>
      <c r="CU29" s="186">
        <f>[1]PerlDa2!CT1953</f>
        <v>1275</v>
      </c>
      <c r="CV29" s="186">
        <f>[1]PerlDa2!CU1953</f>
        <v>1444</v>
      </c>
      <c r="CW29" s="186">
        <f>[1]PerlDa2!CV1953</f>
        <v>1584</v>
      </c>
      <c r="CX29" s="186">
        <f>[1]PerlDa2!CW1953</f>
        <v>1810</v>
      </c>
      <c r="CY29" s="186">
        <f>[1]PerlDa2!CX1953</f>
        <v>2016</v>
      </c>
      <c r="CZ29" s="186">
        <f>[1]PerlDa2!CY1953</f>
        <v>2349</v>
      </c>
      <c r="DA29" s="186">
        <f>[1]PerlDa2!CZ1953</f>
        <v>2607</v>
      </c>
      <c r="DB29" s="186">
        <f>[1]PerlDa2!DA1953</f>
        <v>2767</v>
      </c>
      <c r="DC29" s="186">
        <f>[1]PerlDa2!DB1953</f>
        <v>2736</v>
      </c>
      <c r="DD29" s="186">
        <f>[1]PerlDa2!DC1953</f>
        <v>3022</v>
      </c>
      <c r="DE29" s="186">
        <f>[1]PerlDa2!DD1953</f>
        <v>3194</v>
      </c>
      <c r="DF29" s="186">
        <f>[1]PerlDa2!DE1953</f>
        <v>3294</v>
      </c>
      <c r="DG29" s="186">
        <f>[1]PerlDa2!DF1953</f>
        <v>3804</v>
      </c>
      <c r="DH29" s="186">
        <f>[1]PerlDa2!DG1953</f>
        <v>4052</v>
      </c>
      <c r="DI29" s="186">
        <f>[1]PerlDa2!DH1953</f>
        <v>4352</v>
      </c>
      <c r="DJ29" s="186">
        <f>[1]PerlDa2!DI1953</f>
        <v>4459</v>
      </c>
      <c r="DK29" s="186">
        <f>[1]PerlDa2!DJ1953</f>
        <v>4586</v>
      </c>
      <c r="DL29" s="186">
        <f>[1]PerlDa2!DK1953</f>
        <v>4862</v>
      </c>
      <c r="DM29" s="186">
        <f>[1]PerlDa2!DL1953</f>
        <v>5033</v>
      </c>
      <c r="DN29" s="186">
        <f>[1]PerlDa2!DM1953</f>
        <v>5279</v>
      </c>
      <c r="DO29" s="186">
        <f>[1]PerlDa2!DN1953</f>
        <v>5575</v>
      </c>
      <c r="DP29" s="186">
        <f>[1]PerlDa2!DO1953</f>
        <v>5760</v>
      </c>
      <c r="DQ29" s="186">
        <f>[1]PerlDa2!DP1953</f>
        <v>5877</v>
      </c>
      <c r="DR29" s="186">
        <f>[1]PerlDa2!DQ1953</f>
        <v>5976</v>
      </c>
      <c r="DS29" s="186">
        <f>[1]PerlDa2!DR1953</f>
        <v>6126</v>
      </c>
      <c r="DT29" s="186">
        <f>[1]PerlDa2!DS1953</f>
        <v>6314</v>
      </c>
      <c r="DU29" s="186">
        <f>[1]PerlDa2!DT1953</f>
        <v>6467</v>
      </c>
      <c r="DV29" s="186">
        <f>[1]PerlDa2!DU1953</f>
        <v>6623</v>
      </c>
      <c r="DW29" s="186">
        <f>[1]PerlDa2!DV1953</f>
        <v>6736</v>
      </c>
      <c r="DX29" s="186">
        <f>[1]PerlDa2!DW1953</f>
        <v>6812</v>
      </c>
      <c r="DY29" s="186">
        <f>[1]PerlDa2!DX1953</f>
        <v>6866</v>
      </c>
      <c r="DZ29" s="186">
        <f>[1]PerlDa2!DY1953</f>
        <v>6993</v>
      </c>
      <c r="EA29" s="186">
        <f>[1]PerlDa2!DZ1953</f>
        <v>6993</v>
      </c>
      <c r="EB29" s="186">
        <f>[1]PerlDa2!EA1953</f>
        <v>7275</v>
      </c>
      <c r="EC29" s="186">
        <f>[1]PerlDa2!EB1953</f>
        <v>7392</v>
      </c>
      <c r="ED29" s="186">
        <f>[1]PerlDa2!EC1953</f>
        <v>7510</v>
      </c>
      <c r="EE29" s="186">
        <f>[1]PerlDa2!ED1953</f>
        <v>7549</v>
      </c>
      <c r="EF29" s="186">
        <f>[1]PerlDa2!EE1953</f>
        <v>7569</v>
      </c>
      <c r="EG29" s="186">
        <f>[1]PerlDa2!EF1953</f>
        <v>7661</v>
      </c>
      <c r="EH29" s="186">
        <f>[1]PerlDa2!EG1953</f>
        <v>7738</v>
      </c>
      <c r="EI29" s="186">
        <f>[1]PerlDa2!EH1953</f>
        <v>7861</v>
      </c>
      <c r="EJ29" s="187"/>
    </row>
    <row r="30" spans="1:140" x14ac:dyDescent="0.25">
      <c r="A30" s="184">
        <v>1</v>
      </c>
      <c r="B30" s="186" t="str">
        <f>[1]PerlDa2!A1955</f>
        <v>Greece</v>
      </c>
      <c r="C30" s="186" t="str">
        <f>[1]PerlDa2!B1955</f>
        <v>Greece_UNSM</v>
      </c>
      <c r="D30" s="186" t="str">
        <f>[1]PerlDa2!C1955</f>
        <v>UNSM</v>
      </c>
      <c r="E30" s="186">
        <f>[1]PerlDa2!D1955</f>
        <v>0</v>
      </c>
      <c r="F30" s="186">
        <f>[1]PerlDa2!E1955</f>
        <v>0</v>
      </c>
      <c r="G30" s="186">
        <f>[1]PerlDa2!F1955</f>
        <v>0</v>
      </c>
      <c r="H30" s="186">
        <f>[1]PerlDa2!G1955</f>
        <v>0</v>
      </c>
      <c r="I30" s="186" t="str">
        <f>[1]PerlDa2!H1955</f>
        <v>Deaths</v>
      </c>
      <c r="J30" s="186" t="str">
        <f>[1]PerlDa2!I1955</f>
        <v>jhu</v>
      </c>
      <c r="K30" s="186" t="str">
        <f>[1]PerlDa2!J1955</f>
        <v>Fri May 15 09:41:43 EET 2020</v>
      </c>
      <c r="L30" s="186" t="str">
        <f>[1]PerlDa2!K1955</f>
        <v>cCdD</v>
      </c>
      <c r="M30" s="186" t="str">
        <f>[1]PerlDa2!L1955</f>
        <v>Cases</v>
      </c>
      <c r="N30" s="186">
        <f>[1]PerlDa2!M1955</f>
        <v>2719</v>
      </c>
      <c r="O30" s="186">
        <f>[1]PerlDa2!N1955</f>
        <v>45</v>
      </c>
      <c r="P30" s="186">
        <f>[1]PerlDa2!O1955</f>
        <v>68</v>
      </c>
      <c r="Q30" s="186">
        <f>[1]PerlDa2!P1955</f>
        <v>54</v>
      </c>
      <c r="R30" s="186">
        <f>[1]PerlDa2!Q1955</f>
        <v>27</v>
      </c>
      <c r="S30" s="186">
        <f>[1]PerlDa2!R1955</f>
        <v>80</v>
      </c>
      <c r="T30" s="186" t="str">
        <f>[1]PerlDa2!S1955</f>
        <v>Death</v>
      </c>
      <c r="U30" s="186">
        <f>[1]PerlDa2!T1955</f>
        <v>152</v>
      </c>
      <c r="V30" s="186">
        <f>[1]PerlDa2!U1955</f>
        <v>49</v>
      </c>
      <c r="W30" s="186">
        <f>[1]PerlDa2!V1955</f>
        <v>71</v>
      </c>
      <c r="X30" s="186">
        <f>[1]PerlDa2!W1955</f>
        <v>61</v>
      </c>
      <c r="Y30" s="186">
        <f>[1]PerlDa2!X1955</f>
        <v>34</v>
      </c>
      <c r="Z30" s="186">
        <f>[1]PerlDa2!Y1955</f>
        <v>94</v>
      </c>
      <c r="AA30" s="186">
        <f>[1]PerlDa2!Z1955</f>
        <v>5.5899999999999998E-2</v>
      </c>
      <c r="AB30" s="186">
        <f>[1]PerlDa2!AA1955</f>
        <v>0</v>
      </c>
      <c r="AC30" s="186">
        <f>[1]PerlDa2!AB1955</f>
        <v>0</v>
      </c>
      <c r="AD30" s="186">
        <f>[1]PerlDa2!AC1955</f>
        <v>0</v>
      </c>
      <c r="AE30" s="186">
        <f>[1]PerlDa2!AD1955</f>
        <v>0</v>
      </c>
      <c r="AF30" s="186">
        <f>[1]PerlDa2!AE1955</f>
        <v>0</v>
      </c>
      <c r="AG30" s="186">
        <f>[1]PerlDa2!AF1955</f>
        <v>0</v>
      </c>
      <c r="AH30" s="186">
        <f>[1]PerlDa2!AG1955</f>
        <v>0</v>
      </c>
      <c r="AI30" s="186">
        <f>[1]PerlDa2!AH1955</f>
        <v>0</v>
      </c>
      <c r="AJ30" s="186">
        <f>[1]PerlDa2!AI1955</f>
        <v>0</v>
      </c>
      <c r="AK30" s="186">
        <f>[1]PerlDa2!AJ1955</f>
        <v>0</v>
      </c>
      <c r="AL30" s="186">
        <f>[1]PerlDa2!AK1955</f>
        <v>0</v>
      </c>
      <c r="AM30" s="186">
        <f>[1]PerlDa2!AL1955</f>
        <v>0</v>
      </c>
      <c r="AN30" s="186">
        <f>[1]PerlDa2!AM1955</f>
        <v>0</v>
      </c>
      <c r="AO30" s="186">
        <f>[1]PerlDa2!AN1955</f>
        <v>0</v>
      </c>
      <c r="AP30" s="186">
        <f>[1]PerlDa2!AO1955</f>
        <v>0</v>
      </c>
      <c r="AQ30" s="186">
        <f>[1]PerlDa2!AP1955</f>
        <v>0</v>
      </c>
      <c r="AR30" s="186">
        <f>[1]PerlDa2!AQ1955</f>
        <v>0</v>
      </c>
      <c r="AS30" s="186">
        <f>[1]PerlDa2!AR1955</f>
        <v>0</v>
      </c>
      <c r="AT30" s="186">
        <f>[1]PerlDa2!AS1955</f>
        <v>0</v>
      </c>
      <c r="AU30" s="186">
        <f>[1]PerlDa2!AT1955</f>
        <v>0</v>
      </c>
      <c r="AV30" s="186">
        <f>[1]PerlDa2!AU1955</f>
        <v>0</v>
      </c>
      <c r="AW30" s="186">
        <f>[1]PerlDa2!AV1955</f>
        <v>0</v>
      </c>
      <c r="AX30" s="186">
        <f>[1]PerlDa2!AW1955</f>
        <v>0</v>
      </c>
      <c r="AY30" s="186">
        <f>[1]PerlDa2!AX1955</f>
        <v>0</v>
      </c>
      <c r="AZ30" s="186">
        <f>[1]PerlDa2!AY1955</f>
        <v>0</v>
      </c>
      <c r="BA30" s="186">
        <f>[1]PerlDa2!AZ1955</f>
        <v>0</v>
      </c>
      <c r="BB30" s="186">
        <f>[1]PerlDa2!BA1955</f>
        <v>0</v>
      </c>
      <c r="BC30" s="186">
        <f>[1]PerlDa2!BB1955</f>
        <v>0</v>
      </c>
      <c r="BD30" s="186">
        <f>[1]PerlDa2!BC1955</f>
        <v>0</v>
      </c>
      <c r="BE30" s="186">
        <f>[1]PerlDa2!BD1955</f>
        <v>0</v>
      </c>
      <c r="BF30" s="186">
        <f>[1]PerlDa2!BE1955</f>
        <v>0</v>
      </c>
      <c r="BG30" s="186">
        <f>[1]PerlDa2!BF1955</f>
        <v>0</v>
      </c>
      <c r="BH30" s="186">
        <f>[1]PerlDa2!BG1955</f>
        <v>0</v>
      </c>
      <c r="BI30" s="186">
        <f>[1]PerlDa2!BH1955</f>
        <v>0</v>
      </c>
      <c r="BJ30" s="186">
        <f>[1]PerlDa2!BI1955</f>
        <v>0</v>
      </c>
      <c r="BK30" s="186">
        <f>[1]PerlDa2!BJ1955</f>
        <v>0</v>
      </c>
      <c r="BL30" s="186">
        <f>[1]PerlDa2!BK1955</f>
        <v>0</v>
      </c>
      <c r="BM30" s="186">
        <f>[1]PerlDa2!BL1955</f>
        <v>0</v>
      </c>
      <c r="BN30" s="186">
        <f>[1]PerlDa2!BM1955</f>
        <v>0</v>
      </c>
      <c r="BO30" s="186">
        <f>[1]PerlDa2!BN1955</f>
        <v>0</v>
      </c>
      <c r="BP30" s="186">
        <f>[1]PerlDa2!BO1955</f>
        <v>0</v>
      </c>
      <c r="BQ30" s="186">
        <f>[1]PerlDa2!BP1955</f>
        <v>0</v>
      </c>
      <c r="BR30" s="186">
        <f>[1]PerlDa2!BQ1955</f>
        <v>0</v>
      </c>
      <c r="BS30" s="186">
        <f>[1]PerlDa2!BR1955</f>
        <v>0</v>
      </c>
      <c r="BT30" s="186">
        <f>[1]PerlDa2!BS1955</f>
        <v>0</v>
      </c>
      <c r="BU30" s="186">
        <f>[1]PerlDa2!BT1955</f>
        <v>0</v>
      </c>
      <c r="BV30" s="186">
        <f>[1]PerlDa2!BU1955</f>
        <v>0</v>
      </c>
      <c r="BW30" s="186">
        <f>[1]PerlDa2!BV1955</f>
        <v>0</v>
      </c>
      <c r="BX30" s="186">
        <f>[1]PerlDa2!BW1955</f>
        <v>1</v>
      </c>
      <c r="BY30" s="186">
        <f>[1]PerlDa2!BX1955</f>
        <v>1</v>
      </c>
      <c r="BZ30" s="186">
        <f>[1]PerlDa2!BY1955</f>
        <v>1</v>
      </c>
      <c r="CA30" s="186">
        <f>[1]PerlDa2!BZ1955</f>
        <v>3</v>
      </c>
      <c r="CB30" s="186">
        <f>[1]PerlDa2!CA1955</f>
        <v>4</v>
      </c>
      <c r="CC30" s="186">
        <f>[1]PerlDa2!CB1955</f>
        <v>4</v>
      </c>
      <c r="CD30" s="186">
        <f>[1]PerlDa2!CC1955</f>
        <v>5</v>
      </c>
      <c r="CE30" s="186">
        <f>[1]PerlDa2!CD1955</f>
        <v>5</v>
      </c>
      <c r="CF30" s="186">
        <f>[1]PerlDa2!CE1955</f>
        <v>6</v>
      </c>
      <c r="CG30" s="186">
        <f>[1]PerlDa2!CF1955</f>
        <v>6</v>
      </c>
      <c r="CH30" s="186">
        <f>[1]PerlDa2!CG1955</f>
        <v>13</v>
      </c>
      <c r="CI30" s="186">
        <f>[1]PerlDa2!CH1955</f>
        <v>15</v>
      </c>
      <c r="CJ30" s="186">
        <f>[1]PerlDa2!CI1955</f>
        <v>17</v>
      </c>
      <c r="CK30" s="186">
        <f>[1]PerlDa2!CJ1955</f>
        <v>20</v>
      </c>
      <c r="CL30" s="186">
        <f>[1]PerlDa2!CK1955</f>
        <v>22</v>
      </c>
      <c r="CM30" s="186">
        <f>[1]PerlDa2!CL1955</f>
        <v>26</v>
      </c>
      <c r="CN30" s="186">
        <f>[1]PerlDa2!CM1955</f>
        <v>28</v>
      </c>
      <c r="CO30" s="186">
        <f>[1]PerlDa2!CN1955</f>
        <v>32</v>
      </c>
      <c r="CP30" s="186">
        <f>[1]PerlDa2!CO1955</f>
        <v>38</v>
      </c>
      <c r="CQ30" s="186">
        <f>[1]PerlDa2!CP1955</f>
        <v>43</v>
      </c>
      <c r="CR30" s="186">
        <f>[1]PerlDa2!CQ1955</f>
        <v>49</v>
      </c>
      <c r="CS30" s="186">
        <f>[1]PerlDa2!CR1955</f>
        <v>50</v>
      </c>
      <c r="CT30" s="186">
        <f>[1]PerlDa2!CS1955</f>
        <v>53</v>
      </c>
      <c r="CU30" s="186">
        <f>[1]PerlDa2!CT1955</f>
        <v>63</v>
      </c>
      <c r="CV30" s="186">
        <f>[1]PerlDa2!CU1955</f>
        <v>68</v>
      </c>
      <c r="CW30" s="186">
        <f>[1]PerlDa2!CV1955</f>
        <v>73</v>
      </c>
      <c r="CX30" s="186">
        <f>[1]PerlDa2!CW1955</f>
        <v>79</v>
      </c>
      <c r="CY30" s="186">
        <f>[1]PerlDa2!CX1955</f>
        <v>81</v>
      </c>
      <c r="CZ30" s="186">
        <f>[1]PerlDa2!CY1955</f>
        <v>83</v>
      </c>
      <c r="DA30" s="186">
        <f>[1]PerlDa2!CZ1955</f>
        <v>87</v>
      </c>
      <c r="DB30" s="186">
        <f>[1]PerlDa2!DA1955</f>
        <v>92</v>
      </c>
      <c r="DC30" s="186">
        <f>[1]PerlDa2!DB1955</f>
        <v>93</v>
      </c>
      <c r="DD30" s="186">
        <f>[1]PerlDa2!DC1955</f>
        <v>98</v>
      </c>
      <c r="DE30" s="186">
        <f>[1]PerlDa2!DD1955</f>
        <v>99</v>
      </c>
      <c r="DF30" s="186">
        <f>[1]PerlDa2!DE1955</f>
        <v>101</v>
      </c>
      <c r="DG30" s="186">
        <f>[1]PerlDa2!DF1955</f>
        <v>102</v>
      </c>
      <c r="DH30" s="186">
        <f>[1]PerlDa2!DG1955</f>
        <v>105</v>
      </c>
      <c r="DI30" s="186">
        <f>[1]PerlDa2!DH1955</f>
        <v>108</v>
      </c>
      <c r="DJ30" s="186">
        <f>[1]PerlDa2!DI1955</f>
        <v>110</v>
      </c>
      <c r="DK30" s="186">
        <f>[1]PerlDa2!DJ1955</f>
        <v>113</v>
      </c>
      <c r="DL30" s="186">
        <f>[1]PerlDa2!DK1955</f>
        <v>116</v>
      </c>
      <c r="DM30" s="186">
        <f>[1]PerlDa2!DL1955</f>
        <v>121</v>
      </c>
      <c r="DN30" s="186">
        <f>[1]PerlDa2!DM1955</f>
        <v>121</v>
      </c>
      <c r="DO30" s="186">
        <f>[1]PerlDa2!DN1955</f>
        <v>125</v>
      </c>
      <c r="DP30" s="186">
        <f>[1]PerlDa2!DO1955</f>
        <v>130</v>
      </c>
      <c r="DQ30" s="186">
        <f>[1]PerlDa2!DP1955</f>
        <v>130</v>
      </c>
      <c r="DR30" s="186">
        <f>[1]PerlDa2!DQ1955</f>
        <v>134</v>
      </c>
      <c r="DS30" s="186">
        <f>[1]PerlDa2!DR1955</f>
        <v>136</v>
      </c>
      <c r="DT30" s="186">
        <f>[1]PerlDa2!DS1955</f>
        <v>138</v>
      </c>
      <c r="DU30" s="186">
        <f>[1]PerlDa2!DT1955</f>
        <v>139</v>
      </c>
      <c r="DV30" s="186">
        <f>[1]PerlDa2!DU1955</f>
        <v>140</v>
      </c>
      <c r="DW30" s="186">
        <f>[1]PerlDa2!DV1955</f>
        <v>140</v>
      </c>
      <c r="DX30" s="186">
        <f>[1]PerlDa2!DW1955</f>
        <v>143</v>
      </c>
      <c r="DY30" s="186">
        <f>[1]PerlDa2!DX1955</f>
        <v>144</v>
      </c>
      <c r="DZ30" s="186">
        <f>[1]PerlDa2!DY1955</f>
        <v>146</v>
      </c>
      <c r="EA30" s="186">
        <f>[1]PerlDa2!DZ1955</f>
        <v>146</v>
      </c>
      <c r="EB30" s="186">
        <f>[1]PerlDa2!EA1955</f>
        <v>147</v>
      </c>
      <c r="EC30" s="186">
        <f>[1]PerlDa2!EB1955</f>
        <v>148</v>
      </c>
      <c r="ED30" s="186">
        <f>[1]PerlDa2!EC1955</f>
        <v>150</v>
      </c>
      <c r="EE30" s="186">
        <f>[1]PerlDa2!ED1955</f>
        <v>151</v>
      </c>
      <c r="EF30" s="186">
        <f>[1]PerlDa2!EE1955</f>
        <v>151</v>
      </c>
      <c r="EG30" s="186">
        <f>[1]PerlDa2!EF1955</f>
        <v>151</v>
      </c>
      <c r="EH30" s="186">
        <f>[1]PerlDa2!EG1955</f>
        <v>152</v>
      </c>
      <c r="EI30" s="186">
        <f>[1]PerlDa2!EH1955</f>
        <v>155</v>
      </c>
      <c r="EJ30" s="187"/>
    </row>
    <row r="31" spans="1:140" x14ac:dyDescent="0.25">
      <c r="A31" s="184">
        <v>1</v>
      </c>
      <c r="B31" s="186" t="str">
        <f>[1]PerlDa2!A1962</f>
        <v>Hungary</v>
      </c>
      <c r="C31" s="186" t="str">
        <f>[1]PerlDa2!B1962</f>
        <v>Hungary_UNSM</v>
      </c>
      <c r="D31" s="186" t="str">
        <f>[1]PerlDa2!C1962</f>
        <v>UNSM</v>
      </c>
      <c r="E31" s="186">
        <f>[1]PerlDa2!D1962</f>
        <v>0</v>
      </c>
      <c r="F31" s="186">
        <f>[1]PerlDa2!E1962</f>
        <v>0</v>
      </c>
      <c r="G31" s="186">
        <f>[1]PerlDa2!F1962</f>
        <v>0</v>
      </c>
      <c r="H31" s="186">
        <f>[1]PerlDa2!G1962</f>
        <v>0</v>
      </c>
      <c r="I31" s="186" t="str">
        <f>[1]PerlDa2!H1962</f>
        <v>Deaths</v>
      </c>
      <c r="J31" s="186" t="str">
        <f>[1]PerlDa2!I1962</f>
        <v>jhu</v>
      </c>
      <c r="K31" s="186" t="str">
        <f>[1]PerlDa2!J1962</f>
        <v>Fri May 15 09:41:43 EET 2020</v>
      </c>
      <c r="L31" s="186" t="str">
        <f>[1]PerlDa2!K1962</f>
        <v>cCd=</v>
      </c>
      <c r="M31" s="186" t="str">
        <f>[1]PerlDa2!L1962</f>
        <v>Cases</v>
      </c>
      <c r="N31" s="186">
        <f>[1]PerlDa2!M1962</f>
        <v>3235</v>
      </c>
      <c r="O31" s="186">
        <f>[1]PerlDa2!N1962</f>
        <v>55</v>
      </c>
      <c r="P31" s="186">
        <f>[1]PerlDa2!O1962</f>
        <v>80</v>
      </c>
      <c r="Q31" s="186">
        <f>[1]PerlDa2!P1962</f>
        <v>71</v>
      </c>
      <c r="R31" s="186">
        <f>[1]PerlDa2!Q1962</f>
        <v>34</v>
      </c>
      <c r="S31" s="186">
        <f>[1]PerlDa2!R1962</f>
        <v>104</v>
      </c>
      <c r="T31" s="186" t="str">
        <f>[1]PerlDa2!S1962</f>
        <v>Death</v>
      </c>
      <c r="U31" s="186">
        <f>[1]PerlDa2!T1962</f>
        <v>403</v>
      </c>
      <c r="V31" s="186">
        <f>[1]PerlDa2!U1962</f>
        <v>55</v>
      </c>
      <c r="W31" s="186">
        <f>[1]PerlDa2!V1962</f>
        <v>88</v>
      </c>
      <c r="X31" s="186">
        <f>[1]PerlDa2!W1962</f>
        <v>76</v>
      </c>
      <c r="Y31" s="186">
        <f>[1]PerlDa2!X1962</f>
        <v>34</v>
      </c>
      <c r="Z31" s="186">
        <f>[1]PerlDa2!Y1962</f>
        <v>999</v>
      </c>
      <c r="AA31" s="186">
        <f>[1]PerlDa2!Z1962</f>
        <v>0.12470000000000001</v>
      </c>
      <c r="AB31" s="186">
        <f>[1]PerlDa2!AA1962</f>
        <v>0</v>
      </c>
      <c r="AC31" s="186">
        <f>[1]PerlDa2!AB1962</f>
        <v>0</v>
      </c>
      <c r="AD31" s="186">
        <f>[1]PerlDa2!AC1962</f>
        <v>0</v>
      </c>
      <c r="AE31" s="186">
        <f>[1]PerlDa2!AD1962</f>
        <v>0</v>
      </c>
      <c r="AF31" s="186">
        <f>[1]PerlDa2!AE1962</f>
        <v>0</v>
      </c>
      <c r="AG31" s="186">
        <f>[1]PerlDa2!AF1962</f>
        <v>0</v>
      </c>
      <c r="AH31" s="186">
        <f>[1]PerlDa2!AG1962</f>
        <v>0</v>
      </c>
      <c r="AI31" s="186">
        <f>[1]PerlDa2!AH1962</f>
        <v>0</v>
      </c>
      <c r="AJ31" s="186">
        <f>[1]PerlDa2!AI1962</f>
        <v>0</v>
      </c>
      <c r="AK31" s="186">
        <f>[1]PerlDa2!AJ1962</f>
        <v>0</v>
      </c>
      <c r="AL31" s="186">
        <f>[1]PerlDa2!AK1962</f>
        <v>0</v>
      </c>
      <c r="AM31" s="186">
        <f>[1]PerlDa2!AL1962</f>
        <v>0</v>
      </c>
      <c r="AN31" s="186">
        <f>[1]PerlDa2!AM1962</f>
        <v>0</v>
      </c>
      <c r="AO31" s="186">
        <f>[1]PerlDa2!AN1962</f>
        <v>0</v>
      </c>
      <c r="AP31" s="186">
        <f>[1]PerlDa2!AO1962</f>
        <v>0</v>
      </c>
      <c r="AQ31" s="186">
        <f>[1]PerlDa2!AP1962</f>
        <v>0</v>
      </c>
      <c r="AR31" s="186">
        <f>[1]PerlDa2!AQ1962</f>
        <v>0</v>
      </c>
      <c r="AS31" s="186">
        <f>[1]PerlDa2!AR1962</f>
        <v>0</v>
      </c>
      <c r="AT31" s="186">
        <f>[1]PerlDa2!AS1962</f>
        <v>0</v>
      </c>
      <c r="AU31" s="186">
        <f>[1]PerlDa2!AT1962</f>
        <v>0</v>
      </c>
      <c r="AV31" s="186">
        <f>[1]PerlDa2!AU1962</f>
        <v>0</v>
      </c>
      <c r="AW31" s="186">
        <f>[1]PerlDa2!AV1962</f>
        <v>0</v>
      </c>
      <c r="AX31" s="186">
        <f>[1]PerlDa2!AW1962</f>
        <v>0</v>
      </c>
      <c r="AY31" s="186">
        <f>[1]PerlDa2!AX1962</f>
        <v>0</v>
      </c>
      <c r="AZ31" s="186">
        <f>[1]PerlDa2!AY1962</f>
        <v>0</v>
      </c>
      <c r="BA31" s="186">
        <f>[1]PerlDa2!AZ1962</f>
        <v>0</v>
      </c>
      <c r="BB31" s="186">
        <f>[1]PerlDa2!BA1962</f>
        <v>0</v>
      </c>
      <c r="BC31" s="186">
        <f>[1]PerlDa2!BB1962</f>
        <v>0</v>
      </c>
      <c r="BD31" s="186">
        <f>[1]PerlDa2!BC1962</f>
        <v>0</v>
      </c>
      <c r="BE31" s="186">
        <f>[1]PerlDa2!BD1962</f>
        <v>0</v>
      </c>
      <c r="BF31" s="186">
        <f>[1]PerlDa2!BE1962</f>
        <v>0</v>
      </c>
      <c r="BG31" s="186">
        <f>[1]PerlDa2!BF1962</f>
        <v>0</v>
      </c>
      <c r="BH31" s="186">
        <f>[1]PerlDa2!BG1962</f>
        <v>0</v>
      </c>
      <c r="BI31" s="186">
        <f>[1]PerlDa2!BH1962</f>
        <v>0</v>
      </c>
      <c r="BJ31" s="186">
        <f>[1]PerlDa2!BI1962</f>
        <v>0</v>
      </c>
      <c r="BK31" s="186">
        <f>[1]PerlDa2!BJ1962</f>
        <v>0</v>
      </c>
      <c r="BL31" s="186">
        <f>[1]PerlDa2!BK1962</f>
        <v>0</v>
      </c>
      <c r="BM31" s="186">
        <f>[1]PerlDa2!BL1962</f>
        <v>0</v>
      </c>
      <c r="BN31" s="186">
        <f>[1]PerlDa2!BM1962</f>
        <v>0</v>
      </c>
      <c r="BO31" s="186">
        <f>[1]PerlDa2!BN1962</f>
        <v>0</v>
      </c>
      <c r="BP31" s="186">
        <f>[1]PerlDa2!BO1962</f>
        <v>0</v>
      </c>
      <c r="BQ31" s="186">
        <f>[1]PerlDa2!BP1962</f>
        <v>0</v>
      </c>
      <c r="BR31" s="186">
        <f>[1]PerlDa2!BQ1962</f>
        <v>0</v>
      </c>
      <c r="BS31" s="186">
        <f>[1]PerlDa2!BR1962</f>
        <v>0</v>
      </c>
      <c r="BT31" s="186">
        <f>[1]PerlDa2!BS1962</f>
        <v>0</v>
      </c>
      <c r="BU31" s="186">
        <f>[1]PerlDa2!BT1962</f>
        <v>0</v>
      </c>
      <c r="BV31" s="186">
        <f>[1]PerlDa2!BU1962</f>
        <v>0</v>
      </c>
      <c r="BW31" s="186">
        <f>[1]PerlDa2!BV1962</f>
        <v>0</v>
      </c>
      <c r="BX31" s="186">
        <f>[1]PerlDa2!BW1962</f>
        <v>0</v>
      </c>
      <c r="BY31" s="186">
        <f>[1]PerlDa2!BX1962</f>
        <v>0</v>
      </c>
      <c r="BZ31" s="186">
        <f>[1]PerlDa2!BY1962</f>
        <v>0</v>
      </c>
      <c r="CA31" s="186">
        <f>[1]PerlDa2!BZ1962</f>
        <v>0</v>
      </c>
      <c r="CB31" s="186">
        <f>[1]PerlDa2!CA1962</f>
        <v>1</v>
      </c>
      <c r="CC31" s="186">
        <f>[1]PerlDa2!CB1962</f>
        <v>1</v>
      </c>
      <c r="CD31" s="186">
        <f>[1]PerlDa2!CC1962</f>
        <v>1</v>
      </c>
      <c r="CE31" s="186">
        <f>[1]PerlDa2!CD1962</f>
        <v>1</v>
      </c>
      <c r="CF31" s="186">
        <f>[1]PerlDa2!CE1962</f>
        <v>1</v>
      </c>
      <c r="CG31" s="186">
        <f>[1]PerlDa2!CF1962</f>
        <v>3</v>
      </c>
      <c r="CH31" s="186">
        <f>[1]PerlDa2!CG1962</f>
        <v>4</v>
      </c>
      <c r="CI31" s="186">
        <f>[1]PerlDa2!CH1962</f>
        <v>6</v>
      </c>
      <c r="CJ31" s="186">
        <f>[1]PerlDa2!CI1962</f>
        <v>7</v>
      </c>
      <c r="CK31" s="186">
        <f>[1]PerlDa2!CJ1962</f>
        <v>9</v>
      </c>
      <c r="CL31" s="186">
        <f>[1]PerlDa2!CK1962</f>
        <v>10</v>
      </c>
      <c r="CM31" s="186">
        <f>[1]PerlDa2!CL1962</f>
        <v>10</v>
      </c>
      <c r="CN31" s="186">
        <f>[1]PerlDa2!CM1962</f>
        <v>10</v>
      </c>
      <c r="CO31" s="186">
        <f>[1]PerlDa2!CN1962</f>
        <v>11</v>
      </c>
      <c r="CP31" s="186">
        <f>[1]PerlDa2!CO1962</f>
        <v>13</v>
      </c>
      <c r="CQ31" s="186">
        <f>[1]PerlDa2!CP1962</f>
        <v>15</v>
      </c>
      <c r="CR31" s="186">
        <f>[1]PerlDa2!CQ1962</f>
        <v>16</v>
      </c>
      <c r="CS31" s="186">
        <f>[1]PerlDa2!CR1962</f>
        <v>20</v>
      </c>
      <c r="CT31" s="186">
        <f>[1]PerlDa2!CS1962</f>
        <v>21</v>
      </c>
      <c r="CU31" s="186">
        <f>[1]PerlDa2!CT1962</f>
        <v>26</v>
      </c>
      <c r="CV31" s="186">
        <f>[1]PerlDa2!CU1962</f>
        <v>32</v>
      </c>
      <c r="CW31" s="186">
        <f>[1]PerlDa2!CV1962</f>
        <v>34</v>
      </c>
      <c r="CX31" s="186">
        <f>[1]PerlDa2!CW1962</f>
        <v>38</v>
      </c>
      <c r="CY31" s="186">
        <f>[1]PerlDa2!CX1962</f>
        <v>47</v>
      </c>
      <c r="CZ31" s="186">
        <f>[1]PerlDa2!CY1962</f>
        <v>58</v>
      </c>
      <c r="DA31" s="186">
        <f>[1]PerlDa2!CZ1962</f>
        <v>66</v>
      </c>
      <c r="DB31" s="186">
        <f>[1]PerlDa2!DA1962</f>
        <v>77</v>
      </c>
      <c r="DC31" s="186">
        <f>[1]PerlDa2!DB1962</f>
        <v>85</v>
      </c>
      <c r="DD31" s="186">
        <f>[1]PerlDa2!DC1962</f>
        <v>99</v>
      </c>
      <c r="DE31" s="186">
        <f>[1]PerlDa2!DD1962</f>
        <v>109</v>
      </c>
      <c r="DF31" s="186">
        <f>[1]PerlDa2!DE1962</f>
        <v>122</v>
      </c>
      <c r="DG31" s="186">
        <f>[1]PerlDa2!DF1962</f>
        <v>134</v>
      </c>
      <c r="DH31" s="186">
        <f>[1]PerlDa2!DG1962</f>
        <v>142</v>
      </c>
      <c r="DI31" s="186">
        <f>[1]PerlDa2!DH1962</f>
        <v>156</v>
      </c>
      <c r="DJ31" s="186">
        <f>[1]PerlDa2!DI1962</f>
        <v>172</v>
      </c>
      <c r="DK31" s="186">
        <f>[1]PerlDa2!DJ1962</f>
        <v>189</v>
      </c>
      <c r="DL31" s="186">
        <f>[1]PerlDa2!DK1962</f>
        <v>199</v>
      </c>
      <c r="DM31" s="186">
        <f>[1]PerlDa2!DL1962</f>
        <v>213</v>
      </c>
      <c r="DN31" s="186">
        <f>[1]PerlDa2!DM1962</f>
        <v>225</v>
      </c>
      <c r="DO31" s="186">
        <f>[1]PerlDa2!DN1962</f>
        <v>239</v>
      </c>
      <c r="DP31" s="186">
        <f>[1]PerlDa2!DO1962</f>
        <v>262</v>
      </c>
      <c r="DQ31" s="186">
        <f>[1]PerlDa2!DP1962</f>
        <v>262</v>
      </c>
      <c r="DR31" s="186">
        <f>[1]PerlDa2!DQ1962</f>
        <v>272</v>
      </c>
      <c r="DS31" s="186">
        <f>[1]PerlDa2!DR1962</f>
        <v>280</v>
      </c>
      <c r="DT31" s="186">
        <f>[1]PerlDa2!DS1962</f>
        <v>291</v>
      </c>
      <c r="DU31" s="186">
        <f>[1]PerlDa2!DT1962</f>
        <v>300</v>
      </c>
      <c r="DV31" s="186">
        <f>[1]PerlDa2!DU1962</f>
        <v>312</v>
      </c>
      <c r="DW31" s="186">
        <f>[1]PerlDa2!DV1962</f>
        <v>323</v>
      </c>
      <c r="DX31" s="186">
        <f>[1]PerlDa2!DW1962</f>
        <v>335</v>
      </c>
      <c r="DY31" s="186">
        <f>[1]PerlDa2!DX1962</f>
        <v>340</v>
      </c>
      <c r="DZ31" s="186">
        <f>[1]PerlDa2!DY1962</f>
        <v>351</v>
      </c>
      <c r="EA31" s="186">
        <f>[1]PerlDa2!DZ1962</f>
        <v>363</v>
      </c>
      <c r="EB31" s="186">
        <f>[1]PerlDa2!EA1962</f>
        <v>373</v>
      </c>
      <c r="EC31" s="186">
        <f>[1]PerlDa2!EB1962</f>
        <v>383</v>
      </c>
      <c r="ED31" s="186">
        <f>[1]PerlDa2!EC1962</f>
        <v>392</v>
      </c>
      <c r="EE31" s="186">
        <f>[1]PerlDa2!ED1962</f>
        <v>405</v>
      </c>
      <c r="EF31" s="186">
        <f>[1]PerlDa2!EE1962</f>
        <v>413</v>
      </c>
      <c r="EG31" s="186">
        <f>[1]PerlDa2!EF1962</f>
        <v>421</v>
      </c>
      <c r="EH31" s="186">
        <f>[1]PerlDa2!EG1962</f>
        <v>425</v>
      </c>
      <c r="EI31" s="186">
        <f>[1]PerlDa2!EH1962</f>
        <v>430</v>
      </c>
      <c r="EJ31" s="187"/>
    </row>
    <row r="32" spans="1:140" x14ac:dyDescent="0.25">
      <c r="A32" s="184">
        <v>1</v>
      </c>
      <c r="B32" s="186" t="str">
        <f>[1]PerlDa2!A1968</f>
        <v>Ireland</v>
      </c>
      <c r="C32" s="186" t="str">
        <f>[1]PerlDa2!B1968</f>
        <v>Ireland_UNSM</v>
      </c>
      <c r="D32" s="186" t="str">
        <f>[1]PerlDa2!C1968</f>
        <v>UNSM</v>
      </c>
      <c r="E32" s="186">
        <f>[1]PerlDa2!D1968</f>
        <v>0</v>
      </c>
      <c r="F32" s="186">
        <f>[1]PerlDa2!E1968</f>
        <v>0</v>
      </c>
      <c r="G32" s="186">
        <f>[1]PerlDa2!F1968</f>
        <v>0</v>
      </c>
      <c r="H32" s="186">
        <f>[1]PerlDa2!G1968</f>
        <v>0</v>
      </c>
      <c r="I32" s="186" t="str">
        <f>[1]PerlDa2!H1968</f>
        <v>Deaths</v>
      </c>
      <c r="J32" s="186" t="str">
        <f>[1]PerlDa2!I1968</f>
        <v>jhu</v>
      </c>
      <c r="K32" s="186" t="str">
        <f>[1]PerlDa2!J1968</f>
        <v>Fri May 15 09:41:43 EET 2020</v>
      </c>
      <c r="L32" s="186" t="str">
        <f>[1]PerlDa2!K1968</f>
        <v>cCdD</v>
      </c>
      <c r="M32" s="186" t="str">
        <f>[1]PerlDa2!L1968</f>
        <v>Cases</v>
      </c>
      <c r="N32" s="186">
        <f>[1]PerlDa2!M1968</f>
        <v>22839</v>
      </c>
      <c r="O32" s="186">
        <f>[1]PerlDa2!N1968</f>
        <v>49</v>
      </c>
      <c r="P32" s="186">
        <f>[1]PerlDa2!O1968</f>
        <v>82</v>
      </c>
      <c r="Q32" s="186">
        <f>[1]PerlDa2!P1968</f>
        <v>75</v>
      </c>
      <c r="R32" s="186">
        <f>[1]PerlDa2!Q1968</f>
        <v>22</v>
      </c>
      <c r="S32" s="186">
        <f>[1]PerlDa2!R1968</f>
        <v>96</v>
      </c>
      <c r="T32" s="186" t="str">
        <f>[1]PerlDa2!S1968</f>
        <v>Death</v>
      </c>
      <c r="U32" s="186">
        <f>[1]PerlDa2!T1968</f>
        <v>1439</v>
      </c>
      <c r="V32" s="186">
        <f>[1]PerlDa2!U1968</f>
        <v>51</v>
      </c>
      <c r="W32" s="186">
        <f>[1]PerlDa2!V1968</f>
        <v>92</v>
      </c>
      <c r="X32" s="186">
        <f>[1]PerlDa2!W1968</f>
        <v>81</v>
      </c>
      <c r="Y32" s="186">
        <f>[1]PerlDa2!X1968</f>
        <v>19</v>
      </c>
      <c r="Z32" s="186">
        <f>[1]PerlDa2!Y1968</f>
        <v>99</v>
      </c>
      <c r="AA32" s="186">
        <f>[1]PerlDa2!Z1968</f>
        <v>6.3E-2</v>
      </c>
      <c r="AB32" s="186">
        <f>[1]PerlDa2!AA1968</f>
        <v>0</v>
      </c>
      <c r="AC32" s="186">
        <f>[1]PerlDa2!AB1968</f>
        <v>0</v>
      </c>
      <c r="AD32" s="186">
        <f>[1]PerlDa2!AC1968</f>
        <v>0</v>
      </c>
      <c r="AE32" s="186">
        <f>[1]PerlDa2!AD1968</f>
        <v>0</v>
      </c>
      <c r="AF32" s="186">
        <f>[1]PerlDa2!AE1968</f>
        <v>0</v>
      </c>
      <c r="AG32" s="186">
        <f>[1]PerlDa2!AF1968</f>
        <v>0</v>
      </c>
      <c r="AH32" s="186">
        <f>[1]PerlDa2!AG1968</f>
        <v>0</v>
      </c>
      <c r="AI32" s="186">
        <f>[1]PerlDa2!AH1968</f>
        <v>0</v>
      </c>
      <c r="AJ32" s="186">
        <f>[1]PerlDa2!AI1968</f>
        <v>0</v>
      </c>
      <c r="AK32" s="186">
        <f>[1]PerlDa2!AJ1968</f>
        <v>0</v>
      </c>
      <c r="AL32" s="186">
        <f>[1]PerlDa2!AK1968</f>
        <v>0</v>
      </c>
      <c r="AM32" s="186">
        <f>[1]PerlDa2!AL1968</f>
        <v>0</v>
      </c>
      <c r="AN32" s="186">
        <f>[1]PerlDa2!AM1968</f>
        <v>0</v>
      </c>
      <c r="AO32" s="186">
        <f>[1]PerlDa2!AN1968</f>
        <v>0</v>
      </c>
      <c r="AP32" s="186">
        <f>[1]PerlDa2!AO1968</f>
        <v>0</v>
      </c>
      <c r="AQ32" s="186">
        <f>[1]PerlDa2!AP1968</f>
        <v>0</v>
      </c>
      <c r="AR32" s="186">
        <f>[1]PerlDa2!AQ1968</f>
        <v>0</v>
      </c>
      <c r="AS32" s="186">
        <f>[1]PerlDa2!AR1968</f>
        <v>0</v>
      </c>
      <c r="AT32" s="186">
        <f>[1]PerlDa2!AS1968</f>
        <v>0</v>
      </c>
      <c r="AU32" s="186">
        <f>[1]PerlDa2!AT1968</f>
        <v>0</v>
      </c>
      <c r="AV32" s="186">
        <f>[1]PerlDa2!AU1968</f>
        <v>0</v>
      </c>
      <c r="AW32" s="186">
        <f>[1]PerlDa2!AV1968</f>
        <v>0</v>
      </c>
      <c r="AX32" s="186">
        <f>[1]PerlDa2!AW1968</f>
        <v>0</v>
      </c>
      <c r="AY32" s="186">
        <f>[1]PerlDa2!AX1968</f>
        <v>0</v>
      </c>
      <c r="AZ32" s="186">
        <f>[1]PerlDa2!AY1968</f>
        <v>0</v>
      </c>
      <c r="BA32" s="186">
        <f>[1]PerlDa2!AZ1968</f>
        <v>0</v>
      </c>
      <c r="BB32" s="186">
        <f>[1]PerlDa2!BA1968</f>
        <v>0</v>
      </c>
      <c r="BC32" s="186">
        <f>[1]PerlDa2!BB1968</f>
        <v>0</v>
      </c>
      <c r="BD32" s="186">
        <f>[1]PerlDa2!BC1968</f>
        <v>0</v>
      </c>
      <c r="BE32" s="186">
        <f>[1]PerlDa2!BD1968</f>
        <v>0</v>
      </c>
      <c r="BF32" s="186">
        <f>[1]PerlDa2!BE1968</f>
        <v>0</v>
      </c>
      <c r="BG32" s="186">
        <f>[1]PerlDa2!BF1968</f>
        <v>0</v>
      </c>
      <c r="BH32" s="186">
        <f>[1]PerlDa2!BG1968</f>
        <v>0</v>
      </c>
      <c r="BI32" s="186">
        <f>[1]PerlDa2!BH1968</f>
        <v>0</v>
      </c>
      <c r="BJ32" s="186">
        <f>[1]PerlDa2!BI1968</f>
        <v>0</v>
      </c>
      <c r="BK32" s="186">
        <f>[1]PerlDa2!BJ1968</f>
        <v>0</v>
      </c>
      <c r="BL32" s="186">
        <f>[1]PerlDa2!BK1968</f>
        <v>0</v>
      </c>
      <c r="BM32" s="186">
        <f>[1]PerlDa2!BL1968</f>
        <v>0</v>
      </c>
      <c r="BN32" s="186">
        <f>[1]PerlDa2!BM1968</f>
        <v>0</v>
      </c>
      <c r="BO32" s="186">
        <f>[1]PerlDa2!BN1968</f>
        <v>0</v>
      </c>
      <c r="BP32" s="186">
        <f>[1]PerlDa2!BO1968</f>
        <v>0</v>
      </c>
      <c r="BQ32" s="186">
        <f>[1]PerlDa2!BP1968</f>
        <v>0</v>
      </c>
      <c r="BR32" s="186">
        <f>[1]PerlDa2!BQ1968</f>
        <v>0</v>
      </c>
      <c r="BS32" s="186">
        <f>[1]PerlDa2!BR1968</f>
        <v>0</v>
      </c>
      <c r="BT32" s="186">
        <f>[1]PerlDa2!BS1968</f>
        <v>0</v>
      </c>
      <c r="BU32" s="186">
        <f>[1]PerlDa2!BT1968</f>
        <v>0</v>
      </c>
      <c r="BV32" s="186">
        <f>[1]PerlDa2!BU1968</f>
        <v>0</v>
      </c>
      <c r="BW32" s="186">
        <f>[1]PerlDa2!BV1968</f>
        <v>0</v>
      </c>
      <c r="BX32" s="186">
        <f>[1]PerlDa2!BW1968</f>
        <v>1</v>
      </c>
      <c r="BY32" s="186">
        <f>[1]PerlDa2!BX1968</f>
        <v>1</v>
      </c>
      <c r="BZ32" s="186">
        <f>[1]PerlDa2!BY1968</f>
        <v>1</v>
      </c>
      <c r="CA32" s="186">
        <f>[1]PerlDa2!BZ1968</f>
        <v>2</v>
      </c>
      <c r="CB32" s="186">
        <f>[1]PerlDa2!CA1968</f>
        <v>2</v>
      </c>
      <c r="CC32" s="186">
        <f>[1]PerlDa2!CB1968</f>
        <v>2</v>
      </c>
      <c r="CD32" s="186">
        <f>[1]PerlDa2!CC1968</f>
        <v>2</v>
      </c>
      <c r="CE32" s="186">
        <f>[1]PerlDa2!CD1968</f>
        <v>2</v>
      </c>
      <c r="CF32" s="186">
        <f>[1]PerlDa2!CE1968</f>
        <v>3</v>
      </c>
      <c r="CG32" s="186">
        <f>[1]PerlDa2!CF1968</f>
        <v>3</v>
      </c>
      <c r="CH32" s="186">
        <f>[1]PerlDa2!CG1968</f>
        <v>3</v>
      </c>
      <c r="CI32" s="186">
        <f>[1]PerlDa2!CH1968</f>
        <v>4</v>
      </c>
      <c r="CJ32" s="186">
        <f>[1]PerlDa2!CI1968</f>
        <v>6</v>
      </c>
      <c r="CK32" s="186">
        <f>[1]PerlDa2!CJ1968</f>
        <v>7</v>
      </c>
      <c r="CL32" s="186">
        <f>[1]PerlDa2!CK1968</f>
        <v>9</v>
      </c>
      <c r="CM32" s="186">
        <f>[1]PerlDa2!CL1968</f>
        <v>19</v>
      </c>
      <c r="CN32" s="186">
        <f>[1]PerlDa2!CM1968</f>
        <v>22</v>
      </c>
      <c r="CO32" s="186">
        <f>[1]PerlDa2!CN1968</f>
        <v>36</v>
      </c>
      <c r="CP32" s="186">
        <f>[1]PerlDa2!CO1968</f>
        <v>46</v>
      </c>
      <c r="CQ32" s="186">
        <f>[1]PerlDa2!CP1968</f>
        <v>54</v>
      </c>
      <c r="CR32" s="186">
        <f>[1]PerlDa2!CQ1968</f>
        <v>71</v>
      </c>
      <c r="CS32" s="186">
        <f>[1]PerlDa2!CR1968</f>
        <v>85</v>
      </c>
      <c r="CT32" s="186">
        <f>[1]PerlDa2!CS1968</f>
        <v>98</v>
      </c>
      <c r="CU32" s="186">
        <f>[1]PerlDa2!CT1968</f>
        <v>120</v>
      </c>
      <c r="CV32" s="186">
        <f>[1]PerlDa2!CU1968</f>
        <v>137</v>
      </c>
      <c r="CW32" s="186">
        <f>[1]PerlDa2!CV1968</f>
        <v>158</v>
      </c>
      <c r="CX32" s="186">
        <f>[1]PerlDa2!CW1968</f>
        <v>174</v>
      </c>
      <c r="CY32" s="186">
        <f>[1]PerlDa2!CX1968</f>
        <v>210</v>
      </c>
      <c r="CZ32" s="186">
        <f>[1]PerlDa2!CY1968</f>
        <v>235</v>
      </c>
      <c r="DA32" s="186">
        <f>[1]PerlDa2!CZ1968</f>
        <v>263</v>
      </c>
      <c r="DB32" s="186">
        <f>[1]PerlDa2!DA1968</f>
        <v>287</v>
      </c>
      <c r="DC32" s="186">
        <f>[1]PerlDa2!DB1968</f>
        <v>320</v>
      </c>
      <c r="DD32" s="186">
        <f>[1]PerlDa2!DC1968</f>
        <v>334</v>
      </c>
      <c r="DE32" s="186">
        <f>[1]PerlDa2!DD1968</f>
        <v>365</v>
      </c>
      <c r="DF32" s="186">
        <f>[1]PerlDa2!DE1968</f>
        <v>406</v>
      </c>
      <c r="DG32" s="186">
        <f>[1]PerlDa2!DF1968</f>
        <v>444</v>
      </c>
      <c r="DH32" s="186">
        <f>[1]PerlDa2!DG1968</f>
        <v>486</v>
      </c>
      <c r="DI32" s="186">
        <f>[1]PerlDa2!DH1968</f>
        <v>530</v>
      </c>
      <c r="DJ32" s="186">
        <f>[1]PerlDa2!DI1968</f>
        <v>571</v>
      </c>
      <c r="DK32" s="186">
        <f>[1]PerlDa2!DJ1968</f>
        <v>610</v>
      </c>
      <c r="DL32" s="186">
        <f>[1]PerlDa2!DK1968</f>
        <v>687</v>
      </c>
      <c r="DM32" s="186">
        <f>[1]PerlDa2!DL1968</f>
        <v>730</v>
      </c>
      <c r="DN32" s="186">
        <f>[1]PerlDa2!DM1968</f>
        <v>769</v>
      </c>
      <c r="DO32" s="186">
        <f>[1]PerlDa2!DN1968</f>
        <v>794</v>
      </c>
      <c r="DP32" s="186">
        <f>[1]PerlDa2!DO1968</f>
        <v>1014</v>
      </c>
      <c r="DQ32" s="186">
        <f>[1]PerlDa2!DP1968</f>
        <v>1063</v>
      </c>
      <c r="DR32" s="186">
        <f>[1]PerlDa2!DQ1968</f>
        <v>1087</v>
      </c>
      <c r="DS32" s="186">
        <f>[1]PerlDa2!DR1968</f>
        <v>1102</v>
      </c>
      <c r="DT32" s="186">
        <f>[1]PerlDa2!DS1968</f>
        <v>1159</v>
      </c>
      <c r="DU32" s="186">
        <f>[1]PerlDa2!DT1968</f>
        <v>1190</v>
      </c>
      <c r="DV32" s="186">
        <f>[1]PerlDa2!DU1968</f>
        <v>1232</v>
      </c>
      <c r="DW32" s="186">
        <f>[1]PerlDa2!DV1968</f>
        <v>1265</v>
      </c>
      <c r="DX32" s="186">
        <f>[1]PerlDa2!DW1968</f>
        <v>1286</v>
      </c>
      <c r="DY32" s="186">
        <f>[1]PerlDa2!DX1968</f>
        <v>1303</v>
      </c>
      <c r="DZ32" s="186">
        <f>[1]PerlDa2!DY1968</f>
        <v>1319</v>
      </c>
      <c r="EA32" s="186">
        <f>[1]PerlDa2!DZ1968</f>
        <v>1339</v>
      </c>
      <c r="EB32" s="186">
        <f>[1]PerlDa2!EA1968</f>
        <v>1375</v>
      </c>
      <c r="EC32" s="186">
        <f>[1]PerlDa2!EB1968</f>
        <v>1403</v>
      </c>
      <c r="ED32" s="186">
        <f>[1]PerlDa2!EC1968</f>
        <v>1429</v>
      </c>
      <c r="EE32" s="186">
        <f>[1]PerlDa2!ED1968</f>
        <v>1446</v>
      </c>
      <c r="EF32" s="186">
        <f>[1]PerlDa2!EE1968</f>
        <v>1458</v>
      </c>
      <c r="EG32" s="186">
        <f>[1]PerlDa2!EF1968</f>
        <v>1467</v>
      </c>
      <c r="EH32" s="186">
        <f>[1]PerlDa2!EG1968</f>
        <v>1488</v>
      </c>
      <c r="EI32" s="186">
        <f>[1]PerlDa2!EH1968</f>
        <v>1497</v>
      </c>
      <c r="EJ32" s="187"/>
    </row>
    <row r="33" spans="1:140" x14ac:dyDescent="0.25">
      <c r="A33" s="184">
        <v>1</v>
      </c>
      <c r="B33" s="186" t="str">
        <f>[1]PerlDa2!A1970</f>
        <v>Italy</v>
      </c>
      <c r="C33" s="186" t="str">
        <f>[1]PerlDa2!B1970</f>
        <v>Italy_UNSM</v>
      </c>
      <c r="D33" s="186" t="str">
        <f>[1]PerlDa2!C1970</f>
        <v>UNSM</v>
      </c>
      <c r="E33" s="186">
        <f>[1]PerlDa2!D1970</f>
        <v>0</v>
      </c>
      <c r="F33" s="186">
        <f>[1]PerlDa2!E1970</f>
        <v>0</v>
      </c>
      <c r="G33" s="186">
        <f>[1]PerlDa2!F1970</f>
        <v>0</v>
      </c>
      <c r="H33" s="186">
        <f>[1]PerlDa2!G1970</f>
        <v>0</v>
      </c>
      <c r="I33" s="186" t="str">
        <f>[1]PerlDa2!H1970</f>
        <v>Deaths</v>
      </c>
      <c r="J33" s="186" t="str">
        <f>[1]PerlDa2!I1970</f>
        <v>jhu</v>
      </c>
      <c r="K33" s="186" t="str">
        <f>[1]PerlDa2!J1970</f>
        <v>Fri May 15 09:41:43 EET 2020</v>
      </c>
      <c r="L33" s="186" t="str">
        <f>[1]PerlDa2!K1970</f>
        <v>cCdD</v>
      </c>
      <c r="M33" s="186" t="str">
        <f>[1]PerlDa2!L1970</f>
        <v>Cases</v>
      </c>
      <c r="N33" s="186">
        <f>[1]PerlDa2!M1970</f>
        <v>218698</v>
      </c>
      <c r="O33" s="186">
        <f>[1]PerlDa2!N1970</f>
        <v>30</v>
      </c>
      <c r="P33" s="186">
        <f>[1]PerlDa2!O1970</f>
        <v>62</v>
      </c>
      <c r="Q33" s="186">
        <f>[1]PerlDa2!P1970</f>
        <v>52</v>
      </c>
      <c r="R33" s="186">
        <f>[1]PerlDa2!Q1970</f>
        <v>40</v>
      </c>
      <c r="S33" s="186">
        <f>[1]PerlDa2!R1970</f>
        <v>91</v>
      </c>
      <c r="T33" s="186" t="str">
        <f>[1]PerlDa2!S1970</f>
        <v>Death</v>
      </c>
      <c r="U33" s="186">
        <f>[1]PerlDa2!T1970</f>
        <v>30445</v>
      </c>
      <c r="V33" s="186">
        <f>[1]PerlDa2!U1970</f>
        <v>29</v>
      </c>
      <c r="W33" s="186">
        <f>[1]PerlDa2!V1970</f>
        <v>67</v>
      </c>
      <c r="X33" s="186">
        <f>[1]PerlDa2!W1970</f>
        <v>55</v>
      </c>
      <c r="Y33" s="186">
        <f>[1]PerlDa2!X1970</f>
        <v>39</v>
      </c>
      <c r="Z33" s="186">
        <f>[1]PerlDa2!Y1970</f>
        <v>93</v>
      </c>
      <c r="AA33" s="186">
        <f>[1]PerlDa2!Z1970</f>
        <v>0.13919999999999999</v>
      </c>
      <c r="AB33" s="186">
        <f>[1]PerlDa2!AA1970</f>
        <v>0</v>
      </c>
      <c r="AC33" s="186">
        <f>[1]PerlDa2!AB1970</f>
        <v>0</v>
      </c>
      <c r="AD33" s="186">
        <f>[1]PerlDa2!AC1970</f>
        <v>0</v>
      </c>
      <c r="AE33" s="186">
        <f>[1]PerlDa2!AD1970</f>
        <v>0</v>
      </c>
      <c r="AF33" s="186">
        <f>[1]PerlDa2!AE1970</f>
        <v>0</v>
      </c>
      <c r="AG33" s="186">
        <f>[1]PerlDa2!AF1970</f>
        <v>0</v>
      </c>
      <c r="AH33" s="186">
        <f>[1]PerlDa2!AG1970</f>
        <v>0</v>
      </c>
      <c r="AI33" s="186">
        <f>[1]PerlDa2!AH1970</f>
        <v>0</v>
      </c>
      <c r="AJ33" s="186">
        <f>[1]PerlDa2!AI1970</f>
        <v>0</v>
      </c>
      <c r="AK33" s="186">
        <f>[1]PerlDa2!AJ1970</f>
        <v>0</v>
      </c>
      <c r="AL33" s="186">
        <f>[1]PerlDa2!AK1970</f>
        <v>0</v>
      </c>
      <c r="AM33" s="186">
        <f>[1]PerlDa2!AL1970</f>
        <v>0</v>
      </c>
      <c r="AN33" s="186">
        <f>[1]PerlDa2!AM1970</f>
        <v>0</v>
      </c>
      <c r="AO33" s="186">
        <f>[1]PerlDa2!AN1970</f>
        <v>0</v>
      </c>
      <c r="AP33" s="186">
        <f>[1]PerlDa2!AO1970</f>
        <v>0</v>
      </c>
      <c r="AQ33" s="186">
        <f>[1]PerlDa2!AP1970</f>
        <v>0</v>
      </c>
      <c r="AR33" s="186">
        <f>[1]PerlDa2!AQ1970</f>
        <v>0</v>
      </c>
      <c r="AS33" s="186">
        <f>[1]PerlDa2!AR1970</f>
        <v>0</v>
      </c>
      <c r="AT33" s="186">
        <f>[1]PerlDa2!AS1970</f>
        <v>0</v>
      </c>
      <c r="AU33" s="186">
        <f>[1]PerlDa2!AT1970</f>
        <v>0</v>
      </c>
      <c r="AV33" s="186">
        <f>[1]PerlDa2!AU1970</f>
        <v>0</v>
      </c>
      <c r="AW33" s="186">
        <f>[1]PerlDa2!AV1970</f>
        <v>0</v>
      </c>
      <c r="AX33" s="186">
        <f>[1]PerlDa2!AW1970</f>
        <v>0</v>
      </c>
      <c r="AY33" s="186">
        <f>[1]PerlDa2!AX1970</f>
        <v>0</v>
      </c>
      <c r="AZ33" s="186">
        <f>[1]PerlDa2!AY1970</f>
        <v>0</v>
      </c>
      <c r="BA33" s="186">
        <f>[1]PerlDa2!AZ1970</f>
        <v>0</v>
      </c>
      <c r="BB33" s="186">
        <f>[1]PerlDa2!BA1970</f>
        <v>0</v>
      </c>
      <c r="BC33" s="186">
        <f>[1]PerlDa2!BB1970</f>
        <v>0</v>
      </c>
      <c r="BD33" s="186">
        <f>[1]PerlDa2!BC1970</f>
        <v>0</v>
      </c>
      <c r="BE33" s="186">
        <f>[1]PerlDa2!BD1970</f>
        <v>0</v>
      </c>
      <c r="BF33" s="186">
        <f>[1]PerlDa2!BE1970</f>
        <v>0</v>
      </c>
      <c r="BG33" s="186">
        <f>[1]PerlDa2!BF1970</f>
        <v>0</v>
      </c>
      <c r="BH33" s="186">
        <f>[1]PerlDa2!BG1970</f>
        <v>7</v>
      </c>
      <c r="BI33" s="186">
        <f>[1]PerlDa2!BH1970</f>
        <v>10</v>
      </c>
      <c r="BJ33" s="186">
        <f>[1]PerlDa2!BI1970</f>
        <v>12</v>
      </c>
      <c r="BK33" s="186">
        <f>[1]PerlDa2!BJ1970</f>
        <v>17</v>
      </c>
      <c r="BL33" s="186">
        <f>[1]PerlDa2!BK1970</f>
        <v>21</v>
      </c>
      <c r="BM33" s="186">
        <f>[1]PerlDa2!BL1970</f>
        <v>29</v>
      </c>
      <c r="BN33" s="186">
        <f>[1]PerlDa2!BM1970</f>
        <v>34</v>
      </c>
      <c r="BO33" s="186">
        <f>[1]PerlDa2!BN1970</f>
        <v>52</v>
      </c>
      <c r="BP33" s="186">
        <f>[1]PerlDa2!BO1970</f>
        <v>79</v>
      </c>
      <c r="BQ33" s="186">
        <f>[1]PerlDa2!BP1970</f>
        <v>107</v>
      </c>
      <c r="BR33" s="186">
        <f>[1]PerlDa2!BQ1970</f>
        <v>148</v>
      </c>
      <c r="BS33" s="186">
        <f>[1]PerlDa2!BR1970</f>
        <v>197</v>
      </c>
      <c r="BT33" s="186">
        <f>[1]PerlDa2!BS1970</f>
        <v>233</v>
      </c>
      <c r="BU33" s="186">
        <f>[1]PerlDa2!BT1970</f>
        <v>366</v>
      </c>
      <c r="BV33" s="186">
        <f>[1]PerlDa2!BU1970</f>
        <v>463</v>
      </c>
      <c r="BW33" s="186">
        <f>[1]PerlDa2!BV1970</f>
        <v>631</v>
      </c>
      <c r="BX33" s="186">
        <f>[1]PerlDa2!BW1970</f>
        <v>827</v>
      </c>
      <c r="BY33" s="186">
        <f>[1]PerlDa2!BX1970</f>
        <v>1016</v>
      </c>
      <c r="BZ33" s="186">
        <f>[1]PerlDa2!BY1970</f>
        <v>1266</v>
      </c>
      <c r="CA33" s="186">
        <f>[1]PerlDa2!BZ1970</f>
        <v>1441</v>
      </c>
      <c r="CB33" s="186">
        <f>[1]PerlDa2!CA1970</f>
        <v>1809</v>
      </c>
      <c r="CC33" s="186">
        <f>[1]PerlDa2!CB1970</f>
        <v>2158</v>
      </c>
      <c r="CD33" s="186">
        <f>[1]PerlDa2!CC1970</f>
        <v>2503</v>
      </c>
      <c r="CE33" s="186">
        <f>[1]PerlDa2!CD1970</f>
        <v>2978</v>
      </c>
      <c r="CF33" s="186">
        <f>[1]PerlDa2!CE1970</f>
        <v>3405</v>
      </c>
      <c r="CG33" s="186">
        <f>[1]PerlDa2!CF1970</f>
        <v>4032</v>
      </c>
      <c r="CH33" s="186">
        <f>[1]PerlDa2!CG1970</f>
        <v>4825</v>
      </c>
      <c r="CI33" s="186">
        <f>[1]PerlDa2!CH1970</f>
        <v>5476</v>
      </c>
      <c r="CJ33" s="186">
        <f>[1]PerlDa2!CI1970</f>
        <v>6077</v>
      </c>
      <c r="CK33" s="186">
        <f>[1]PerlDa2!CJ1970</f>
        <v>6820</v>
      </c>
      <c r="CL33" s="186">
        <f>[1]PerlDa2!CK1970</f>
        <v>7503</v>
      </c>
      <c r="CM33" s="186">
        <f>[1]PerlDa2!CL1970</f>
        <v>8165</v>
      </c>
      <c r="CN33" s="186">
        <f>[1]PerlDa2!CM1970</f>
        <v>9134</v>
      </c>
      <c r="CO33" s="186">
        <f>[1]PerlDa2!CN1970</f>
        <v>10023</v>
      </c>
      <c r="CP33" s="186">
        <f>[1]PerlDa2!CO1970</f>
        <v>10779</v>
      </c>
      <c r="CQ33" s="186">
        <f>[1]PerlDa2!CP1970</f>
        <v>11591</v>
      </c>
      <c r="CR33" s="186">
        <f>[1]PerlDa2!CQ1970</f>
        <v>12428</v>
      </c>
      <c r="CS33" s="186">
        <f>[1]PerlDa2!CR1970</f>
        <v>13155</v>
      </c>
      <c r="CT33" s="186">
        <f>[1]PerlDa2!CS1970</f>
        <v>13915</v>
      </c>
      <c r="CU33" s="186">
        <f>[1]PerlDa2!CT1970</f>
        <v>14681</v>
      </c>
      <c r="CV33" s="186">
        <f>[1]PerlDa2!CU1970</f>
        <v>15362</v>
      </c>
      <c r="CW33" s="186">
        <f>[1]PerlDa2!CV1970</f>
        <v>15887</v>
      </c>
      <c r="CX33" s="186">
        <f>[1]PerlDa2!CW1970</f>
        <v>16523</v>
      </c>
      <c r="CY33" s="186">
        <f>[1]PerlDa2!CX1970</f>
        <v>17127</v>
      </c>
      <c r="CZ33" s="186">
        <f>[1]PerlDa2!CY1970</f>
        <v>17669</v>
      </c>
      <c r="DA33" s="186">
        <f>[1]PerlDa2!CZ1970</f>
        <v>18279</v>
      </c>
      <c r="DB33" s="186">
        <f>[1]PerlDa2!DA1970</f>
        <v>18849</v>
      </c>
      <c r="DC33" s="186">
        <f>[1]PerlDa2!DB1970</f>
        <v>19468</v>
      </c>
      <c r="DD33" s="186">
        <f>[1]PerlDa2!DC1970</f>
        <v>19899</v>
      </c>
      <c r="DE33" s="186">
        <f>[1]PerlDa2!DD1970</f>
        <v>20465</v>
      </c>
      <c r="DF33" s="186">
        <f>[1]PerlDa2!DE1970</f>
        <v>21067</v>
      </c>
      <c r="DG33" s="186">
        <f>[1]PerlDa2!DF1970</f>
        <v>21645</v>
      </c>
      <c r="DH33" s="186">
        <f>[1]PerlDa2!DG1970</f>
        <v>22170</v>
      </c>
      <c r="DI33" s="186">
        <f>[1]PerlDa2!DH1970</f>
        <v>22745</v>
      </c>
      <c r="DJ33" s="186">
        <f>[1]PerlDa2!DI1970</f>
        <v>23227</v>
      </c>
      <c r="DK33" s="186">
        <f>[1]PerlDa2!DJ1970</f>
        <v>23660</v>
      </c>
      <c r="DL33" s="186">
        <f>[1]PerlDa2!DK1970</f>
        <v>24114</v>
      </c>
      <c r="DM33" s="186">
        <f>[1]PerlDa2!DL1970</f>
        <v>24648</v>
      </c>
      <c r="DN33" s="186">
        <f>[1]PerlDa2!DM1970</f>
        <v>25085</v>
      </c>
      <c r="DO33" s="186">
        <f>[1]PerlDa2!DN1970</f>
        <v>25549</v>
      </c>
      <c r="DP33" s="186">
        <f>[1]PerlDa2!DO1970</f>
        <v>25969</v>
      </c>
      <c r="DQ33" s="186">
        <f>[1]PerlDa2!DP1970</f>
        <v>26384</v>
      </c>
      <c r="DR33" s="186">
        <f>[1]PerlDa2!DQ1970</f>
        <v>26644</v>
      </c>
      <c r="DS33" s="186">
        <f>[1]PerlDa2!DR1970</f>
        <v>26977</v>
      </c>
      <c r="DT33" s="186">
        <f>[1]PerlDa2!DS1970</f>
        <v>27359</v>
      </c>
      <c r="DU33" s="186">
        <f>[1]PerlDa2!DT1970</f>
        <v>27682</v>
      </c>
      <c r="DV33" s="186">
        <f>[1]PerlDa2!DU1970</f>
        <v>27967</v>
      </c>
      <c r="DW33" s="186">
        <f>[1]PerlDa2!DV1970</f>
        <v>28236</v>
      </c>
      <c r="DX33" s="186">
        <f>[1]PerlDa2!DW1970</f>
        <v>28710</v>
      </c>
      <c r="DY33" s="186">
        <f>[1]PerlDa2!DX1970</f>
        <v>28884</v>
      </c>
      <c r="DZ33" s="186">
        <f>[1]PerlDa2!DY1970</f>
        <v>29079</v>
      </c>
      <c r="EA33" s="186">
        <f>[1]PerlDa2!DZ1970</f>
        <v>29315</v>
      </c>
      <c r="EB33" s="186">
        <f>[1]PerlDa2!EA1970</f>
        <v>29684</v>
      </c>
      <c r="EC33" s="186">
        <f>[1]PerlDa2!EB1970</f>
        <v>29958</v>
      </c>
      <c r="ED33" s="186">
        <f>[1]PerlDa2!EC1970</f>
        <v>30201</v>
      </c>
      <c r="EE33" s="186">
        <f>[1]PerlDa2!ED1970</f>
        <v>30395</v>
      </c>
      <c r="EF33" s="186">
        <f>[1]PerlDa2!EE1970</f>
        <v>30560</v>
      </c>
      <c r="EG33" s="186">
        <f>[1]PerlDa2!EF1970</f>
        <v>30739</v>
      </c>
      <c r="EH33" s="186">
        <f>[1]PerlDa2!EG1970</f>
        <v>30911</v>
      </c>
      <c r="EI33" s="186">
        <f>[1]PerlDa2!EH1970</f>
        <v>31106</v>
      </c>
      <c r="EJ33" s="187"/>
    </row>
    <row r="34" spans="1:140" x14ac:dyDescent="0.25">
      <c r="A34" s="184">
        <v>1</v>
      </c>
      <c r="B34" s="186" t="str">
        <f>[1]PerlDa2!A2006</f>
        <v>Luxembourg</v>
      </c>
      <c r="C34" s="186" t="str">
        <f>[1]PerlDa2!B2006</f>
        <v>Luxembourg_UNSM</v>
      </c>
      <c r="D34" s="186" t="str">
        <f>[1]PerlDa2!C2006</f>
        <v>UNSM</v>
      </c>
      <c r="E34" s="186">
        <f>[1]PerlDa2!D2006</f>
        <v>0</v>
      </c>
      <c r="F34" s="186">
        <f>[1]PerlDa2!E2006</f>
        <v>0</v>
      </c>
      <c r="G34" s="186">
        <f>[1]PerlDa2!F2006</f>
        <v>0</v>
      </c>
      <c r="H34" s="186">
        <f>[1]PerlDa2!G2006</f>
        <v>0</v>
      </c>
      <c r="I34" s="186" t="str">
        <f>[1]PerlDa2!H2006</f>
        <v>Deaths</v>
      </c>
      <c r="J34" s="186" t="str">
        <f>[1]PerlDa2!I2006</f>
        <v>jhu</v>
      </c>
      <c r="K34" s="186" t="str">
        <f>[1]PerlDa2!J2006</f>
        <v>Fri May 15 09:41:43 EET 2020</v>
      </c>
      <c r="L34" s="186" t="str">
        <f>[1]PerlDa2!K2006</f>
        <v>cCdD</v>
      </c>
      <c r="M34" s="186" t="str">
        <f>[1]PerlDa2!L2006</f>
        <v>Cases</v>
      </c>
      <c r="N34" s="186">
        <f>[1]PerlDa2!M2006</f>
        <v>3880</v>
      </c>
      <c r="O34" s="186">
        <f>[1]PerlDa2!N2006</f>
        <v>51</v>
      </c>
      <c r="P34" s="186">
        <f>[1]PerlDa2!O2006</f>
        <v>63</v>
      </c>
      <c r="Q34" s="186">
        <f>[1]PerlDa2!P2006</f>
        <v>56</v>
      </c>
      <c r="R34" s="186">
        <f>[1]PerlDa2!Q2006</f>
        <v>21</v>
      </c>
      <c r="S34" s="186">
        <f>[1]PerlDa2!R2006</f>
        <v>76</v>
      </c>
      <c r="T34" s="186" t="str">
        <f>[1]PerlDa2!S2006</f>
        <v>Death</v>
      </c>
      <c r="U34" s="186">
        <f>[1]PerlDa2!T2006</f>
        <v>100</v>
      </c>
      <c r="V34" s="186">
        <f>[1]PerlDa2!U2006</f>
        <v>53</v>
      </c>
      <c r="W34" s="186">
        <f>[1]PerlDa2!V2006</f>
        <v>77</v>
      </c>
      <c r="X34" s="186">
        <f>[1]PerlDa2!W2006</f>
        <v>65</v>
      </c>
      <c r="Y34" s="186">
        <f>[1]PerlDa2!X2006</f>
        <v>20</v>
      </c>
      <c r="Z34" s="186">
        <f>[1]PerlDa2!Y2006</f>
        <v>84</v>
      </c>
      <c r="AA34" s="186">
        <f>[1]PerlDa2!Z2006</f>
        <v>2.5999999999999999E-2</v>
      </c>
      <c r="AB34" s="186">
        <f>[1]PerlDa2!AA2006</f>
        <v>0</v>
      </c>
      <c r="AC34" s="186">
        <f>[1]PerlDa2!AB2006</f>
        <v>0</v>
      </c>
      <c r="AD34" s="186">
        <f>[1]PerlDa2!AC2006</f>
        <v>0</v>
      </c>
      <c r="AE34" s="186">
        <f>[1]PerlDa2!AD2006</f>
        <v>0</v>
      </c>
      <c r="AF34" s="186">
        <f>[1]PerlDa2!AE2006</f>
        <v>0</v>
      </c>
      <c r="AG34" s="186">
        <f>[1]PerlDa2!AF2006</f>
        <v>0</v>
      </c>
      <c r="AH34" s="186">
        <f>[1]PerlDa2!AG2006</f>
        <v>0</v>
      </c>
      <c r="AI34" s="186">
        <f>[1]PerlDa2!AH2006</f>
        <v>0</v>
      </c>
      <c r="AJ34" s="186">
        <f>[1]PerlDa2!AI2006</f>
        <v>0</v>
      </c>
      <c r="AK34" s="186">
        <f>[1]PerlDa2!AJ2006</f>
        <v>0</v>
      </c>
      <c r="AL34" s="186">
        <f>[1]PerlDa2!AK2006</f>
        <v>0</v>
      </c>
      <c r="AM34" s="186">
        <f>[1]PerlDa2!AL2006</f>
        <v>0</v>
      </c>
      <c r="AN34" s="186">
        <f>[1]PerlDa2!AM2006</f>
        <v>0</v>
      </c>
      <c r="AO34" s="186">
        <f>[1]PerlDa2!AN2006</f>
        <v>0</v>
      </c>
      <c r="AP34" s="186">
        <f>[1]PerlDa2!AO2006</f>
        <v>0</v>
      </c>
      <c r="AQ34" s="186">
        <f>[1]PerlDa2!AP2006</f>
        <v>0</v>
      </c>
      <c r="AR34" s="186">
        <f>[1]PerlDa2!AQ2006</f>
        <v>0</v>
      </c>
      <c r="AS34" s="186">
        <f>[1]PerlDa2!AR2006</f>
        <v>0</v>
      </c>
      <c r="AT34" s="186">
        <f>[1]PerlDa2!AS2006</f>
        <v>0</v>
      </c>
      <c r="AU34" s="186">
        <f>[1]PerlDa2!AT2006</f>
        <v>0</v>
      </c>
      <c r="AV34" s="186">
        <f>[1]PerlDa2!AU2006</f>
        <v>0</v>
      </c>
      <c r="AW34" s="186">
        <f>[1]PerlDa2!AV2006</f>
        <v>0</v>
      </c>
      <c r="AX34" s="186">
        <f>[1]PerlDa2!AW2006</f>
        <v>0</v>
      </c>
      <c r="AY34" s="186">
        <f>[1]PerlDa2!AX2006</f>
        <v>0</v>
      </c>
      <c r="AZ34" s="186">
        <f>[1]PerlDa2!AY2006</f>
        <v>0</v>
      </c>
      <c r="BA34" s="186">
        <f>[1]PerlDa2!AZ2006</f>
        <v>0</v>
      </c>
      <c r="BB34" s="186">
        <f>[1]PerlDa2!BA2006</f>
        <v>0</v>
      </c>
      <c r="BC34" s="186">
        <f>[1]PerlDa2!BB2006</f>
        <v>0</v>
      </c>
      <c r="BD34" s="186">
        <f>[1]PerlDa2!BC2006</f>
        <v>0</v>
      </c>
      <c r="BE34" s="186">
        <f>[1]PerlDa2!BD2006</f>
        <v>0</v>
      </c>
      <c r="BF34" s="186">
        <f>[1]PerlDa2!BE2006</f>
        <v>0</v>
      </c>
      <c r="BG34" s="186">
        <f>[1]PerlDa2!BF2006</f>
        <v>0</v>
      </c>
      <c r="BH34" s="186">
        <f>[1]PerlDa2!BG2006</f>
        <v>0</v>
      </c>
      <c r="BI34" s="186">
        <f>[1]PerlDa2!BH2006</f>
        <v>0</v>
      </c>
      <c r="BJ34" s="186">
        <f>[1]PerlDa2!BI2006</f>
        <v>0</v>
      </c>
      <c r="BK34" s="186">
        <f>[1]PerlDa2!BJ2006</f>
        <v>0</v>
      </c>
      <c r="BL34" s="186">
        <f>[1]PerlDa2!BK2006</f>
        <v>0</v>
      </c>
      <c r="BM34" s="186">
        <f>[1]PerlDa2!BL2006</f>
        <v>0</v>
      </c>
      <c r="BN34" s="186">
        <f>[1]PerlDa2!BM2006</f>
        <v>0</v>
      </c>
      <c r="BO34" s="186">
        <f>[1]PerlDa2!BN2006</f>
        <v>0</v>
      </c>
      <c r="BP34" s="186">
        <f>[1]PerlDa2!BO2006</f>
        <v>0</v>
      </c>
      <c r="BQ34" s="186">
        <f>[1]PerlDa2!BP2006</f>
        <v>0</v>
      </c>
      <c r="BR34" s="186">
        <f>[1]PerlDa2!BQ2006</f>
        <v>0</v>
      </c>
      <c r="BS34" s="186">
        <f>[1]PerlDa2!BR2006</f>
        <v>0</v>
      </c>
      <c r="BT34" s="186">
        <f>[1]PerlDa2!BS2006</f>
        <v>0</v>
      </c>
      <c r="BU34" s="186">
        <f>[1]PerlDa2!BT2006</f>
        <v>0</v>
      </c>
      <c r="BV34" s="186">
        <f>[1]PerlDa2!BU2006</f>
        <v>0</v>
      </c>
      <c r="BW34" s="186">
        <f>[1]PerlDa2!BV2006</f>
        <v>0</v>
      </c>
      <c r="BX34" s="186">
        <f>[1]PerlDa2!BW2006</f>
        <v>0</v>
      </c>
      <c r="BY34" s="186">
        <f>[1]PerlDa2!BX2006</f>
        <v>0</v>
      </c>
      <c r="BZ34" s="186">
        <f>[1]PerlDa2!BY2006</f>
        <v>0</v>
      </c>
      <c r="CA34" s="186">
        <f>[1]PerlDa2!BZ2006</f>
        <v>1</v>
      </c>
      <c r="CB34" s="186">
        <f>[1]PerlDa2!CA2006</f>
        <v>1</v>
      </c>
      <c r="CC34" s="186">
        <f>[1]PerlDa2!CB2006</f>
        <v>1</v>
      </c>
      <c r="CD34" s="186">
        <f>[1]PerlDa2!CC2006</f>
        <v>1</v>
      </c>
      <c r="CE34" s="186">
        <f>[1]PerlDa2!CD2006</f>
        <v>2</v>
      </c>
      <c r="CF34" s="186">
        <f>[1]PerlDa2!CE2006</f>
        <v>4</v>
      </c>
      <c r="CG34" s="186">
        <f>[1]PerlDa2!CF2006</f>
        <v>4</v>
      </c>
      <c r="CH34" s="186">
        <f>[1]PerlDa2!CG2006</f>
        <v>8</v>
      </c>
      <c r="CI34" s="186">
        <f>[1]PerlDa2!CH2006</f>
        <v>8</v>
      </c>
      <c r="CJ34" s="186">
        <f>[1]PerlDa2!CI2006</f>
        <v>8</v>
      </c>
      <c r="CK34" s="186">
        <f>[1]PerlDa2!CJ2006</f>
        <v>8</v>
      </c>
      <c r="CL34" s="186">
        <f>[1]PerlDa2!CK2006</f>
        <v>8</v>
      </c>
      <c r="CM34" s="186">
        <f>[1]PerlDa2!CL2006</f>
        <v>9</v>
      </c>
      <c r="CN34" s="186">
        <f>[1]PerlDa2!CM2006</f>
        <v>15</v>
      </c>
      <c r="CO34" s="186">
        <f>[1]PerlDa2!CN2006</f>
        <v>18</v>
      </c>
      <c r="CP34" s="186">
        <f>[1]PerlDa2!CO2006</f>
        <v>21</v>
      </c>
      <c r="CQ34" s="186">
        <f>[1]PerlDa2!CP2006</f>
        <v>22</v>
      </c>
      <c r="CR34" s="186">
        <f>[1]PerlDa2!CQ2006</f>
        <v>23</v>
      </c>
      <c r="CS34" s="186">
        <f>[1]PerlDa2!CR2006</f>
        <v>29</v>
      </c>
      <c r="CT34" s="186">
        <f>[1]PerlDa2!CS2006</f>
        <v>30</v>
      </c>
      <c r="CU34" s="186">
        <f>[1]PerlDa2!CT2006</f>
        <v>31</v>
      </c>
      <c r="CV34" s="186">
        <f>[1]PerlDa2!CU2006</f>
        <v>31</v>
      </c>
      <c r="CW34" s="186">
        <f>[1]PerlDa2!CV2006</f>
        <v>36</v>
      </c>
      <c r="CX34" s="186">
        <f>[1]PerlDa2!CW2006</f>
        <v>41</v>
      </c>
      <c r="CY34" s="186">
        <f>[1]PerlDa2!CX2006</f>
        <v>44</v>
      </c>
      <c r="CZ34" s="186">
        <f>[1]PerlDa2!CY2006</f>
        <v>46</v>
      </c>
      <c r="DA34" s="186">
        <f>[1]PerlDa2!CZ2006</f>
        <v>52</v>
      </c>
      <c r="DB34" s="186">
        <f>[1]PerlDa2!DA2006</f>
        <v>54</v>
      </c>
      <c r="DC34" s="186">
        <f>[1]PerlDa2!DB2006</f>
        <v>62</v>
      </c>
      <c r="DD34" s="186">
        <f>[1]PerlDa2!DC2006</f>
        <v>66</v>
      </c>
      <c r="DE34" s="186">
        <f>[1]PerlDa2!DD2006</f>
        <v>69</v>
      </c>
      <c r="DF34" s="186">
        <f>[1]PerlDa2!DE2006</f>
        <v>67</v>
      </c>
      <c r="DG34" s="186">
        <f>[1]PerlDa2!DF2006</f>
        <v>69</v>
      </c>
      <c r="DH34" s="186">
        <f>[1]PerlDa2!DG2006</f>
        <v>69</v>
      </c>
      <c r="DI34" s="186">
        <f>[1]PerlDa2!DH2006</f>
        <v>72</v>
      </c>
      <c r="DJ34" s="186">
        <f>[1]PerlDa2!DI2006</f>
        <v>72</v>
      </c>
      <c r="DK34" s="186">
        <f>[1]PerlDa2!DJ2006</f>
        <v>73</v>
      </c>
      <c r="DL34" s="186">
        <f>[1]PerlDa2!DK2006</f>
        <v>75</v>
      </c>
      <c r="DM34" s="186">
        <f>[1]PerlDa2!DL2006</f>
        <v>78</v>
      </c>
      <c r="DN34" s="186">
        <f>[1]PerlDa2!DM2006</f>
        <v>80</v>
      </c>
      <c r="DO34" s="186">
        <f>[1]PerlDa2!DN2006</f>
        <v>83</v>
      </c>
      <c r="DP34" s="186">
        <f>[1]PerlDa2!DO2006</f>
        <v>85</v>
      </c>
      <c r="DQ34" s="186">
        <f>[1]PerlDa2!DP2006</f>
        <v>85</v>
      </c>
      <c r="DR34" s="186">
        <f>[1]PerlDa2!DQ2006</f>
        <v>88</v>
      </c>
      <c r="DS34" s="186">
        <f>[1]PerlDa2!DR2006</f>
        <v>88</v>
      </c>
      <c r="DT34" s="186">
        <f>[1]PerlDa2!DS2006</f>
        <v>89</v>
      </c>
      <c r="DU34" s="186">
        <f>[1]PerlDa2!DT2006</f>
        <v>89</v>
      </c>
      <c r="DV34" s="186">
        <f>[1]PerlDa2!DU2006</f>
        <v>90</v>
      </c>
      <c r="DW34" s="186">
        <f>[1]PerlDa2!DV2006</f>
        <v>92</v>
      </c>
      <c r="DX34" s="186">
        <f>[1]PerlDa2!DW2006</f>
        <v>92</v>
      </c>
      <c r="DY34" s="186">
        <f>[1]PerlDa2!DX2006</f>
        <v>96</v>
      </c>
      <c r="DZ34" s="186">
        <f>[1]PerlDa2!DY2006</f>
        <v>96</v>
      </c>
      <c r="EA34" s="186">
        <f>[1]PerlDa2!DZ2006</f>
        <v>96</v>
      </c>
      <c r="EB34" s="186">
        <f>[1]PerlDa2!EA2006</f>
        <v>98</v>
      </c>
      <c r="EC34" s="186">
        <f>[1]PerlDa2!EB2006</f>
        <v>100</v>
      </c>
      <c r="ED34" s="186">
        <f>[1]PerlDa2!EC2006</f>
        <v>100</v>
      </c>
      <c r="EE34" s="186">
        <f>[1]PerlDa2!ED2006</f>
        <v>101</v>
      </c>
      <c r="EF34" s="186">
        <f>[1]PerlDa2!EE2006</f>
        <v>101</v>
      </c>
      <c r="EG34" s="186">
        <f>[1]PerlDa2!EF2006</f>
        <v>101</v>
      </c>
      <c r="EH34" s="186">
        <f>[1]PerlDa2!EG2006</f>
        <v>102</v>
      </c>
      <c r="EI34" s="186">
        <f>[1]PerlDa2!EH2006</f>
        <v>103</v>
      </c>
      <c r="EJ34" s="187"/>
    </row>
    <row r="35" spans="1:140" x14ac:dyDescent="0.25">
      <c r="A35" s="184">
        <v>1</v>
      </c>
      <c r="B35" s="186" t="str">
        <f>[1]PerlDa2!A2012</f>
        <v>Malta</v>
      </c>
      <c r="C35" s="186" t="str">
        <f>[1]PerlDa2!B2012</f>
        <v>Malta_UNSM</v>
      </c>
      <c r="D35" s="186" t="str">
        <f>[1]PerlDa2!C2012</f>
        <v>UNSM</v>
      </c>
      <c r="E35" s="186">
        <f>[1]PerlDa2!D2012</f>
        <v>0</v>
      </c>
      <c r="F35" s="186">
        <f>[1]PerlDa2!E2012</f>
        <v>0</v>
      </c>
      <c r="G35" s="186">
        <f>[1]PerlDa2!F2012</f>
        <v>0</v>
      </c>
      <c r="H35" s="186">
        <f>[1]PerlDa2!G2012</f>
        <v>0</v>
      </c>
      <c r="I35" s="186" t="str">
        <f>[1]PerlDa2!H2012</f>
        <v>Deaths</v>
      </c>
      <c r="J35" s="186" t="str">
        <f>[1]PerlDa2!I2012</f>
        <v>jhu</v>
      </c>
      <c r="K35" s="186" t="str">
        <f>[1]PerlDa2!J2012</f>
        <v>Fri May 15 09:41:43 EET 2020</v>
      </c>
      <c r="L35" s="186" t="str">
        <f>[1]PerlDa2!K2012</f>
        <v>cCdD</v>
      </c>
      <c r="M35" s="186" t="str">
        <f>[1]PerlDa2!L2012</f>
        <v>Cases</v>
      </c>
      <c r="N35" s="186">
        <f>[1]PerlDa2!M2012</f>
        <v>497</v>
      </c>
      <c r="O35" s="186">
        <f>[1]PerlDa2!N2012</f>
        <v>57</v>
      </c>
      <c r="P35" s="186">
        <f>[1]PerlDa2!O2012</f>
        <v>77</v>
      </c>
      <c r="Q35" s="186">
        <f>[1]PerlDa2!P2012</f>
        <v>58</v>
      </c>
      <c r="R35" s="186">
        <f>[1]PerlDa2!Q2012</f>
        <v>6</v>
      </c>
      <c r="S35" s="186">
        <f>[1]PerlDa2!R2012</f>
        <v>63</v>
      </c>
      <c r="T35" s="186" t="str">
        <f>[1]PerlDa2!S2012</f>
        <v>Death</v>
      </c>
      <c r="U35" s="186">
        <f>[1]PerlDa2!T2012</f>
        <v>5</v>
      </c>
      <c r="V35" s="186">
        <f>[1]PerlDa2!U2012</f>
        <v>77</v>
      </c>
      <c r="W35" s="186">
        <f>[1]PerlDa2!V2012</f>
        <v>79</v>
      </c>
      <c r="X35" s="186">
        <f>[1]PerlDa2!W2012</f>
        <v>76</v>
      </c>
      <c r="Y35" s="186">
        <f>[1]PerlDa2!X2012</f>
        <v>7</v>
      </c>
      <c r="Z35" s="186">
        <f>[1]PerlDa2!Y2012</f>
        <v>82</v>
      </c>
      <c r="AA35" s="186">
        <f>[1]PerlDa2!Z2012</f>
        <v>1.12E-2</v>
      </c>
      <c r="AB35" s="186">
        <f>[1]PerlDa2!AA2012</f>
        <v>0</v>
      </c>
      <c r="AC35" s="186">
        <f>[1]PerlDa2!AB2012</f>
        <v>0</v>
      </c>
      <c r="AD35" s="186">
        <f>[1]PerlDa2!AC2012</f>
        <v>0</v>
      </c>
      <c r="AE35" s="186">
        <f>[1]PerlDa2!AD2012</f>
        <v>0</v>
      </c>
      <c r="AF35" s="186">
        <f>[1]PerlDa2!AE2012</f>
        <v>0</v>
      </c>
      <c r="AG35" s="186">
        <f>[1]PerlDa2!AF2012</f>
        <v>0</v>
      </c>
      <c r="AH35" s="186">
        <f>[1]PerlDa2!AG2012</f>
        <v>0</v>
      </c>
      <c r="AI35" s="186">
        <f>[1]PerlDa2!AH2012</f>
        <v>0</v>
      </c>
      <c r="AJ35" s="186">
        <f>[1]PerlDa2!AI2012</f>
        <v>0</v>
      </c>
      <c r="AK35" s="186">
        <f>[1]PerlDa2!AJ2012</f>
        <v>0</v>
      </c>
      <c r="AL35" s="186">
        <f>[1]PerlDa2!AK2012</f>
        <v>0</v>
      </c>
      <c r="AM35" s="186">
        <f>[1]PerlDa2!AL2012</f>
        <v>0</v>
      </c>
      <c r="AN35" s="186">
        <f>[1]PerlDa2!AM2012</f>
        <v>0</v>
      </c>
      <c r="AO35" s="186">
        <f>[1]PerlDa2!AN2012</f>
        <v>0</v>
      </c>
      <c r="AP35" s="186">
        <f>[1]PerlDa2!AO2012</f>
        <v>0</v>
      </c>
      <c r="AQ35" s="186">
        <f>[1]PerlDa2!AP2012</f>
        <v>0</v>
      </c>
      <c r="AR35" s="186">
        <f>[1]PerlDa2!AQ2012</f>
        <v>0</v>
      </c>
      <c r="AS35" s="186">
        <f>[1]PerlDa2!AR2012</f>
        <v>0</v>
      </c>
      <c r="AT35" s="186">
        <f>[1]PerlDa2!AS2012</f>
        <v>0</v>
      </c>
      <c r="AU35" s="186">
        <f>[1]PerlDa2!AT2012</f>
        <v>0</v>
      </c>
      <c r="AV35" s="186">
        <f>[1]PerlDa2!AU2012</f>
        <v>0</v>
      </c>
      <c r="AW35" s="186">
        <f>[1]PerlDa2!AV2012</f>
        <v>0</v>
      </c>
      <c r="AX35" s="186">
        <f>[1]PerlDa2!AW2012</f>
        <v>0</v>
      </c>
      <c r="AY35" s="186">
        <f>[1]PerlDa2!AX2012</f>
        <v>0</v>
      </c>
      <c r="AZ35" s="186">
        <f>[1]PerlDa2!AY2012</f>
        <v>0</v>
      </c>
      <c r="BA35" s="186">
        <f>[1]PerlDa2!AZ2012</f>
        <v>0</v>
      </c>
      <c r="BB35" s="186">
        <f>[1]PerlDa2!BA2012</f>
        <v>0</v>
      </c>
      <c r="BC35" s="186">
        <f>[1]PerlDa2!BB2012</f>
        <v>0</v>
      </c>
      <c r="BD35" s="186">
        <f>[1]PerlDa2!BC2012</f>
        <v>0</v>
      </c>
      <c r="BE35" s="186">
        <f>[1]PerlDa2!BD2012</f>
        <v>0</v>
      </c>
      <c r="BF35" s="186">
        <f>[1]PerlDa2!BE2012</f>
        <v>0</v>
      </c>
      <c r="BG35" s="186">
        <f>[1]PerlDa2!BF2012</f>
        <v>0</v>
      </c>
      <c r="BH35" s="186">
        <f>[1]PerlDa2!BG2012</f>
        <v>0</v>
      </c>
      <c r="BI35" s="186">
        <f>[1]PerlDa2!BH2012</f>
        <v>0</v>
      </c>
      <c r="BJ35" s="186">
        <f>[1]PerlDa2!BI2012</f>
        <v>0</v>
      </c>
      <c r="BK35" s="186">
        <f>[1]PerlDa2!BJ2012</f>
        <v>0</v>
      </c>
      <c r="BL35" s="186">
        <f>[1]PerlDa2!BK2012</f>
        <v>0</v>
      </c>
      <c r="BM35" s="186">
        <f>[1]PerlDa2!BL2012</f>
        <v>0</v>
      </c>
      <c r="BN35" s="186">
        <f>[1]PerlDa2!BM2012</f>
        <v>0</v>
      </c>
      <c r="BO35" s="186">
        <f>[1]PerlDa2!BN2012</f>
        <v>0</v>
      </c>
      <c r="BP35" s="186">
        <f>[1]PerlDa2!BO2012</f>
        <v>0</v>
      </c>
      <c r="BQ35" s="186">
        <f>[1]PerlDa2!BP2012</f>
        <v>0</v>
      </c>
      <c r="BR35" s="186">
        <f>[1]PerlDa2!BQ2012</f>
        <v>0</v>
      </c>
      <c r="BS35" s="186">
        <f>[1]PerlDa2!BR2012</f>
        <v>0</v>
      </c>
      <c r="BT35" s="186">
        <f>[1]PerlDa2!BS2012</f>
        <v>0</v>
      </c>
      <c r="BU35" s="186">
        <f>[1]PerlDa2!BT2012</f>
        <v>0</v>
      </c>
      <c r="BV35" s="186">
        <f>[1]PerlDa2!BU2012</f>
        <v>0</v>
      </c>
      <c r="BW35" s="186">
        <f>[1]PerlDa2!BV2012</f>
        <v>0</v>
      </c>
      <c r="BX35" s="186">
        <f>[1]PerlDa2!BW2012</f>
        <v>0</v>
      </c>
      <c r="BY35" s="186">
        <f>[1]PerlDa2!BX2012</f>
        <v>0</v>
      </c>
      <c r="BZ35" s="186">
        <f>[1]PerlDa2!BY2012</f>
        <v>0</v>
      </c>
      <c r="CA35" s="186">
        <f>[1]PerlDa2!BZ2012</f>
        <v>0</v>
      </c>
      <c r="CB35" s="186">
        <f>[1]PerlDa2!CA2012</f>
        <v>0</v>
      </c>
      <c r="CC35" s="186">
        <f>[1]PerlDa2!CB2012</f>
        <v>0</v>
      </c>
      <c r="CD35" s="186">
        <f>[1]PerlDa2!CC2012</f>
        <v>0</v>
      </c>
      <c r="CE35" s="186">
        <f>[1]PerlDa2!CD2012</f>
        <v>0</v>
      </c>
      <c r="CF35" s="186">
        <f>[1]PerlDa2!CE2012</f>
        <v>0</v>
      </c>
      <c r="CG35" s="186">
        <f>[1]PerlDa2!CF2012</f>
        <v>0</v>
      </c>
      <c r="CH35" s="186">
        <f>[1]PerlDa2!CG2012</f>
        <v>0</v>
      </c>
      <c r="CI35" s="186">
        <f>[1]PerlDa2!CH2012</f>
        <v>0</v>
      </c>
      <c r="CJ35" s="186">
        <f>[1]PerlDa2!CI2012</f>
        <v>0</v>
      </c>
      <c r="CK35" s="186">
        <f>[1]PerlDa2!CJ2012</f>
        <v>0</v>
      </c>
      <c r="CL35" s="186">
        <f>[1]PerlDa2!CK2012</f>
        <v>0</v>
      </c>
      <c r="CM35" s="186">
        <f>[1]PerlDa2!CL2012</f>
        <v>0</v>
      </c>
      <c r="CN35" s="186">
        <f>[1]PerlDa2!CM2012</f>
        <v>0</v>
      </c>
      <c r="CO35" s="186">
        <f>[1]PerlDa2!CN2012</f>
        <v>0</v>
      </c>
      <c r="CP35" s="186">
        <f>[1]PerlDa2!CO2012</f>
        <v>0</v>
      </c>
      <c r="CQ35" s="186">
        <f>[1]PerlDa2!CP2012</f>
        <v>0</v>
      </c>
      <c r="CR35" s="186">
        <f>[1]PerlDa2!CQ2012</f>
        <v>0</v>
      </c>
      <c r="CS35" s="186">
        <f>[1]PerlDa2!CR2012</f>
        <v>0</v>
      </c>
      <c r="CT35" s="186">
        <f>[1]PerlDa2!CS2012</f>
        <v>0</v>
      </c>
      <c r="CU35" s="186">
        <f>[1]PerlDa2!CT2012</f>
        <v>0</v>
      </c>
      <c r="CV35" s="186">
        <f>[1]PerlDa2!CU2012</f>
        <v>0</v>
      </c>
      <c r="CW35" s="186">
        <f>[1]PerlDa2!CV2012</f>
        <v>0</v>
      </c>
      <c r="CX35" s="186">
        <f>[1]PerlDa2!CW2012</f>
        <v>0</v>
      </c>
      <c r="CY35" s="186">
        <f>[1]PerlDa2!CX2012</f>
        <v>0</v>
      </c>
      <c r="CZ35" s="186">
        <f>[1]PerlDa2!CY2012</f>
        <v>1</v>
      </c>
      <c r="DA35" s="186">
        <f>[1]PerlDa2!CZ2012</f>
        <v>2</v>
      </c>
      <c r="DB35" s="186">
        <f>[1]PerlDa2!DA2012</f>
        <v>2</v>
      </c>
      <c r="DC35" s="186">
        <f>[1]PerlDa2!DB2012</f>
        <v>3</v>
      </c>
      <c r="DD35" s="186">
        <f>[1]PerlDa2!DC2012</f>
        <v>3</v>
      </c>
      <c r="DE35" s="186">
        <f>[1]PerlDa2!DD2012</f>
        <v>3</v>
      </c>
      <c r="DF35" s="186">
        <f>[1]PerlDa2!DE2012</f>
        <v>3</v>
      </c>
      <c r="DG35" s="186">
        <f>[1]PerlDa2!DF2012</f>
        <v>3</v>
      </c>
      <c r="DH35" s="186">
        <f>[1]PerlDa2!DG2012</f>
        <v>3</v>
      </c>
      <c r="DI35" s="186">
        <f>[1]PerlDa2!DH2012</f>
        <v>3</v>
      </c>
      <c r="DJ35" s="186">
        <f>[1]PerlDa2!DI2012</f>
        <v>3</v>
      </c>
      <c r="DK35" s="186">
        <f>[1]PerlDa2!DJ2012</f>
        <v>3</v>
      </c>
      <c r="DL35" s="186">
        <f>[1]PerlDa2!DK2012</f>
        <v>3</v>
      </c>
      <c r="DM35" s="186">
        <f>[1]PerlDa2!DL2012</f>
        <v>3</v>
      </c>
      <c r="DN35" s="186">
        <f>[1]PerlDa2!DM2012</f>
        <v>3</v>
      </c>
      <c r="DO35" s="186">
        <f>[1]PerlDa2!DN2012</f>
        <v>3</v>
      </c>
      <c r="DP35" s="186">
        <f>[1]PerlDa2!DO2012</f>
        <v>3</v>
      </c>
      <c r="DQ35" s="186">
        <f>[1]PerlDa2!DP2012</f>
        <v>4</v>
      </c>
      <c r="DR35" s="186">
        <f>[1]PerlDa2!DQ2012</f>
        <v>4</v>
      </c>
      <c r="DS35" s="186">
        <f>[1]PerlDa2!DR2012</f>
        <v>4</v>
      </c>
      <c r="DT35" s="186">
        <f>[1]PerlDa2!DS2012</f>
        <v>4</v>
      </c>
      <c r="DU35" s="186">
        <f>[1]PerlDa2!DT2012</f>
        <v>4</v>
      </c>
      <c r="DV35" s="186">
        <f>[1]PerlDa2!DU2012</f>
        <v>4</v>
      </c>
      <c r="DW35" s="186">
        <f>[1]PerlDa2!DV2012</f>
        <v>4</v>
      </c>
      <c r="DX35" s="186">
        <f>[1]PerlDa2!DW2012</f>
        <v>4</v>
      </c>
      <c r="DY35" s="186">
        <f>[1]PerlDa2!DX2012</f>
        <v>4</v>
      </c>
      <c r="DZ35" s="186">
        <f>[1]PerlDa2!DY2012</f>
        <v>4</v>
      </c>
      <c r="EA35" s="186">
        <f>[1]PerlDa2!DZ2012</f>
        <v>5</v>
      </c>
      <c r="EB35" s="186">
        <f>[1]PerlDa2!EA2012</f>
        <v>5</v>
      </c>
      <c r="EC35" s="186">
        <f>[1]PerlDa2!EB2012</f>
        <v>5</v>
      </c>
      <c r="ED35" s="186">
        <f>[1]PerlDa2!EC2012</f>
        <v>5</v>
      </c>
      <c r="EE35" s="186">
        <f>[1]PerlDa2!ED2012</f>
        <v>5</v>
      </c>
      <c r="EF35" s="186">
        <f>[1]PerlDa2!EE2012</f>
        <v>5</v>
      </c>
      <c r="EG35" s="186">
        <f>[1]PerlDa2!EF2012</f>
        <v>5</v>
      </c>
      <c r="EH35" s="186">
        <f>[1]PerlDa2!EG2012</f>
        <v>5</v>
      </c>
      <c r="EI35" s="186">
        <f>[1]PerlDa2!EH2012</f>
        <v>6</v>
      </c>
      <c r="EJ35" s="187"/>
    </row>
    <row r="36" spans="1:140" x14ac:dyDescent="0.25">
      <c r="A36" s="184">
        <v>1</v>
      </c>
      <c r="B36" s="186" t="str">
        <f>[1]PerlDa2!A2020</f>
        <v>Netherlands</v>
      </c>
      <c r="C36" s="186" t="str">
        <f>[1]PerlDa2!B2020</f>
        <v>Netherlands_UNSM</v>
      </c>
      <c r="D36" s="186" t="str">
        <f>[1]PerlDa2!C2020</f>
        <v>UNSM</v>
      </c>
      <c r="E36" s="186">
        <f>[1]PerlDa2!D2020</f>
        <v>0</v>
      </c>
      <c r="F36" s="186">
        <f>[1]PerlDa2!E2020</f>
        <v>0</v>
      </c>
      <c r="G36" s="186">
        <f>[1]PerlDa2!F2020</f>
        <v>0</v>
      </c>
      <c r="H36" s="186">
        <f>[1]PerlDa2!G2020</f>
        <v>0</v>
      </c>
      <c r="I36" s="186" t="str">
        <f>[1]PerlDa2!H2020</f>
        <v>Deaths</v>
      </c>
      <c r="J36" s="186" t="str">
        <f>[1]PerlDa2!I2020</f>
        <v>jhu</v>
      </c>
      <c r="K36" s="186" t="str">
        <f>[1]PerlDa2!J2020</f>
        <v>Fri May 15 09:41:43 EET 2020</v>
      </c>
      <c r="L36" s="186" t="str">
        <f>[1]PerlDa2!K2020</f>
        <v>cCdD</v>
      </c>
      <c r="M36" s="186" t="str">
        <f>[1]PerlDa2!L2020</f>
        <v>Cases</v>
      </c>
      <c r="N36" s="186">
        <f>[1]PerlDa2!M2020</f>
        <v>42395</v>
      </c>
      <c r="O36" s="186">
        <f>[1]PerlDa2!N2020</f>
        <v>41</v>
      </c>
      <c r="P36" s="186">
        <f>[1]PerlDa2!O2020</f>
        <v>78</v>
      </c>
      <c r="Q36" s="186">
        <f>[1]PerlDa2!P2020</f>
        <v>59</v>
      </c>
      <c r="R36" s="186">
        <f>[1]PerlDa2!Q2020</f>
        <v>37</v>
      </c>
      <c r="S36" s="186">
        <f>[1]PerlDa2!R2020</f>
        <v>95</v>
      </c>
      <c r="T36" s="186" t="str">
        <f>[1]PerlDa2!S2020</f>
        <v>Death</v>
      </c>
      <c r="U36" s="186">
        <f>[1]PerlDa2!T2020</f>
        <v>5409</v>
      </c>
      <c r="V36" s="186">
        <f>[1]PerlDa2!U2020</f>
        <v>44</v>
      </c>
      <c r="W36" s="186">
        <f>[1]PerlDa2!V2020</f>
        <v>74</v>
      </c>
      <c r="X36" s="186">
        <f>[1]PerlDa2!W2020</f>
        <v>64</v>
      </c>
      <c r="Y36" s="186">
        <f>[1]PerlDa2!X2020</f>
        <v>39</v>
      </c>
      <c r="Z36" s="186">
        <f>[1]PerlDa2!Y2020</f>
        <v>102</v>
      </c>
      <c r="AA36" s="186">
        <f>[1]PerlDa2!Z2020</f>
        <v>0.12759999999999999</v>
      </c>
      <c r="AB36" s="186">
        <f>[1]PerlDa2!AA2020</f>
        <v>0</v>
      </c>
      <c r="AC36" s="186">
        <f>[1]PerlDa2!AB2020</f>
        <v>0</v>
      </c>
      <c r="AD36" s="186">
        <f>[1]PerlDa2!AC2020</f>
        <v>0</v>
      </c>
      <c r="AE36" s="186">
        <f>[1]PerlDa2!AD2020</f>
        <v>0</v>
      </c>
      <c r="AF36" s="186">
        <f>[1]PerlDa2!AE2020</f>
        <v>0</v>
      </c>
      <c r="AG36" s="186">
        <f>[1]PerlDa2!AF2020</f>
        <v>0</v>
      </c>
      <c r="AH36" s="186">
        <f>[1]PerlDa2!AG2020</f>
        <v>0</v>
      </c>
      <c r="AI36" s="186">
        <f>[1]PerlDa2!AH2020</f>
        <v>0</v>
      </c>
      <c r="AJ36" s="186">
        <f>[1]PerlDa2!AI2020</f>
        <v>0</v>
      </c>
      <c r="AK36" s="186">
        <f>[1]PerlDa2!AJ2020</f>
        <v>0</v>
      </c>
      <c r="AL36" s="186">
        <f>[1]PerlDa2!AK2020</f>
        <v>0</v>
      </c>
      <c r="AM36" s="186">
        <f>[1]PerlDa2!AL2020</f>
        <v>0</v>
      </c>
      <c r="AN36" s="186">
        <f>[1]PerlDa2!AM2020</f>
        <v>0</v>
      </c>
      <c r="AO36" s="186">
        <f>[1]PerlDa2!AN2020</f>
        <v>0</v>
      </c>
      <c r="AP36" s="186">
        <f>[1]PerlDa2!AO2020</f>
        <v>0</v>
      </c>
      <c r="AQ36" s="186">
        <f>[1]PerlDa2!AP2020</f>
        <v>0</v>
      </c>
      <c r="AR36" s="186">
        <f>[1]PerlDa2!AQ2020</f>
        <v>0</v>
      </c>
      <c r="AS36" s="186">
        <f>[1]PerlDa2!AR2020</f>
        <v>0</v>
      </c>
      <c r="AT36" s="186">
        <f>[1]PerlDa2!AS2020</f>
        <v>0</v>
      </c>
      <c r="AU36" s="186">
        <f>[1]PerlDa2!AT2020</f>
        <v>0</v>
      </c>
      <c r="AV36" s="186">
        <f>[1]PerlDa2!AU2020</f>
        <v>0</v>
      </c>
      <c r="AW36" s="186">
        <f>[1]PerlDa2!AV2020</f>
        <v>0</v>
      </c>
      <c r="AX36" s="186">
        <f>[1]PerlDa2!AW2020</f>
        <v>0</v>
      </c>
      <c r="AY36" s="186">
        <f>[1]PerlDa2!AX2020</f>
        <v>0</v>
      </c>
      <c r="AZ36" s="186">
        <f>[1]PerlDa2!AY2020</f>
        <v>0</v>
      </c>
      <c r="BA36" s="186">
        <f>[1]PerlDa2!AZ2020</f>
        <v>0</v>
      </c>
      <c r="BB36" s="186">
        <f>[1]PerlDa2!BA2020</f>
        <v>0</v>
      </c>
      <c r="BC36" s="186">
        <f>[1]PerlDa2!BB2020</f>
        <v>0</v>
      </c>
      <c r="BD36" s="186">
        <f>[1]PerlDa2!BC2020</f>
        <v>0</v>
      </c>
      <c r="BE36" s="186">
        <f>[1]PerlDa2!BD2020</f>
        <v>0</v>
      </c>
      <c r="BF36" s="186">
        <f>[1]PerlDa2!BE2020</f>
        <v>0</v>
      </c>
      <c r="BG36" s="186">
        <f>[1]PerlDa2!BF2020</f>
        <v>0</v>
      </c>
      <c r="BH36" s="186">
        <f>[1]PerlDa2!BG2020</f>
        <v>0</v>
      </c>
      <c r="BI36" s="186">
        <f>[1]PerlDa2!BH2020</f>
        <v>0</v>
      </c>
      <c r="BJ36" s="186">
        <f>[1]PerlDa2!BI2020</f>
        <v>0</v>
      </c>
      <c r="BK36" s="186">
        <f>[1]PerlDa2!BJ2020</f>
        <v>0</v>
      </c>
      <c r="BL36" s="186">
        <f>[1]PerlDa2!BK2020</f>
        <v>0</v>
      </c>
      <c r="BM36" s="186">
        <f>[1]PerlDa2!BL2020</f>
        <v>0</v>
      </c>
      <c r="BN36" s="186">
        <f>[1]PerlDa2!BM2020</f>
        <v>0</v>
      </c>
      <c r="BO36" s="186">
        <f>[1]PerlDa2!BN2020</f>
        <v>0</v>
      </c>
      <c r="BP36" s="186">
        <f>[1]PerlDa2!BO2020</f>
        <v>0</v>
      </c>
      <c r="BQ36" s="186">
        <f>[1]PerlDa2!BP2020</f>
        <v>0</v>
      </c>
      <c r="BR36" s="186">
        <f>[1]PerlDa2!BQ2020</f>
        <v>0</v>
      </c>
      <c r="BS36" s="186">
        <f>[1]PerlDa2!BR2020</f>
        <v>1</v>
      </c>
      <c r="BT36" s="186">
        <f>[1]PerlDa2!BS2020</f>
        <v>1</v>
      </c>
      <c r="BU36" s="186">
        <f>[1]PerlDa2!BT2020</f>
        <v>3</v>
      </c>
      <c r="BV36" s="186">
        <f>[1]PerlDa2!BU2020</f>
        <v>3</v>
      </c>
      <c r="BW36" s="186">
        <f>[1]PerlDa2!BV2020</f>
        <v>4</v>
      </c>
      <c r="BX36" s="186">
        <f>[1]PerlDa2!BW2020</f>
        <v>5</v>
      </c>
      <c r="BY36" s="186">
        <f>[1]PerlDa2!BX2020</f>
        <v>5</v>
      </c>
      <c r="BZ36" s="186">
        <f>[1]PerlDa2!BY2020</f>
        <v>10</v>
      </c>
      <c r="CA36" s="186">
        <f>[1]PerlDa2!BZ2020</f>
        <v>12</v>
      </c>
      <c r="CB36" s="186">
        <f>[1]PerlDa2!CA2020</f>
        <v>20</v>
      </c>
      <c r="CC36" s="186">
        <f>[1]PerlDa2!CB2020</f>
        <v>24</v>
      </c>
      <c r="CD36" s="186">
        <f>[1]PerlDa2!CC2020</f>
        <v>43</v>
      </c>
      <c r="CE36" s="186">
        <f>[1]PerlDa2!CD2020</f>
        <v>58</v>
      </c>
      <c r="CF36" s="186">
        <f>[1]PerlDa2!CE2020</f>
        <v>76</v>
      </c>
      <c r="CG36" s="186">
        <f>[1]PerlDa2!CF2020</f>
        <v>106</v>
      </c>
      <c r="CH36" s="186">
        <f>[1]PerlDa2!CG2020</f>
        <v>136</v>
      </c>
      <c r="CI36" s="186">
        <f>[1]PerlDa2!CH2020</f>
        <v>179</v>
      </c>
      <c r="CJ36" s="186">
        <f>[1]PerlDa2!CI2020</f>
        <v>213</v>
      </c>
      <c r="CK36" s="186">
        <f>[1]PerlDa2!CJ2020</f>
        <v>276</v>
      </c>
      <c r="CL36" s="186">
        <f>[1]PerlDa2!CK2020</f>
        <v>356</v>
      </c>
      <c r="CM36" s="186">
        <f>[1]PerlDa2!CL2020</f>
        <v>434</v>
      </c>
      <c r="CN36" s="186">
        <f>[1]PerlDa2!CM2020</f>
        <v>546</v>
      </c>
      <c r="CO36" s="186">
        <f>[1]PerlDa2!CN2020</f>
        <v>639</v>
      </c>
      <c r="CP36" s="186">
        <f>[1]PerlDa2!CO2020</f>
        <v>771</v>
      </c>
      <c r="CQ36" s="186">
        <f>[1]PerlDa2!CP2020</f>
        <v>864</v>
      </c>
      <c r="CR36" s="186">
        <f>[1]PerlDa2!CQ2020</f>
        <v>1039</v>
      </c>
      <c r="CS36" s="186">
        <f>[1]PerlDa2!CR2020</f>
        <v>1173</v>
      </c>
      <c r="CT36" s="186">
        <f>[1]PerlDa2!CS2020</f>
        <v>1339</v>
      </c>
      <c r="CU36" s="186">
        <f>[1]PerlDa2!CT2020</f>
        <v>1487</v>
      </c>
      <c r="CV36" s="186">
        <f>[1]PerlDa2!CU2020</f>
        <v>1651</v>
      </c>
      <c r="CW36" s="186">
        <f>[1]PerlDa2!CV2020</f>
        <v>1766</v>
      </c>
      <c r="CX36" s="186">
        <f>[1]PerlDa2!CW2020</f>
        <v>1867</v>
      </c>
      <c r="CY36" s="186">
        <f>[1]PerlDa2!CX2020</f>
        <v>2101</v>
      </c>
      <c r="CZ36" s="186">
        <f>[1]PerlDa2!CY2020</f>
        <v>2248</v>
      </c>
      <c r="DA36" s="186">
        <f>[1]PerlDa2!CZ2020</f>
        <v>2396</v>
      </c>
      <c r="DB36" s="186">
        <f>[1]PerlDa2!DA2020</f>
        <v>2511</v>
      </c>
      <c r="DC36" s="186">
        <f>[1]PerlDa2!DB2020</f>
        <v>2643</v>
      </c>
      <c r="DD36" s="186">
        <f>[1]PerlDa2!DC2020</f>
        <v>2737</v>
      </c>
      <c r="DE36" s="186">
        <f>[1]PerlDa2!DD2020</f>
        <v>2823</v>
      </c>
      <c r="DF36" s="186">
        <f>[1]PerlDa2!DE2020</f>
        <v>2945</v>
      </c>
      <c r="DG36" s="186">
        <f>[1]PerlDa2!DF2020</f>
        <v>3134</v>
      </c>
      <c r="DH36" s="186">
        <f>[1]PerlDa2!DG2020</f>
        <v>3315</v>
      </c>
      <c r="DI36" s="186">
        <f>[1]PerlDa2!DH2020</f>
        <v>3459</v>
      </c>
      <c r="DJ36" s="186">
        <f>[1]PerlDa2!DI2020</f>
        <v>3601</v>
      </c>
      <c r="DK36" s="186">
        <f>[1]PerlDa2!DJ2020</f>
        <v>3684</v>
      </c>
      <c r="DL36" s="186">
        <f>[1]PerlDa2!DK2020</f>
        <v>3751</v>
      </c>
      <c r="DM36" s="186">
        <f>[1]PerlDa2!DL2020</f>
        <v>3916</v>
      </c>
      <c r="DN36" s="186">
        <f>[1]PerlDa2!DM2020</f>
        <v>4054</v>
      </c>
      <c r="DO36" s="186">
        <f>[1]PerlDa2!DN2020</f>
        <v>4177</v>
      </c>
      <c r="DP36" s="186">
        <f>[1]PerlDa2!DO2020</f>
        <v>4289</v>
      </c>
      <c r="DQ36" s="186">
        <f>[1]PerlDa2!DP2020</f>
        <v>4409</v>
      </c>
      <c r="DR36" s="186">
        <f>[1]PerlDa2!DQ2020</f>
        <v>4475</v>
      </c>
      <c r="DS36" s="186">
        <f>[1]PerlDa2!DR2020</f>
        <v>4518</v>
      </c>
      <c r="DT36" s="186">
        <f>[1]PerlDa2!DS2020</f>
        <v>4566</v>
      </c>
      <c r="DU36" s="186">
        <f>[1]PerlDa2!DT2020</f>
        <v>4711</v>
      </c>
      <c r="DV36" s="186">
        <f>[1]PerlDa2!DU2020</f>
        <v>4795</v>
      </c>
      <c r="DW36" s="186">
        <f>[1]PerlDa2!DV2020</f>
        <v>4893</v>
      </c>
      <c r="DX36" s="186">
        <f>[1]PerlDa2!DW2020</f>
        <v>4987</v>
      </c>
      <c r="DY36" s="186">
        <f>[1]PerlDa2!DX2020</f>
        <v>5056</v>
      </c>
      <c r="DZ36" s="186">
        <f>[1]PerlDa2!DY2020</f>
        <v>5082</v>
      </c>
      <c r="EA36" s="186">
        <f>[1]PerlDa2!DZ2020</f>
        <v>5168</v>
      </c>
      <c r="EB36" s="186">
        <f>[1]PerlDa2!EA2020</f>
        <v>5204</v>
      </c>
      <c r="EC36" s="186">
        <f>[1]PerlDa2!EB2020</f>
        <v>5288</v>
      </c>
      <c r="ED36" s="186">
        <f>[1]PerlDa2!EC2020</f>
        <v>5359</v>
      </c>
      <c r="EE36" s="186">
        <f>[1]PerlDa2!ED2020</f>
        <v>5422</v>
      </c>
      <c r="EF36" s="186">
        <f>[1]PerlDa2!EE2020</f>
        <v>5440</v>
      </c>
      <c r="EG36" s="186">
        <f>[1]PerlDa2!EF2020</f>
        <v>5456</v>
      </c>
      <c r="EH36" s="186">
        <f>[1]PerlDa2!EG2020</f>
        <v>5510</v>
      </c>
      <c r="EI36" s="186">
        <f>[1]PerlDa2!EH2020</f>
        <v>5562</v>
      </c>
      <c r="EJ36" s="187"/>
    </row>
    <row r="37" spans="1:140" x14ac:dyDescent="0.25">
      <c r="A37" s="184">
        <v>1</v>
      </c>
      <c r="B37" s="186" t="str">
        <f>[1]PerlDa2!A2029</f>
        <v>Norway</v>
      </c>
      <c r="C37" s="186" t="str">
        <f>[1]PerlDa2!B2029</f>
        <v>Norway_UNSM</v>
      </c>
      <c r="D37" s="186" t="str">
        <f>[1]PerlDa2!C2029</f>
        <v>UNSM</v>
      </c>
      <c r="E37" s="186">
        <f>[1]PerlDa2!D2029</f>
        <v>0</v>
      </c>
      <c r="F37" s="186">
        <f>[1]PerlDa2!E2029</f>
        <v>0</v>
      </c>
      <c r="G37" s="186">
        <f>[1]PerlDa2!F2029</f>
        <v>0</v>
      </c>
      <c r="H37" s="186">
        <f>[1]PerlDa2!G2029</f>
        <v>0</v>
      </c>
      <c r="I37" s="186" t="str">
        <f>[1]PerlDa2!H2029</f>
        <v>Deaths</v>
      </c>
      <c r="J37" s="186" t="str">
        <f>[1]PerlDa2!I2029</f>
        <v>jhu</v>
      </c>
      <c r="K37" s="186" t="str">
        <f>[1]PerlDa2!J2029</f>
        <v>Fri May 15 09:41:43 EET 2020</v>
      </c>
      <c r="L37" s="186" t="str">
        <f>[1]PerlDa2!K2029</f>
        <v>cCdD</v>
      </c>
      <c r="M37" s="186" t="str">
        <f>[1]PerlDa2!L2029</f>
        <v>Cases</v>
      </c>
      <c r="N37" s="186">
        <f>[1]PerlDa2!M2029</f>
        <v>8085</v>
      </c>
      <c r="O37" s="186">
        <f>[1]PerlDa2!N2029</f>
        <v>41</v>
      </c>
      <c r="P37" s="186">
        <f>[1]PerlDa2!O2029</f>
        <v>64</v>
      </c>
      <c r="Q37" s="186">
        <f>[1]PerlDa2!P2029</f>
        <v>50</v>
      </c>
      <c r="R37" s="186">
        <f>[1]PerlDa2!Q2029</f>
        <v>28</v>
      </c>
      <c r="S37" s="186">
        <f>[1]PerlDa2!R2029</f>
        <v>77</v>
      </c>
      <c r="T37" s="186" t="str">
        <f>[1]PerlDa2!S2029</f>
        <v>Death</v>
      </c>
      <c r="U37" s="186">
        <f>[1]PerlDa2!T2029</f>
        <v>223</v>
      </c>
      <c r="V37" s="186">
        <f>[1]PerlDa2!U2029</f>
        <v>51</v>
      </c>
      <c r="W37" s="186">
        <f>[1]PerlDa2!V2029</f>
        <v>77</v>
      </c>
      <c r="X37" s="186">
        <f>[1]PerlDa2!W2029</f>
        <v>67</v>
      </c>
      <c r="Y37" s="186">
        <f>[1]PerlDa2!X2029</f>
        <v>27</v>
      </c>
      <c r="Z37" s="186">
        <f>[1]PerlDa2!Y2029</f>
        <v>93</v>
      </c>
      <c r="AA37" s="186">
        <f>[1]PerlDa2!Z2029</f>
        <v>2.7699999999999999E-2</v>
      </c>
      <c r="AB37" s="186">
        <f>[1]PerlDa2!AA2029</f>
        <v>0</v>
      </c>
      <c r="AC37" s="186">
        <f>[1]PerlDa2!AB2029</f>
        <v>0</v>
      </c>
      <c r="AD37" s="186">
        <f>[1]PerlDa2!AC2029</f>
        <v>0</v>
      </c>
      <c r="AE37" s="186">
        <f>[1]PerlDa2!AD2029</f>
        <v>0</v>
      </c>
      <c r="AF37" s="186">
        <f>[1]PerlDa2!AE2029</f>
        <v>0</v>
      </c>
      <c r="AG37" s="186">
        <f>[1]PerlDa2!AF2029</f>
        <v>0</v>
      </c>
      <c r="AH37" s="186">
        <f>[1]PerlDa2!AG2029</f>
        <v>0</v>
      </c>
      <c r="AI37" s="186">
        <f>[1]PerlDa2!AH2029</f>
        <v>0</v>
      </c>
      <c r="AJ37" s="186">
        <f>[1]PerlDa2!AI2029</f>
        <v>0</v>
      </c>
      <c r="AK37" s="186">
        <f>[1]PerlDa2!AJ2029</f>
        <v>0</v>
      </c>
      <c r="AL37" s="186">
        <f>[1]PerlDa2!AK2029</f>
        <v>0</v>
      </c>
      <c r="AM37" s="186">
        <f>[1]PerlDa2!AL2029</f>
        <v>0</v>
      </c>
      <c r="AN37" s="186">
        <f>[1]PerlDa2!AM2029</f>
        <v>0</v>
      </c>
      <c r="AO37" s="186">
        <f>[1]PerlDa2!AN2029</f>
        <v>0</v>
      </c>
      <c r="AP37" s="186">
        <f>[1]PerlDa2!AO2029</f>
        <v>0</v>
      </c>
      <c r="AQ37" s="186">
        <f>[1]PerlDa2!AP2029</f>
        <v>0</v>
      </c>
      <c r="AR37" s="186">
        <f>[1]PerlDa2!AQ2029</f>
        <v>0</v>
      </c>
      <c r="AS37" s="186">
        <f>[1]PerlDa2!AR2029</f>
        <v>0</v>
      </c>
      <c r="AT37" s="186">
        <f>[1]PerlDa2!AS2029</f>
        <v>0</v>
      </c>
      <c r="AU37" s="186">
        <f>[1]PerlDa2!AT2029</f>
        <v>0</v>
      </c>
      <c r="AV37" s="186">
        <f>[1]PerlDa2!AU2029</f>
        <v>0</v>
      </c>
      <c r="AW37" s="186">
        <f>[1]PerlDa2!AV2029</f>
        <v>0</v>
      </c>
      <c r="AX37" s="186">
        <f>[1]PerlDa2!AW2029</f>
        <v>0</v>
      </c>
      <c r="AY37" s="186">
        <f>[1]PerlDa2!AX2029</f>
        <v>0</v>
      </c>
      <c r="AZ37" s="186">
        <f>[1]PerlDa2!AY2029</f>
        <v>0</v>
      </c>
      <c r="BA37" s="186">
        <f>[1]PerlDa2!AZ2029</f>
        <v>0</v>
      </c>
      <c r="BB37" s="186">
        <f>[1]PerlDa2!BA2029</f>
        <v>0</v>
      </c>
      <c r="BC37" s="186">
        <f>[1]PerlDa2!BB2029</f>
        <v>0</v>
      </c>
      <c r="BD37" s="186">
        <f>[1]PerlDa2!BC2029</f>
        <v>0</v>
      </c>
      <c r="BE37" s="186">
        <f>[1]PerlDa2!BD2029</f>
        <v>0</v>
      </c>
      <c r="BF37" s="186">
        <f>[1]PerlDa2!BE2029</f>
        <v>0</v>
      </c>
      <c r="BG37" s="186">
        <f>[1]PerlDa2!BF2029</f>
        <v>0</v>
      </c>
      <c r="BH37" s="186">
        <f>[1]PerlDa2!BG2029</f>
        <v>0</v>
      </c>
      <c r="BI37" s="186">
        <f>[1]PerlDa2!BH2029</f>
        <v>0</v>
      </c>
      <c r="BJ37" s="186">
        <f>[1]PerlDa2!BI2029</f>
        <v>0</v>
      </c>
      <c r="BK37" s="186">
        <f>[1]PerlDa2!BJ2029</f>
        <v>0</v>
      </c>
      <c r="BL37" s="186">
        <f>[1]PerlDa2!BK2029</f>
        <v>0</v>
      </c>
      <c r="BM37" s="186">
        <f>[1]PerlDa2!BL2029</f>
        <v>0</v>
      </c>
      <c r="BN37" s="186">
        <f>[1]PerlDa2!BM2029</f>
        <v>0</v>
      </c>
      <c r="BO37" s="186">
        <f>[1]PerlDa2!BN2029</f>
        <v>0</v>
      </c>
      <c r="BP37" s="186">
        <f>[1]PerlDa2!BO2029</f>
        <v>0</v>
      </c>
      <c r="BQ37" s="186">
        <f>[1]PerlDa2!BP2029</f>
        <v>0</v>
      </c>
      <c r="BR37" s="186">
        <f>[1]PerlDa2!BQ2029</f>
        <v>0</v>
      </c>
      <c r="BS37" s="186">
        <f>[1]PerlDa2!BR2029</f>
        <v>0</v>
      </c>
      <c r="BT37" s="186">
        <f>[1]PerlDa2!BS2029</f>
        <v>0</v>
      </c>
      <c r="BU37" s="186">
        <f>[1]PerlDa2!BT2029</f>
        <v>0</v>
      </c>
      <c r="BV37" s="186">
        <f>[1]PerlDa2!BU2029</f>
        <v>0</v>
      </c>
      <c r="BW37" s="186">
        <f>[1]PerlDa2!BV2029</f>
        <v>0</v>
      </c>
      <c r="BX37" s="186">
        <f>[1]PerlDa2!BW2029</f>
        <v>0</v>
      </c>
      <c r="BY37" s="186">
        <f>[1]PerlDa2!BX2029</f>
        <v>0</v>
      </c>
      <c r="BZ37" s="186">
        <f>[1]PerlDa2!BY2029</f>
        <v>0</v>
      </c>
      <c r="CA37" s="186">
        <f>[1]PerlDa2!BZ2029</f>
        <v>3</v>
      </c>
      <c r="CB37" s="186">
        <f>[1]PerlDa2!CA2029</f>
        <v>3</v>
      </c>
      <c r="CC37" s="186">
        <f>[1]PerlDa2!CB2029</f>
        <v>3</v>
      </c>
      <c r="CD37" s="186">
        <f>[1]PerlDa2!CC2029</f>
        <v>3</v>
      </c>
      <c r="CE37" s="186">
        <f>[1]PerlDa2!CD2029</f>
        <v>6</v>
      </c>
      <c r="CF37" s="186">
        <f>[1]PerlDa2!CE2029</f>
        <v>7</v>
      </c>
      <c r="CG37" s="186">
        <f>[1]PerlDa2!CF2029</f>
        <v>7</v>
      </c>
      <c r="CH37" s="186">
        <f>[1]PerlDa2!CG2029</f>
        <v>7</v>
      </c>
      <c r="CI37" s="186">
        <f>[1]PerlDa2!CH2029</f>
        <v>7</v>
      </c>
      <c r="CJ37" s="186">
        <f>[1]PerlDa2!CI2029</f>
        <v>10</v>
      </c>
      <c r="CK37" s="186">
        <f>[1]PerlDa2!CJ2029</f>
        <v>12</v>
      </c>
      <c r="CL37" s="186">
        <f>[1]PerlDa2!CK2029</f>
        <v>14</v>
      </c>
      <c r="CM37" s="186">
        <f>[1]PerlDa2!CL2029</f>
        <v>14</v>
      </c>
      <c r="CN37" s="186">
        <f>[1]PerlDa2!CM2029</f>
        <v>19</v>
      </c>
      <c r="CO37" s="186">
        <f>[1]PerlDa2!CN2029</f>
        <v>23</v>
      </c>
      <c r="CP37" s="186">
        <f>[1]PerlDa2!CO2029</f>
        <v>25</v>
      </c>
      <c r="CQ37" s="186">
        <f>[1]PerlDa2!CP2029</f>
        <v>32</v>
      </c>
      <c r="CR37" s="186">
        <f>[1]PerlDa2!CQ2029</f>
        <v>39</v>
      </c>
      <c r="CS37" s="186">
        <f>[1]PerlDa2!CR2029</f>
        <v>44</v>
      </c>
      <c r="CT37" s="186">
        <f>[1]PerlDa2!CS2029</f>
        <v>50</v>
      </c>
      <c r="CU37" s="186">
        <f>[1]PerlDa2!CT2029</f>
        <v>59</v>
      </c>
      <c r="CV37" s="186">
        <f>[1]PerlDa2!CU2029</f>
        <v>62</v>
      </c>
      <c r="CW37" s="186">
        <f>[1]PerlDa2!CV2029</f>
        <v>71</v>
      </c>
      <c r="CX37" s="186">
        <f>[1]PerlDa2!CW2029</f>
        <v>76</v>
      </c>
      <c r="CY37" s="186">
        <f>[1]PerlDa2!CX2029</f>
        <v>89</v>
      </c>
      <c r="CZ37" s="186">
        <f>[1]PerlDa2!CY2029</f>
        <v>101</v>
      </c>
      <c r="DA37" s="186">
        <f>[1]PerlDa2!CZ2029</f>
        <v>108</v>
      </c>
      <c r="DB37" s="186">
        <f>[1]PerlDa2!DA2029</f>
        <v>113</v>
      </c>
      <c r="DC37" s="186">
        <f>[1]PerlDa2!DB2029</f>
        <v>119</v>
      </c>
      <c r="DD37" s="186">
        <f>[1]PerlDa2!DC2029</f>
        <v>128</v>
      </c>
      <c r="DE37" s="186">
        <f>[1]PerlDa2!DD2029</f>
        <v>134</v>
      </c>
      <c r="DF37" s="186">
        <f>[1]PerlDa2!DE2029</f>
        <v>139</v>
      </c>
      <c r="DG37" s="186">
        <f>[1]PerlDa2!DF2029</f>
        <v>150</v>
      </c>
      <c r="DH37" s="186">
        <f>[1]PerlDa2!DG2029</f>
        <v>152</v>
      </c>
      <c r="DI37" s="186">
        <f>[1]PerlDa2!DH2029</f>
        <v>161</v>
      </c>
      <c r="DJ37" s="186">
        <f>[1]PerlDa2!DI2029</f>
        <v>164</v>
      </c>
      <c r="DK37" s="186">
        <f>[1]PerlDa2!DJ2029</f>
        <v>165</v>
      </c>
      <c r="DL37" s="186">
        <f>[1]PerlDa2!DK2029</f>
        <v>181</v>
      </c>
      <c r="DM37" s="186">
        <f>[1]PerlDa2!DL2029</f>
        <v>182</v>
      </c>
      <c r="DN37" s="186">
        <f>[1]PerlDa2!DM2029</f>
        <v>187</v>
      </c>
      <c r="DO37" s="186">
        <f>[1]PerlDa2!DN2029</f>
        <v>194</v>
      </c>
      <c r="DP37" s="186">
        <f>[1]PerlDa2!DO2029</f>
        <v>199</v>
      </c>
      <c r="DQ37" s="186">
        <f>[1]PerlDa2!DP2029</f>
        <v>201</v>
      </c>
      <c r="DR37" s="186">
        <f>[1]PerlDa2!DQ2029</f>
        <v>201</v>
      </c>
      <c r="DS37" s="186">
        <f>[1]PerlDa2!DR2029</f>
        <v>205</v>
      </c>
      <c r="DT37" s="186">
        <f>[1]PerlDa2!DS2029</f>
        <v>206</v>
      </c>
      <c r="DU37" s="186">
        <f>[1]PerlDa2!DT2029</f>
        <v>207</v>
      </c>
      <c r="DV37" s="186">
        <f>[1]PerlDa2!DU2029</f>
        <v>210</v>
      </c>
      <c r="DW37" s="186">
        <f>[1]PerlDa2!DV2029</f>
        <v>210</v>
      </c>
      <c r="DX37" s="186">
        <f>[1]PerlDa2!DW2029</f>
        <v>211</v>
      </c>
      <c r="DY37" s="186">
        <f>[1]PerlDa2!DX2029</f>
        <v>211</v>
      </c>
      <c r="DZ37" s="186">
        <f>[1]PerlDa2!DY2029</f>
        <v>214</v>
      </c>
      <c r="EA37" s="186">
        <f>[1]PerlDa2!DZ2029</f>
        <v>215</v>
      </c>
      <c r="EB37" s="186">
        <f>[1]PerlDa2!EA2029</f>
        <v>216</v>
      </c>
      <c r="EC37" s="186">
        <f>[1]PerlDa2!EB2029</f>
        <v>217</v>
      </c>
      <c r="ED37" s="186">
        <f>[1]PerlDa2!EC2029</f>
        <v>218</v>
      </c>
      <c r="EE37" s="186">
        <f>[1]PerlDa2!ED2029</f>
        <v>219</v>
      </c>
      <c r="EF37" s="186">
        <f>[1]PerlDa2!EE2029</f>
        <v>219</v>
      </c>
      <c r="EG37" s="186">
        <f>[1]PerlDa2!EF2029</f>
        <v>224</v>
      </c>
      <c r="EH37" s="186">
        <f>[1]PerlDa2!EG2029</f>
        <v>228</v>
      </c>
      <c r="EI37" s="186">
        <f>[1]PerlDa2!EH2029</f>
        <v>229</v>
      </c>
      <c r="EJ37" s="187"/>
    </row>
    <row r="38" spans="1:140" x14ac:dyDescent="0.25">
      <c r="A38" s="184">
        <v>1</v>
      </c>
      <c r="B38" s="186" t="str">
        <f>[1]PerlDa2!A2037</f>
        <v>Portugal</v>
      </c>
      <c r="C38" s="186" t="str">
        <f>[1]PerlDa2!B2037</f>
        <v>Portugal_UNSM</v>
      </c>
      <c r="D38" s="186" t="str">
        <f>[1]PerlDa2!C2037</f>
        <v>UNSM</v>
      </c>
      <c r="E38" s="186">
        <f>[1]PerlDa2!D2037</f>
        <v>0</v>
      </c>
      <c r="F38" s="186">
        <f>[1]PerlDa2!E2037</f>
        <v>0</v>
      </c>
      <c r="G38" s="186">
        <f>[1]PerlDa2!F2037</f>
        <v>0</v>
      </c>
      <c r="H38" s="186">
        <f>[1]PerlDa2!G2037</f>
        <v>0</v>
      </c>
      <c r="I38" s="186" t="str">
        <f>[1]PerlDa2!H2037</f>
        <v>Deaths</v>
      </c>
      <c r="J38" s="186" t="str">
        <f>[1]PerlDa2!I2037</f>
        <v>jhu</v>
      </c>
      <c r="K38" s="186" t="str">
        <f>[1]PerlDa2!J2037</f>
        <v>Fri May 15 09:41:43 EET 2020</v>
      </c>
      <c r="L38" s="186" t="str">
        <f>[1]PerlDa2!K2037</f>
        <v>cCdD</v>
      </c>
      <c r="M38" s="186" t="str">
        <f>[1]PerlDa2!L2037</f>
        <v>Cases</v>
      </c>
      <c r="N38" s="186">
        <f>[1]PerlDa2!M2037</f>
        <v>27286</v>
      </c>
      <c r="O38" s="186">
        <f>[1]PerlDa2!N2037</f>
        <v>48</v>
      </c>
      <c r="P38" s="186">
        <f>[1]PerlDa2!O2037</f>
        <v>69</v>
      </c>
      <c r="Q38" s="186">
        <f>[1]PerlDa2!P2037</f>
        <v>61</v>
      </c>
      <c r="R38" s="186">
        <f>[1]PerlDa2!Q2037</f>
        <v>35</v>
      </c>
      <c r="S38" s="186">
        <f>[1]PerlDa2!R2037</f>
        <v>95</v>
      </c>
      <c r="T38" s="186" t="str">
        <f>[1]PerlDa2!S2037</f>
        <v>Death</v>
      </c>
      <c r="U38" s="186">
        <f>[1]PerlDa2!T2037</f>
        <v>1137</v>
      </c>
      <c r="V38" s="186">
        <f>[1]PerlDa2!U2037</f>
        <v>54</v>
      </c>
      <c r="W38" s="186">
        <f>[1]PerlDa2!V2037</f>
        <v>81</v>
      </c>
      <c r="X38" s="186">
        <f>[1]PerlDa2!W2037</f>
        <v>65</v>
      </c>
      <c r="Y38" s="186">
        <f>[1]PerlDa2!X2037</f>
        <v>39</v>
      </c>
      <c r="Z38" s="186">
        <f>[1]PerlDa2!Y2037</f>
        <v>103</v>
      </c>
      <c r="AA38" s="186">
        <f>[1]PerlDa2!Z2037</f>
        <v>4.1700000000000001E-2</v>
      </c>
      <c r="AB38" s="186">
        <f>[1]PerlDa2!AA2037</f>
        <v>0</v>
      </c>
      <c r="AC38" s="186">
        <f>[1]PerlDa2!AB2037</f>
        <v>0</v>
      </c>
      <c r="AD38" s="186">
        <f>[1]PerlDa2!AC2037</f>
        <v>0</v>
      </c>
      <c r="AE38" s="186">
        <f>[1]PerlDa2!AD2037</f>
        <v>0</v>
      </c>
      <c r="AF38" s="186">
        <f>[1]PerlDa2!AE2037</f>
        <v>0</v>
      </c>
      <c r="AG38" s="186">
        <f>[1]PerlDa2!AF2037</f>
        <v>0</v>
      </c>
      <c r="AH38" s="186">
        <f>[1]PerlDa2!AG2037</f>
        <v>0</v>
      </c>
      <c r="AI38" s="186">
        <f>[1]PerlDa2!AH2037</f>
        <v>0</v>
      </c>
      <c r="AJ38" s="186">
        <f>[1]PerlDa2!AI2037</f>
        <v>0</v>
      </c>
      <c r="AK38" s="186">
        <f>[1]PerlDa2!AJ2037</f>
        <v>0</v>
      </c>
      <c r="AL38" s="186">
        <f>[1]PerlDa2!AK2037</f>
        <v>0</v>
      </c>
      <c r="AM38" s="186">
        <f>[1]PerlDa2!AL2037</f>
        <v>0</v>
      </c>
      <c r="AN38" s="186">
        <f>[1]PerlDa2!AM2037</f>
        <v>0</v>
      </c>
      <c r="AO38" s="186">
        <f>[1]PerlDa2!AN2037</f>
        <v>0</v>
      </c>
      <c r="AP38" s="186">
        <f>[1]PerlDa2!AO2037</f>
        <v>0</v>
      </c>
      <c r="AQ38" s="186">
        <f>[1]PerlDa2!AP2037</f>
        <v>0</v>
      </c>
      <c r="AR38" s="186">
        <f>[1]PerlDa2!AQ2037</f>
        <v>0</v>
      </c>
      <c r="AS38" s="186">
        <f>[1]PerlDa2!AR2037</f>
        <v>0</v>
      </c>
      <c r="AT38" s="186">
        <f>[1]PerlDa2!AS2037</f>
        <v>0</v>
      </c>
      <c r="AU38" s="186">
        <f>[1]PerlDa2!AT2037</f>
        <v>0</v>
      </c>
      <c r="AV38" s="186">
        <f>[1]PerlDa2!AU2037</f>
        <v>0</v>
      </c>
      <c r="AW38" s="186">
        <f>[1]PerlDa2!AV2037</f>
        <v>0</v>
      </c>
      <c r="AX38" s="186">
        <f>[1]PerlDa2!AW2037</f>
        <v>0</v>
      </c>
      <c r="AY38" s="186">
        <f>[1]PerlDa2!AX2037</f>
        <v>0</v>
      </c>
      <c r="AZ38" s="186">
        <f>[1]PerlDa2!AY2037</f>
        <v>0</v>
      </c>
      <c r="BA38" s="186">
        <f>[1]PerlDa2!AZ2037</f>
        <v>0</v>
      </c>
      <c r="BB38" s="186">
        <f>[1]PerlDa2!BA2037</f>
        <v>0</v>
      </c>
      <c r="BC38" s="186">
        <f>[1]PerlDa2!BB2037</f>
        <v>0</v>
      </c>
      <c r="BD38" s="186">
        <f>[1]PerlDa2!BC2037</f>
        <v>0</v>
      </c>
      <c r="BE38" s="186">
        <f>[1]PerlDa2!BD2037</f>
        <v>0</v>
      </c>
      <c r="BF38" s="186">
        <f>[1]PerlDa2!BE2037</f>
        <v>0</v>
      </c>
      <c r="BG38" s="186">
        <f>[1]PerlDa2!BF2037</f>
        <v>0</v>
      </c>
      <c r="BH38" s="186">
        <f>[1]PerlDa2!BG2037</f>
        <v>0</v>
      </c>
      <c r="BI38" s="186">
        <f>[1]PerlDa2!BH2037</f>
        <v>0</v>
      </c>
      <c r="BJ38" s="186">
        <f>[1]PerlDa2!BI2037</f>
        <v>0</v>
      </c>
      <c r="BK38" s="186">
        <f>[1]PerlDa2!BJ2037</f>
        <v>0</v>
      </c>
      <c r="BL38" s="186">
        <f>[1]PerlDa2!BK2037</f>
        <v>0</v>
      </c>
      <c r="BM38" s="186">
        <f>[1]PerlDa2!BL2037</f>
        <v>0</v>
      </c>
      <c r="BN38" s="186">
        <f>[1]PerlDa2!BM2037</f>
        <v>0</v>
      </c>
      <c r="BO38" s="186">
        <f>[1]PerlDa2!BN2037</f>
        <v>0</v>
      </c>
      <c r="BP38" s="186">
        <f>[1]PerlDa2!BO2037</f>
        <v>0</v>
      </c>
      <c r="BQ38" s="186">
        <f>[1]PerlDa2!BP2037</f>
        <v>0</v>
      </c>
      <c r="BR38" s="186">
        <f>[1]PerlDa2!BQ2037</f>
        <v>0</v>
      </c>
      <c r="BS38" s="186">
        <f>[1]PerlDa2!BR2037</f>
        <v>0</v>
      </c>
      <c r="BT38" s="186">
        <f>[1]PerlDa2!BS2037</f>
        <v>0</v>
      </c>
      <c r="BU38" s="186">
        <f>[1]PerlDa2!BT2037</f>
        <v>0</v>
      </c>
      <c r="BV38" s="186">
        <f>[1]PerlDa2!BU2037</f>
        <v>0</v>
      </c>
      <c r="BW38" s="186">
        <f>[1]PerlDa2!BV2037</f>
        <v>0</v>
      </c>
      <c r="BX38" s="186">
        <f>[1]PerlDa2!BW2037</f>
        <v>0</v>
      </c>
      <c r="BY38" s="186">
        <f>[1]PerlDa2!BX2037</f>
        <v>0</v>
      </c>
      <c r="BZ38" s="186">
        <f>[1]PerlDa2!BY2037</f>
        <v>0</v>
      </c>
      <c r="CA38" s="186">
        <f>[1]PerlDa2!BZ2037</f>
        <v>0</v>
      </c>
      <c r="CB38" s="186">
        <f>[1]PerlDa2!CA2037</f>
        <v>0</v>
      </c>
      <c r="CC38" s="186">
        <f>[1]PerlDa2!CB2037</f>
        <v>0</v>
      </c>
      <c r="CD38" s="186">
        <f>[1]PerlDa2!CC2037</f>
        <v>1</v>
      </c>
      <c r="CE38" s="186">
        <f>[1]PerlDa2!CD2037</f>
        <v>2</v>
      </c>
      <c r="CF38" s="186">
        <f>[1]PerlDa2!CE2037</f>
        <v>3</v>
      </c>
      <c r="CG38" s="186">
        <f>[1]PerlDa2!CF2037</f>
        <v>6</v>
      </c>
      <c r="CH38" s="186">
        <f>[1]PerlDa2!CG2037</f>
        <v>12</v>
      </c>
      <c r="CI38" s="186">
        <f>[1]PerlDa2!CH2037</f>
        <v>14</v>
      </c>
      <c r="CJ38" s="186">
        <f>[1]PerlDa2!CI2037</f>
        <v>23</v>
      </c>
      <c r="CK38" s="186">
        <f>[1]PerlDa2!CJ2037</f>
        <v>33</v>
      </c>
      <c r="CL38" s="186">
        <f>[1]PerlDa2!CK2037</f>
        <v>43</v>
      </c>
      <c r="CM38" s="186">
        <f>[1]PerlDa2!CL2037</f>
        <v>60</v>
      </c>
      <c r="CN38" s="186">
        <f>[1]PerlDa2!CM2037</f>
        <v>76</v>
      </c>
      <c r="CO38" s="186">
        <f>[1]PerlDa2!CN2037</f>
        <v>100</v>
      </c>
      <c r="CP38" s="186">
        <f>[1]PerlDa2!CO2037</f>
        <v>119</v>
      </c>
      <c r="CQ38" s="186">
        <f>[1]PerlDa2!CP2037</f>
        <v>140</v>
      </c>
      <c r="CR38" s="186">
        <f>[1]PerlDa2!CQ2037</f>
        <v>160</v>
      </c>
      <c r="CS38" s="186">
        <f>[1]PerlDa2!CR2037</f>
        <v>187</v>
      </c>
      <c r="CT38" s="186">
        <f>[1]PerlDa2!CS2037</f>
        <v>209</v>
      </c>
      <c r="CU38" s="186">
        <f>[1]PerlDa2!CT2037</f>
        <v>246</v>
      </c>
      <c r="CV38" s="186">
        <f>[1]PerlDa2!CU2037</f>
        <v>266</v>
      </c>
      <c r="CW38" s="186">
        <f>[1]PerlDa2!CV2037</f>
        <v>295</v>
      </c>
      <c r="CX38" s="186">
        <f>[1]PerlDa2!CW2037</f>
        <v>311</v>
      </c>
      <c r="CY38" s="186">
        <f>[1]PerlDa2!CX2037</f>
        <v>345</v>
      </c>
      <c r="CZ38" s="186">
        <f>[1]PerlDa2!CY2037</f>
        <v>380</v>
      </c>
      <c r="DA38" s="186">
        <f>[1]PerlDa2!CZ2037</f>
        <v>409</v>
      </c>
      <c r="DB38" s="186">
        <f>[1]PerlDa2!DA2037</f>
        <v>435</v>
      </c>
      <c r="DC38" s="186">
        <f>[1]PerlDa2!DB2037</f>
        <v>470</v>
      </c>
      <c r="DD38" s="186">
        <f>[1]PerlDa2!DC2037</f>
        <v>504</v>
      </c>
      <c r="DE38" s="186">
        <f>[1]PerlDa2!DD2037</f>
        <v>535</v>
      </c>
      <c r="DF38" s="186">
        <f>[1]PerlDa2!DE2037</f>
        <v>567</v>
      </c>
      <c r="DG38" s="186">
        <f>[1]PerlDa2!DF2037</f>
        <v>599</v>
      </c>
      <c r="DH38" s="186">
        <f>[1]PerlDa2!DG2037</f>
        <v>629</v>
      </c>
      <c r="DI38" s="186">
        <f>[1]PerlDa2!DH2037</f>
        <v>657</v>
      </c>
      <c r="DJ38" s="186">
        <f>[1]PerlDa2!DI2037</f>
        <v>687</v>
      </c>
      <c r="DK38" s="186">
        <f>[1]PerlDa2!DJ2037</f>
        <v>714</v>
      </c>
      <c r="DL38" s="186">
        <f>[1]PerlDa2!DK2037</f>
        <v>735</v>
      </c>
      <c r="DM38" s="186">
        <f>[1]PerlDa2!DL2037</f>
        <v>762</v>
      </c>
      <c r="DN38" s="186">
        <f>[1]PerlDa2!DM2037</f>
        <v>785</v>
      </c>
      <c r="DO38" s="186">
        <f>[1]PerlDa2!DN2037</f>
        <v>820</v>
      </c>
      <c r="DP38" s="186">
        <f>[1]PerlDa2!DO2037</f>
        <v>854</v>
      </c>
      <c r="DQ38" s="186">
        <f>[1]PerlDa2!DP2037</f>
        <v>880</v>
      </c>
      <c r="DR38" s="186">
        <f>[1]PerlDa2!DQ2037</f>
        <v>903</v>
      </c>
      <c r="DS38" s="186">
        <f>[1]PerlDa2!DR2037</f>
        <v>928</v>
      </c>
      <c r="DT38" s="186">
        <f>[1]PerlDa2!DS2037</f>
        <v>948</v>
      </c>
      <c r="DU38" s="186">
        <f>[1]PerlDa2!DT2037</f>
        <v>973</v>
      </c>
      <c r="DV38" s="186">
        <f>[1]PerlDa2!DU2037</f>
        <v>989</v>
      </c>
      <c r="DW38" s="186">
        <f>[1]PerlDa2!DV2037</f>
        <v>1007</v>
      </c>
      <c r="DX38" s="186">
        <f>[1]PerlDa2!DW2037</f>
        <v>1023</v>
      </c>
      <c r="DY38" s="186">
        <f>[1]PerlDa2!DX2037</f>
        <v>1043</v>
      </c>
      <c r="DZ38" s="186">
        <f>[1]PerlDa2!DY2037</f>
        <v>1063</v>
      </c>
      <c r="EA38" s="186">
        <f>[1]PerlDa2!DZ2037</f>
        <v>1074</v>
      </c>
      <c r="EB38" s="186">
        <f>[1]PerlDa2!EA2037</f>
        <v>1089</v>
      </c>
      <c r="EC38" s="186">
        <f>[1]PerlDa2!EB2037</f>
        <v>1105</v>
      </c>
      <c r="ED38" s="186">
        <f>[1]PerlDa2!EC2037</f>
        <v>1114</v>
      </c>
      <c r="EE38" s="186">
        <f>[1]PerlDa2!ED2037</f>
        <v>1126</v>
      </c>
      <c r="EF38" s="186">
        <f>[1]PerlDa2!EE2037</f>
        <v>1135</v>
      </c>
      <c r="EG38" s="186">
        <f>[1]PerlDa2!EF2037</f>
        <v>1144</v>
      </c>
      <c r="EH38" s="186">
        <f>[1]PerlDa2!EG2037</f>
        <v>1163</v>
      </c>
      <c r="EI38" s="186">
        <f>[1]PerlDa2!EH2037</f>
        <v>1175</v>
      </c>
      <c r="EJ38" s="187"/>
    </row>
    <row r="39" spans="1:140" x14ac:dyDescent="0.25">
      <c r="A39" s="184">
        <v>1</v>
      </c>
      <c r="B39" s="186" t="str">
        <f>[1]PerlDa2!A2052</f>
        <v>Spain</v>
      </c>
      <c r="C39" s="186" t="str">
        <f>[1]PerlDa2!B2052</f>
        <v>Spain_UNSM</v>
      </c>
      <c r="D39" s="186" t="str">
        <f>[1]PerlDa2!C2052</f>
        <v>UNSM</v>
      </c>
      <c r="E39" s="186">
        <f>[1]PerlDa2!D2052</f>
        <v>0</v>
      </c>
      <c r="F39" s="186">
        <f>[1]PerlDa2!E2052</f>
        <v>0</v>
      </c>
      <c r="G39" s="186">
        <f>[1]PerlDa2!F2052</f>
        <v>0</v>
      </c>
      <c r="H39" s="186">
        <f>[1]PerlDa2!G2052</f>
        <v>0</v>
      </c>
      <c r="I39" s="186" t="str">
        <f>[1]PerlDa2!H2052</f>
        <v>Deaths</v>
      </c>
      <c r="J39" s="186" t="str">
        <f>[1]PerlDa2!I2052</f>
        <v>jhu</v>
      </c>
      <c r="K39" s="186" t="str">
        <f>[1]PerlDa2!J2052</f>
        <v>Fri May 15 09:41:43 EET 2020</v>
      </c>
      <c r="L39" s="186" t="str">
        <f>[1]PerlDa2!K2052</f>
        <v>cCdD</v>
      </c>
      <c r="M39" s="186" t="str">
        <f>[1]PerlDa2!L2052</f>
        <v>Cases</v>
      </c>
      <c r="N39" s="186">
        <f>[1]PerlDa2!M2052</f>
        <v>225099</v>
      </c>
      <c r="O39" s="186">
        <f>[1]PerlDa2!N2052</f>
        <v>37</v>
      </c>
      <c r="P39" s="186">
        <f>[1]PerlDa2!O2052</f>
        <v>67</v>
      </c>
      <c r="Q39" s="186">
        <f>[1]PerlDa2!P2052</f>
        <v>59</v>
      </c>
      <c r="R39" s="186">
        <f>[1]PerlDa2!Q2052</f>
        <v>29</v>
      </c>
      <c r="S39" s="186">
        <f>[1]PerlDa2!R2052</f>
        <v>87</v>
      </c>
      <c r="T39" s="186" t="str">
        <f>[1]PerlDa2!S2052</f>
        <v>Death</v>
      </c>
      <c r="U39" s="186">
        <f>[1]PerlDa2!T2052</f>
        <v>26550</v>
      </c>
      <c r="V39" s="186">
        <f>[1]PerlDa2!U2052</f>
        <v>40</v>
      </c>
      <c r="W39" s="186">
        <f>[1]PerlDa2!V2052</f>
        <v>69</v>
      </c>
      <c r="X39" s="186">
        <f>[1]PerlDa2!W2052</f>
        <v>60</v>
      </c>
      <c r="Y39" s="186">
        <f>[1]PerlDa2!X2052</f>
        <v>29</v>
      </c>
      <c r="Z39" s="186">
        <f>[1]PerlDa2!Y2052</f>
        <v>88</v>
      </c>
      <c r="AA39" s="186">
        <f>[1]PerlDa2!Z2052</f>
        <v>0.11799999999999999</v>
      </c>
      <c r="AB39" s="186">
        <f>[1]PerlDa2!AA2052</f>
        <v>0</v>
      </c>
      <c r="AC39" s="186">
        <f>[1]PerlDa2!AB2052</f>
        <v>0</v>
      </c>
      <c r="AD39" s="186">
        <f>[1]PerlDa2!AC2052</f>
        <v>0</v>
      </c>
      <c r="AE39" s="186">
        <f>[1]PerlDa2!AD2052</f>
        <v>0</v>
      </c>
      <c r="AF39" s="186">
        <f>[1]PerlDa2!AE2052</f>
        <v>0</v>
      </c>
      <c r="AG39" s="186">
        <f>[1]PerlDa2!AF2052</f>
        <v>0</v>
      </c>
      <c r="AH39" s="186">
        <f>[1]PerlDa2!AG2052</f>
        <v>0</v>
      </c>
      <c r="AI39" s="186">
        <f>[1]PerlDa2!AH2052</f>
        <v>0</v>
      </c>
      <c r="AJ39" s="186">
        <f>[1]PerlDa2!AI2052</f>
        <v>0</v>
      </c>
      <c r="AK39" s="186">
        <f>[1]PerlDa2!AJ2052</f>
        <v>0</v>
      </c>
      <c r="AL39" s="186">
        <f>[1]PerlDa2!AK2052</f>
        <v>0</v>
      </c>
      <c r="AM39" s="186">
        <f>[1]PerlDa2!AL2052</f>
        <v>0</v>
      </c>
      <c r="AN39" s="186">
        <f>[1]PerlDa2!AM2052</f>
        <v>0</v>
      </c>
      <c r="AO39" s="186">
        <f>[1]PerlDa2!AN2052</f>
        <v>0</v>
      </c>
      <c r="AP39" s="186">
        <f>[1]PerlDa2!AO2052</f>
        <v>0</v>
      </c>
      <c r="AQ39" s="186">
        <f>[1]PerlDa2!AP2052</f>
        <v>0</v>
      </c>
      <c r="AR39" s="186">
        <f>[1]PerlDa2!AQ2052</f>
        <v>0</v>
      </c>
      <c r="AS39" s="186">
        <f>[1]PerlDa2!AR2052</f>
        <v>0</v>
      </c>
      <c r="AT39" s="186">
        <f>[1]PerlDa2!AS2052</f>
        <v>0</v>
      </c>
      <c r="AU39" s="186">
        <f>[1]PerlDa2!AT2052</f>
        <v>0</v>
      </c>
      <c r="AV39" s="186">
        <f>[1]PerlDa2!AU2052</f>
        <v>0</v>
      </c>
      <c r="AW39" s="186">
        <f>[1]PerlDa2!AV2052</f>
        <v>0</v>
      </c>
      <c r="AX39" s="186">
        <f>[1]PerlDa2!AW2052</f>
        <v>0</v>
      </c>
      <c r="AY39" s="186">
        <f>[1]PerlDa2!AX2052</f>
        <v>0</v>
      </c>
      <c r="AZ39" s="186">
        <f>[1]PerlDa2!AY2052</f>
        <v>0</v>
      </c>
      <c r="BA39" s="186">
        <f>[1]PerlDa2!AZ2052</f>
        <v>0</v>
      </c>
      <c r="BB39" s="186">
        <f>[1]PerlDa2!BA2052</f>
        <v>0</v>
      </c>
      <c r="BC39" s="186">
        <f>[1]PerlDa2!BB2052</f>
        <v>0</v>
      </c>
      <c r="BD39" s="186">
        <f>[1]PerlDa2!BC2052</f>
        <v>0</v>
      </c>
      <c r="BE39" s="186">
        <f>[1]PerlDa2!BD2052</f>
        <v>0</v>
      </c>
      <c r="BF39" s="186">
        <f>[1]PerlDa2!BE2052</f>
        <v>0</v>
      </c>
      <c r="BG39" s="186">
        <f>[1]PerlDa2!BF2052</f>
        <v>0</v>
      </c>
      <c r="BH39" s="186">
        <f>[1]PerlDa2!BG2052</f>
        <v>0</v>
      </c>
      <c r="BI39" s="186">
        <f>[1]PerlDa2!BH2052</f>
        <v>0</v>
      </c>
      <c r="BJ39" s="186">
        <f>[1]PerlDa2!BI2052</f>
        <v>0</v>
      </c>
      <c r="BK39" s="186">
        <f>[1]PerlDa2!BJ2052</f>
        <v>0</v>
      </c>
      <c r="BL39" s="186">
        <f>[1]PerlDa2!BK2052</f>
        <v>0</v>
      </c>
      <c r="BM39" s="186">
        <f>[1]PerlDa2!BL2052</f>
        <v>0</v>
      </c>
      <c r="BN39" s="186">
        <f>[1]PerlDa2!BM2052</f>
        <v>0</v>
      </c>
      <c r="BO39" s="186">
        <f>[1]PerlDa2!BN2052</f>
        <v>0</v>
      </c>
      <c r="BP39" s="186">
        <f>[1]PerlDa2!BO2052</f>
        <v>1</v>
      </c>
      <c r="BQ39" s="186">
        <f>[1]PerlDa2!BP2052</f>
        <v>2</v>
      </c>
      <c r="BR39" s="186">
        <f>[1]PerlDa2!BQ2052</f>
        <v>3</v>
      </c>
      <c r="BS39" s="186">
        <f>[1]PerlDa2!BR2052</f>
        <v>5</v>
      </c>
      <c r="BT39" s="186">
        <f>[1]PerlDa2!BS2052</f>
        <v>10</v>
      </c>
      <c r="BU39" s="186">
        <f>[1]PerlDa2!BT2052</f>
        <v>17</v>
      </c>
      <c r="BV39" s="186">
        <f>[1]PerlDa2!BU2052</f>
        <v>28</v>
      </c>
      <c r="BW39" s="186">
        <f>[1]PerlDa2!BV2052</f>
        <v>35</v>
      </c>
      <c r="BX39" s="186">
        <f>[1]PerlDa2!BW2052</f>
        <v>54</v>
      </c>
      <c r="BY39" s="186">
        <f>[1]PerlDa2!BX2052</f>
        <v>55</v>
      </c>
      <c r="BZ39" s="186">
        <f>[1]PerlDa2!BY2052</f>
        <v>133</v>
      </c>
      <c r="CA39" s="186">
        <f>[1]PerlDa2!BZ2052</f>
        <v>195</v>
      </c>
      <c r="CB39" s="186">
        <f>[1]PerlDa2!CA2052</f>
        <v>289</v>
      </c>
      <c r="CC39" s="186">
        <f>[1]PerlDa2!CB2052</f>
        <v>342</v>
      </c>
      <c r="CD39" s="186">
        <f>[1]PerlDa2!CC2052</f>
        <v>533</v>
      </c>
      <c r="CE39" s="186">
        <f>[1]PerlDa2!CD2052</f>
        <v>623</v>
      </c>
      <c r="CF39" s="186">
        <f>[1]PerlDa2!CE2052</f>
        <v>830</v>
      </c>
      <c r="CG39" s="186">
        <f>[1]PerlDa2!CF2052</f>
        <v>1043</v>
      </c>
      <c r="CH39" s="186">
        <f>[1]PerlDa2!CG2052</f>
        <v>1375</v>
      </c>
      <c r="CI39" s="186">
        <f>[1]PerlDa2!CH2052</f>
        <v>1772</v>
      </c>
      <c r="CJ39" s="186">
        <f>[1]PerlDa2!CI2052</f>
        <v>2311</v>
      </c>
      <c r="CK39" s="186">
        <f>[1]PerlDa2!CJ2052</f>
        <v>2808</v>
      </c>
      <c r="CL39" s="186">
        <f>[1]PerlDa2!CK2052</f>
        <v>3647</v>
      </c>
      <c r="CM39" s="186">
        <f>[1]PerlDa2!CL2052</f>
        <v>4365</v>
      </c>
      <c r="CN39" s="186">
        <f>[1]PerlDa2!CM2052</f>
        <v>5138</v>
      </c>
      <c r="CO39" s="186">
        <f>[1]PerlDa2!CN2052</f>
        <v>5982</v>
      </c>
      <c r="CP39" s="186">
        <f>[1]PerlDa2!CO2052</f>
        <v>6803</v>
      </c>
      <c r="CQ39" s="186">
        <f>[1]PerlDa2!CP2052</f>
        <v>7716</v>
      </c>
      <c r="CR39" s="186">
        <f>[1]PerlDa2!CQ2052</f>
        <v>8464</v>
      </c>
      <c r="CS39" s="186">
        <f>[1]PerlDa2!CR2052</f>
        <v>9387</v>
      </c>
      <c r="CT39" s="186">
        <f>[1]PerlDa2!CS2052</f>
        <v>10348</v>
      </c>
      <c r="CU39" s="186">
        <f>[1]PerlDa2!CT2052</f>
        <v>11198</v>
      </c>
      <c r="CV39" s="186">
        <f>[1]PerlDa2!CU2052</f>
        <v>11947</v>
      </c>
      <c r="CW39" s="186">
        <f>[1]PerlDa2!CV2052</f>
        <v>12641</v>
      </c>
      <c r="CX39" s="186">
        <f>[1]PerlDa2!CW2052</f>
        <v>13341</v>
      </c>
      <c r="CY39" s="186">
        <f>[1]PerlDa2!CX2052</f>
        <v>14045</v>
      </c>
      <c r="CZ39" s="186">
        <f>[1]PerlDa2!CY2052</f>
        <v>14792</v>
      </c>
      <c r="DA39" s="186">
        <f>[1]PerlDa2!CZ2052</f>
        <v>15447</v>
      </c>
      <c r="DB39" s="186">
        <f>[1]PerlDa2!DA2052</f>
        <v>16081</v>
      </c>
      <c r="DC39" s="186">
        <f>[1]PerlDa2!DB2052</f>
        <v>16606</v>
      </c>
      <c r="DD39" s="186">
        <f>[1]PerlDa2!DC2052</f>
        <v>17209</v>
      </c>
      <c r="DE39" s="186">
        <f>[1]PerlDa2!DD2052</f>
        <v>17756</v>
      </c>
      <c r="DF39" s="186">
        <f>[1]PerlDa2!DE2052</f>
        <v>18056</v>
      </c>
      <c r="DG39" s="186">
        <f>[1]PerlDa2!DF2052</f>
        <v>18708</v>
      </c>
      <c r="DH39" s="186">
        <f>[1]PerlDa2!DG2052</f>
        <v>19315</v>
      </c>
      <c r="DI39" s="186">
        <f>[1]PerlDa2!DH2052</f>
        <v>20002</v>
      </c>
      <c r="DJ39" s="186">
        <f>[1]PerlDa2!DI2052</f>
        <v>20043</v>
      </c>
      <c r="DK39" s="186">
        <f>[1]PerlDa2!DJ2052</f>
        <v>20453</v>
      </c>
      <c r="DL39" s="186">
        <f>[1]PerlDa2!DK2052</f>
        <v>20852</v>
      </c>
      <c r="DM39" s="186">
        <f>[1]PerlDa2!DL2052</f>
        <v>21282</v>
      </c>
      <c r="DN39" s="186">
        <f>[1]PerlDa2!DM2052</f>
        <v>21717</v>
      </c>
      <c r="DO39" s="186">
        <f>[1]PerlDa2!DN2052</f>
        <v>22157</v>
      </c>
      <c r="DP39" s="186">
        <f>[1]PerlDa2!DO2052</f>
        <v>22524</v>
      </c>
      <c r="DQ39" s="186">
        <f>[1]PerlDa2!DP2052</f>
        <v>22902</v>
      </c>
      <c r="DR39" s="186">
        <f>[1]PerlDa2!DQ2052</f>
        <v>23190</v>
      </c>
      <c r="DS39" s="186">
        <f>[1]PerlDa2!DR2052</f>
        <v>23521</v>
      </c>
      <c r="DT39" s="186">
        <f>[1]PerlDa2!DS2052</f>
        <v>23822</v>
      </c>
      <c r="DU39" s="186">
        <f>[1]PerlDa2!DT2052</f>
        <v>24275</v>
      </c>
      <c r="DV39" s="186">
        <f>[1]PerlDa2!DU2052</f>
        <v>24543</v>
      </c>
      <c r="DW39" s="186">
        <f>[1]PerlDa2!DV2052</f>
        <v>24543</v>
      </c>
      <c r="DX39" s="186">
        <f>[1]PerlDa2!DW2052</f>
        <v>25100</v>
      </c>
      <c r="DY39" s="186">
        <f>[1]PerlDa2!DX2052</f>
        <v>25264</v>
      </c>
      <c r="DZ39" s="186">
        <f>[1]PerlDa2!DY2052</f>
        <v>25428</v>
      </c>
      <c r="EA39" s="186">
        <f>[1]PerlDa2!DZ2052</f>
        <v>25613</v>
      </c>
      <c r="EB39" s="186">
        <f>[1]PerlDa2!EA2052</f>
        <v>25857</v>
      </c>
      <c r="EC39" s="186">
        <f>[1]PerlDa2!EB2052</f>
        <v>26070</v>
      </c>
      <c r="ED39" s="186">
        <f>[1]PerlDa2!EC2052</f>
        <v>26299</v>
      </c>
      <c r="EE39" s="186">
        <f>[1]PerlDa2!ED2052</f>
        <v>26478</v>
      </c>
      <c r="EF39" s="186">
        <f>[1]PerlDa2!EE2052</f>
        <v>26621</v>
      </c>
      <c r="EG39" s="186">
        <f>[1]PerlDa2!EF2052</f>
        <v>26744</v>
      </c>
      <c r="EH39" s="186">
        <f>[1]PerlDa2!EG2052</f>
        <v>26920</v>
      </c>
      <c r="EI39" s="186">
        <f>[1]PerlDa2!EH2052</f>
        <v>27104</v>
      </c>
      <c r="EJ39" s="187"/>
    </row>
    <row r="40" spans="1:140" x14ac:dyDescent="0.25">
      <c r="A40" s="184">
        <v>1</v>
      </c>
      <c r="B40" s="186" t="str">
        <f>[1]PerlDa2!A2056</f>
        <v>Sweden</v>
      </c>
      <c r="C40" s="186" t="str">
        <f>[1]PerlDa2!B2056</f>
        <v>Sweden_UNSM</v>
      </c>
      <c r="D40" s="186" t="str">
        <f>[1]PerlDa2!C2056</f>
        <v>UNSM</v>
      </c>
      <c r="E40" s="186">
        <f>[1]PerlDa2!D2056</f>
        <v>0</v>
      </c>
      <c r="F40" s="186">
        <f>[1]PerlDa2!E2056</f>
        <v>0</v>
      </c>
      <c r="G40" s="186">
        <f>[1]PerlDa2!F2056</f>
        <v>0</v>
      </c>
      <c r="H40" s="186">
        <f>[1]PerlDa2!G2056</f>
        <v>0</v>
      </c>
      <c r="I40" s="186" t="str">
        <f>[1]PerlDa2!H2056</f>
        <v>Deaths</v>
      </c>
      <c r="J40" s="186" t="str">
        <f>[1]PerlDa2!I2056</f>
        <v>jhu</v>
      </c>
      <c r="K40" s="186" t="str">
        <f>[1]PerlDa2!J2056</f>
        <v>Fri May 15 09:41:43 EET 2020</v>
      </c>
      <c r="L40" s="186" t="str">
        <f>[1]PerlDa2!K2056</f>
        <v>c=d=</v>
      </c>
      <c r="M40" s="186" t="str">
        <f>[1]PerlDa2!L2056</f>
        <v>Cases</v>
      </c>
      <c r="N40" s="186">
        <f>[1]PerlDa2!M2056</f>
        <v>26236</v>
      </c>
      <c r="O40" s="186">
        <f>[1]PerlDa2!N2056</f>
        <v>41</v>
      </c>
      <c r="P40" s="186">
        <f>[1]PerlDa2!O2056</f>
        <v>94</v>
      </c>
      <c r="Q40" s="186">
        <f>[1]PerlDa2!P2056</f>
        <v>66</v>
      </c>
      <c r="R40" s="186">
        <f>[1]PerlDa2!Q2056</f>
        <v>44</v>
      </c>
      <c r="S40" s="186">
        <f>[1]PerlDa2!R2056</f>
        <v>999</v>
      </c>
      <c r="T40" s="186" t="str">
        <f>[1]PerlDa2!S2056</f>
        <v>Death</v>
      </c>
      <c r="U40" s="186">
        <f>[1]PerlDa2!T2056</f>
        <v>3250</v>
      </c>
      <c r="V40" s="186">
        <f>[1]PerlDa2!U2056</f>
        <v>49</v>
      </c>
      <c r="W40" s="186">
        <f>[1]PerlDa2!V2056</f>
        <v>88</v>
      </c>
      <c r="X40" s="186">
        <f>[1]PerlDa2!W2056</f>
        <v>73</v>
      </c>
      <c r="Y40" s="186">
        <f>[1]PerlDa2!X2056</f>
        <v>37</v>
      </c>
      <c r="Z40" s="186">
        <f>[1]PerlDa2!Y2056</f>
        <v>999</v>
      </c>
      <c r="AA40" s="186">
        <f>[1]PerlDa2!Z2056</f>
        <v>0.1239</v>
      </c>
      <c r="AB40" s="186">
        <f>[1]PerlDa2!AA2056</f>
        <v>0</v>
      </c>
      <c r="AC40" s="186">
        <f>[1]PerlDa2!AB2056</f>
        <v>0</v>
      </c>
      <c r="AD40" s="186">
        <f>[1]PerlDa2!AC2056</f>
        <v>0</v>
      </c>
      <c r="AE40" s="186">
        <f>[1]PerlDa2!AD2056</f>
        <v>0</v>
      </c>
      <c r="AF40" s="186">
        <f>[1]PerlDa2!AE2056</f>
        <v>0</v>
      </c>
      <c r="AG40" s="186">
        <f>[1]PerlDa2!AF2056</f>
        <v>0</v>
      </c>
      <c r="AH40" s="186">
        <f>[1]PerlDa2!AG2056</f>
        <v>0</v>
      </c>
      <c r="AI40" s="186">
        <f>[1]PerlDa2!AH2056</f>
        <v>0</v>
      </c>
      <c r="AJ40" s="186">
        <f>[1]PerlDa2!AI2056</f>
        <v>0</v>
      </c>
      <c r="AK40" s="186">
        <f>[1]PerlDa2!AJ2056</f>
        <v>0</v>
      </c>
      <c r="AL40" s="186">
        <f>[1]PerlDa2!AK2056</f>
        <v>0</v>
      </c>
      <c r="AM40" s="186">
        <f>[1]PerlDa2!AL2056</f>
        <v>0</v>
      </c>
      <c r="AN40" s="186">
        <f>[1]PerlDa2!AM2056</f>
        <v>0</v>
      </c>
      <c r="AO40" s="186">
        <f>[1]PerlDa2!AN2056</f>
        <v>0</v>
      </c>
      <c r="AP40" s="186">
        <f>[1]PerlDa2!AO2056</f>
        <v>0</v>
      </c>
      <c r="AQ40" s="186">
        <f>[1]PerlDa2!AP2056</f>
        <v>0</v>
      </c>
      <c r="AR40" s="186">
        <f>[1]PerlDa2!AQ2056</f>
        <v>0</v>
      </c>
      <c r="AS40" s="186">
        <f>[1]PerlDa2!AR2056</f>
        <v>0</v>
      </c>
      <c r="AT40" s="186">
        <f>[1]PerlDa2!AS2056</f>
        <v>0</v>
      </c>
      <c r="AU40" s="186">
        <f>[1]PerlDa2!AT2056</f>
        <v>0</v>
      </c>
      <c r="AV40" s="186">
        <f>[1]PerlDa2!AU2056</f>
        <v>0</v>
      </c>
      <c r="AW40" s="186">
        <f>[1]PerlDa2!AV2056</f>
        <v>0</v>
      </c>
      <c r="AX40" s="186">
        <f>[1]PerlDa2!AW2056</f>
        <v>0</v>
      </c>
      <c r="AY40" s="186">
        <f>[1]PerlDa2!AX2056</f>
        <v>0</v>
      </c>
      <c r="AZ40" s="186">
        <f>[1]PerlDa2!AY2056</f>
        <v>0</v>
      </c>
      <c r="BA40" s="186">
        <f>[1]PerlDa2!AZ2056</f>
        <v>0</v>
      </c>
      <c r="BB40" s="186">
        <f>[1]PerlDa2!BA2056</f>
        <v>0</v>
      </c>
      <c r="BC40" s="186">
        <f>[1]PerlDa2!BB2056</f>
        <v>0</v>
      </c>
      <c r="BD40" s="186">
        <f>[1]PerlDa2!BC2056</f>
        <v>0</v>
      </c>
      <c r="BE40" s="186">
        <f>[1]PerlDa2!BD2056</f>
        <v>0</v>
      </c>
      <c r="BF40" s="186">
        <f>[1]PerlDa2!BE2056</f>
        <v>0</v>
      </c>
      <c r="BG40" s="186">
        <f>[1]PerlDa2!BF2056</f>
        <v>0</v>
      </c>
      <c r="BH40" s="186">
        <f>[1]PerlDa2!BG2056</f>
        <v>0</v>
      </c>
      <c r="BI40" s="186">
        <f>[1]PerlDa2!BH2056</f>
        <v>0</v>
      </c>
      <c r="BJ40" s="186">
        <f>[1]PerlDa2!BI2056</f>
        <v>0</v>
      </c>
      <c r="BK40" s="186">
        <f>[1]PerlDa2!BJ2056</f>
        <v>0</v>
      </c>
      <c r="BL40" s="186">
        <f>[1]PerlDa2!BK2056</f>
        <v>0</v>
      </c>
      <c r="BM40" s="186">
        <f>[1]PerlDa2!BL2056</f>
        <v>0</v>
      </c>
      <c r="BN40" s="186">
        <f>[1]PerlDa2!BM2056</f>
        <v>0</v>
      </c>
      <c r="BO40" s="186">
        <f>[1]PerlDa2!BN2056</f>
        <v>0</v>
      </c>
      <c r="BP40" s="186">
        <f>[1]PerlDa2!BO2056</f>
        <v>0</v>
      </c>
      <c r="BQ40" s="186">
        <f>[1]PerlDa2!BP2056</f>
        <v>0</v>
      </c>
      <c r="BR40" s="186">
        <f>[1]PerlDa2!BQ2056</f>
        <v>0</v>
      </c>
      <c r="BS40" s="186">
        <f>[1]PerlDa2!BR2056</f>
        <v>0</v>
      </c>
      <c r="BT40" s="186">
        <f>[1]PerlDa2!BS2056</f>
        <v>0</v>
      </c>
      <c r="BU40" s="186">
        <f>[1]PerlDa2!BT2056</f>
        <v>0</v>
      </c>
      <c r="BV40" s="186">
        <f>[1]PerlDa2!BU2056</f>
        <v>0</v>
      </c>
      <c r="BW40" s="186">
        <f>[1]PerlDa2!BV2056</f>
        <v>0</v>
      </c>
      <c r="BX40" s="186">
        <f>[1]PerlDa2!BW2056</f>
        <v>1</v>
      </c>
      <c r="BY40" s="186">
        <f>[1]PerlDa2!BX2056</f>
        <v>1</v>
      </c>
      <c r="BZ40" s="186">
        <f>[1]PerlDa2!BY2056</f>
        <v>1</v>
      </c>
      <c r="CA40" s="186">
        <f>[1]PerlDa2!BZ2056</f>
        <v>2</v>
      </c>
      <c r="CB40" s="186">
        <f>[1]PerlDa2!CA2056</f>
        <v>3</v>
      </c>
      <c r="CC40" s="186">
        <f>[1]PerlDa2!CB2056</f>
        <v>6</v>
      </c>
      <c r="CD40" s="186">
        <f>[1]PerlDa2!CC2056</f>
        <v>7</v>
      </c>
      <c r="CE40" s="186">
        <f>[1]PerlDa2!CD2056</f>
        <v>10</v>
      </c>
      <c r="CF40" s="186">
        <f>[1]PerlDa2!CE2056</f>
        <v>11</v>
      </c>
      <c r="CG40" s="186">
        <f>[1]PerlDa2!CF2056</f>
        <v>16</v>
      </c>
      <c r="CH40" s="186">
        <f>[1]PerlDa2!CG2056</f>
        <v>20</v>
      </c>
      <c r="CI40" s="186">
        <f>[1]PerlDa2!CH2056</f>
        <v>21</v>
      </c>
      <c r="CJ40" s="186">
        <f>[1]PerlDa2!CI2056</f>
        <v>25</v>
      </c>
      <c r="CK40" s="186">
        <f>[1]PerlDa2!CJ2056</f>
        <v>36</v>
      </c>
      <c r="CL40" s="186">
        <f>[1]PerlDa2!CK2056</f>
        <v>62</v>
      </c>
      <c r="CM40" s="186">
        <f>[1]PerlDa2!CL2056</f>
        <v>77</v>
      </c>
      <c r="CN40" s="186">
        <f>[1]PerlDa2!CM2056</f>
        <v>105</v>
      </c>
      <c r="CO40" s="186">
        <f>[1]PerlDa2!CN2056</f>
        <v>105</v>
      </c>
      <c r="CP40" s="186">
        <f>[1]PerlDa2!CO2056</f>
        <v>110</v>
      </c>
      <c r="CQ40" s="186">
        <f>[1]PerlDa2!CP2056</f>
        <v>146</v>
      </c>
      <c r="CR40" s="186">
        <f>[1]PerlDa2!CQ2056</f>
        <v>180</v>
      </c>
      <c r="CS40" s="186">
        <f>[1]PerlDa2!CR2056</f>
        <v>239</v>
      </c>
      <c r="CT40" s="186">
        <f>[1]PerlDa2!CS2056</f>
        <v>308</v>
      </c>
      <c r="CU40" s="186">
        <f>[1]PerlDa2!CT2056</f>
        <v>358</v>
      </c>
      <c r="CV40" s="186">
        <f>[1]PerlDa2!CU2056</f>
        <v>373</v>
      </c>
      <c r="CW40" s="186">
        <f>[1]PerlDa2!CV2056</f>
        <v>401</v>
      </c>
      <c r="CX40" s="186">
        <f>[1]PerlDa2!CW2056</f>
        <v>477</v>
      </c>
      <c r="CY40" s="186">
        <f>[1]PerlDa2!CX2056</f>
        <v>591</v>
      </c>
      <c r="CZ40" s="186">
        <f>[1]PerlDa2!CY2056</f>
        <v>687</v>
      </c>
      <c r="DA40" s="186">
        <f>[1]PerlDa2!CZ2056</f>
        <v>793</v>
      </c>
      <c r="DB40" s="186">
        <f>[1]PerlDa2!DA2056</f>
        <v>870</v>
      </c>
      <c r="DC40" s="186">
        <f>[1]PerlDa2!DB2056</f>
        <v>887</v>
      </c>
      <c r="DD40" s="186">
        <f>[1]PerlDa2!DC2056</f>
        <v>899</v>
      </c>
      <c r="DE40" s="186">
        <f>[1]PerlDa2!DD2056</f>
        <v>919</v>
      </c>
      <c r="DF40" s="186">
        <f>[1]PerlDa2!DE2056</f>
        <v>1033</v>
      </c>
      <c r="DG40" s="186">
        <f>[1]PerlDa2!DF2056</f>
        <v>1203</v>
      </c>
      <c r="DH40" s="186">
        <f>[1]PerlDa2!DG2056</f>
        <v>1333</v>
      </c>
      <c r="DI40" s="186">
        <f>[1]PerlDa2!DH2056</f>
        <v>1400</v>
      </c>
      <c r="DJ40" s="186">
        <f>[1]PerlDa2!DI2056</f>
        <v>1511</v>
      </c>
      <c r="DK40" s="186">
        <f>[1]PerlDa2!DJ2056</f>
        <v>1540</v>
      </c>
      <c r="DL40" s="186">
        <f>[1]PerlDa2!DK2056</f>
        <v>1580</v>
      </c>
      <c r="DM40" s="186">
        <f>[1]PerlDa2!DL2056</f>
        <v>1765</v>
      </c>
      <c r="DN40" s="186">
        <f>[1]PerlDa2!DM2056</f>
        <v>1937</v>
      </c>
      <c r="DO40" s="186">
        <f>[1]PerlDa2!DN2056</f>
        <v>2021</v>
      </c>
      <c r="DP40" s="186">
        <f>[1]PerlDa2!DO2056</f>
        <v>2152</v>
      </c>
      <c r="DQ40" s="186">
        <f>[1]PerlDa2!DP2056</f>
        <v>2192</v>
      </c>
      <c r="DR40" s="186">
        <f>[1]PerlDa2!DQ2056</f>
        <v>2194</v>
      </c>
      <c r="DS40" s="186">
        <f>[1]PerlDa2!DR2056</f>
        <v>2274</v>
      </c>
      <c r="DT40" s="186">
        <f>[1]PerlDa2!DS2056</f>
        <v>2355</v>
      </c>
      <c r="DU40" s="186">
        <f>[1]PerlDa2!DT2056</f>
        <v>2462</v>
      </c>
      <c r="DV40" s="186">
        <f>[1]PerlDa2!DU2056</f>
        <v>2586</v>
      </c>
      <c r="DW40" s="186">
        <f>[1]PerlDa2!DV2056</f>
        <v>2653</v>
      </c>
      <c r="DX40" s="186">
        <f>[1]PerlDa2!DW2056</f>
        <v>2669</v>
      </c>
      <c r="DY40" s="186">
        <f>[1]PerlDa2!DX2056</f>
        <v>2679</v>
      </c>
      <c r="DZ40" s="186">
        <f>[1]PerlDa2!DY2056</f>
        <v>2769</v>
      </c>
      <c r="EA40" s="186">
        <f>[1]PerlDa2!DZ2056</f>
        <v>2854</v>
      </c>
      <c r="EB40" s="186">
        <f>[1]PerlDa2!EA2056</f>
        <v>2941</v>
      </c>
      <c r="EC40" s="186">
        <f>[1]PerlDa2!EB2056</f>
        <v>3040</v>
      </c>
      <c r="ED40" s="186">
        <f>[1]PerlDa2!EC2056</f>
        <v>3175</v>
      </c>
      <c r="EE40" s="186">
        <f>[1]PerlDa2!ED2056</f>
        <v>3220</v>
      </c>
      <c r="EF40" s="186">
        <f>[1]PerlDa2!EE2056</f>
        <v>3225</v>
      </c>
      <c r="EG40" s="186">
        <f>[1]PerlDa2!EF2056</f>
        <v>3256</v>
      </c>
      <c r="EH40" s="186">
        <f>[1]PerlDa2!EG2056</f>
        <v>3313</v>
      </c>
      <c r="EI40" s="186">
        <f>[1]PerlDa2!EH2056</f>
        <v>3460</v>
      </c>
      <c r="EJ40" s="187"/>
    </row>
    <row r="41" spans="1:140" x14ac:dyDescent="0.25">
      <c r="A41" s="184">
        <v>1</v>
      </c>
      <c r="B41" s="186" t="str">
        <f>[1]PerlDa2!A2057</f>
        <v>Switzerland</v>
      </c>
      <c r="C41" s="186" t="str">
        <f>[1]PerlDa2!B2057</f>
        <v>Switzerland_UNSM</v>
      </c>
      <c r="D41" s="186" t="str">
        <f>[1]PerlDa2!C2057</f>
        <v>UNSM</v>
      </c>
      <c r="E41" s="186">
        <f>[1]PerlDa2!D2057</f>
        <v>0</v>
      </c>
      <c r="F41" s="186">
        <f>[1]PerlDa2!E2057</f>
        <v>0</v>
      </c>
      <c r="G41" s="186">
        <f>[1]PerlDa2!F2057</f>
        <v>0</v>
      </c>
      <c r="H41" s="186">
        <f>[1]PerlDa2!G2057</f>
        <v>0</v>
      </c>
      <c r="I41" s="186" t="str">
        <f>[1]PerlDa2!H2057</f>
        <v>Deaths</v>
      </c>
      <c r="J41" s="186" t="str">
        <f>[1]PerlDa2!I2057</f>
        <v>jhu</v>
      </c>
      <c r="K41" s="186" t="str">
        <f>[1]PerlDa2!J2057</f>
        <v>Fri May 15 09:41:43 EET 2020</v>
      </c>
      <c r="L41" s="186" t="str">
        <f>[1]PerlDa2!K2057</f>
        <v>cCdD</v>
      </c>
      <c r="M41" s="186" t="str">
        <f>[1]PerlDa2!L2057</f>
        <v>Cases</v>
      </c>
      <c r="N41" s="186">
        <f>[1]PerlDa2!M2057</f>
        <v>30255</v>
      </c>
      <c r="O41" s="186">
        <f>[1]PerlDa2!N2057</f>
        <v>40</v>
      </c>
      <c r="P41" s="186">
        <f>[1]PerlDa2!O2057</f>
        <v>62</v>
      </c>
      <c r="Q41" s="186">
        <f>[1]PerlDa2!P2057</f>
        <v>55</v>
      </c>
      <c r="R41" s="186">
        <f>[1]PerlDa2!Q2057</f>
        <v>25</v>
      </c>
      <c r="S41" s="186">
        <f>[1]PerlDa2!R2057</f>
        <v>79</v>
      </c>
      <c r="T41" s="186" t="str">
        <f>[1]PerlDa2!S2057</f>
        <v>Death</v>
      </c>
      <c r="U41" s="186">
        <f>[1]PerlDa2!T2057</f>
        <v>1840</v>
      </c>
      <c r="V41" s="186">
        <f>[1]PerlDa2!U2057</f>
        <v>44</v>
      </c>
      <c r="W41" s="186">
        <f>[1]PerlDa2!V2057</f>
        <v>73</v>
      </c>
      <c r="X41" s="186">
        <f>[1]PerlDa2!W2057</f>
        <v>64</v>
      </c>
      <c r="Y41" s="186">
        <f>[1]PerlDa2!X2057</f>
        <v>32</v>
      </c>
      <c r="Z41" s="186">
        <f>[1]PerlDa2!Y2057</f>
        <v>95</v>
      </c>
      <c r="AA41" s="186">
        <f>[1]PerlDa2!Z2057</f>
        <v>6.08E-2</v>
      </c>
      <c r="AB41" s="186">
        <f>[1]PerlDa2!AA2057</f>
        <v>0</v>
      </c>
      <c r="AC41" s="186">
        <f>[1]PerlDa2!AB2057</f>
        <v>0</v>
      </c>
      <c r="AD41" s="186">
        <f>[1]PerlDa2!AC2057</f>
        <v>0</v>
      </c>
      <c r="AE41" s="186">
        <f>[1]PerlDa2!AD2057</f>
        <v>0</v>
      </c>
      <c r="AF41" s="186">
        <f>[1]PerlDa2!AE2057</f>
        <v>0</v>
      </c>
      <c r="AG41" s="186">
        <f>[1]PerlDa2!AF2057</f>
        <v>0</v>
      </c>
      <c r="AH41" s="186">
        <f>[1]PerlDa2!AG2057</f>
        <v>0</v>
      </c>
      <c r="AI41" s="186">
        <f>[1]PerlDa2!AH2057</f>
        <v>0</v>
      </c>
      <c r="AJ41" s="186">
        <f>[1]PerlDa2!AI2057</f>
        <v>0</v>
      </c>
      <c r="AK41" s="186">
        <f>[1]PerlDa2!AJ2057</f>
        <v>0</v>
      </c>
      <c r="AL41" s="186">
        <f>[1]PerlDa2!AK2057</f>
        <v>0</v>
      </c>
      <c r="AM41" s="186">
        <f>[1]PerlDa2!AL2057</f>
        <v>0</v>
      </c>
      <c r="AN41" s="186">
        <f>[1]PerlDa2!AM2057</f>
        <v>0</v>
      </c>
      <c r="AO41" s="186">
        <f>[1]PerlDa2!AN2057</f>
        <v>0</v>
      </c>
      <c r="AP41" s="186">
        <f>[1]PerlDa2!AO2057</f>
        <v>0</v>
      </c>
      <c r="AQ41" s="186">
        <f>[1]PerlDa2!AP2057</f>
        <v>0</v>
      </c>
      <c r="AR41" s="186">
        <f>[1]PerlDa2!AQ2057</f>
        <v>0</v>
      </c>
      <c r="AS41" s="186">
        <f>[1]PerlDa2!AR2057</f>
        <v>0</v>
      </c>
      <c r="AT41" s="186">
        <f>[1]PerlDa2!AS2057</f>
        <v>0</v>
      </c>
      <c r="AU41" s="186">
        <f>[1]PerlDa2!AT2057</f>
        <v>0</v>
      </c>
      <c r="AV41" s="186">
        <f>[1]PerlDa2!AU2057</f>
        <v>0</v>
      </c>
      <c r="AW41" s="186">
        <f>[1]PerlDa2!AV2057</f>
        <v>0</v>
      </c>
      <c r="AX41" s="186">
        <f>[1]PerlDa2!AW2057</f>
        <v>0</v>
      </c>
      <c r="AY41" s="186">
        <f>[1]PerlDa2!AX2057</f>
        <v>0</v>
      </c>
      <c r="AZ41" s="186">
        <f>[1]PerlDa2!AY2057</f>
        <v>0</v>
      </c>
      <c r="BA41" s="186">
        <f>[1]PerlDa2!AZ2057</f>
        <v>0</v>
      </c>
      <c r="BB41" s="186">
        <f>[1]PerlDa2!BA2057</f>
        <v>0</v>
      </c>
      <c r="BC41" s="186">
        <f>[1]PerlDa2!BB2057</f>
        <v>0</v>
      </c>
      <c r="BD41" s="186">
        <f>[1]PerlDa2!BC2057</f>
        <v>0</v>
      </c>
      <c r="BE41" s="186">
        <f>[1]PerlDa2!BD2057</f>
        <v>0</v>
      </c>
      <c r="BF41" s="186">
        <f>[1]PerlDa2!BE2057</f>
        <v>0</v>
      </c>
      <c r="BG41" s="186">
        <f>[1]PerlDa2!BF2057</f>
        <v>0</v>
      </c>
      <c r="BH41" s="186">
        <f>[1]PerlDa2!BG2057</f>
        <v>0</v>
      </c>
      <c r="BI41" s="186">
        <f>[1]PerlDa2!BH2057</f>
        <v>0</v>
      </c>
      <c r="BJ41" s="186">
        <f>[1]PerlDa2!BI2057</f>
        <v>0</v>
      </c>
      <c r="BK41" s="186">
        <f>[1]PerlDa2!BJ2057</f>
        <v>0</v>
      </c>
      <c r="BL41" s="186">
        <f>[1]PerlDa2!BK2057</f>
        <v>0</v>
      </c>
      <c r="BM41" s="186">
        <f>[1]PerlDa2!BL2057</f>
        <v>0</v>
      </c>
      <c r="BN41" s="186">
        <f>[1]PerlDa2!BM2057</f>
        <v>0</v>
      </c>
      <c r="BO41" s="186">
        <f>[1]PerlDa2!BN2057</f>
        <v>0</v>
      </c>
      <c r="BP41" s="186">
        <f>[1]PerlDa2!BO2057</f>
        <v>0</v>
      </c>
      <c r="BQ41" s="186">
        <f>[1]PerlDa2!BP2057</f>
        <v>0</v>
      </c>
      <c r="BR41" s="186">
        <f>[1]PerlDa2!BQ2057</f>
        <v>1</v>
      </c>
      <c r="BS41" s="186">
        <f>[1]PerlDa2!BR2057</f>
        <v>1</v>
      </c>
      <c r="BT41" s="186">
        <f>[1]PerlDa2!BS2057</f>
        <v>1</v>
      </c>
      <c r="BU41" s="186">
        <f>[1]PerlDa2!BT2057</f>
        <v>2</v>
      </c>
      <c r="BV41" s="186">
        <f>[1]PerlDa2!BU2057</f>
        <v>2</v>
      </c>
      <c r="BW41" s="186">
        <f>[1]PerlDa2!BV2057</f>
        <v>3</v>
      </c>
      <c r="BX41" s="186">
        <f>[1]PerlDa2!BW2057</f>
        <v>4</v>
      </c>
      <c r="BY41" s="186">
        <f>[1]PerlDa2!BX2057</f>
        <v>4</v>
      </c>
      <c r="BZ41" s="186">
        <f>[1]PerlDa2!BY2057</f>
        <v>11</v>
      </c>
      <c r="CA41" s="186">
        <f>[1]PerlDa2!BZ2057</f>
        <v>13</v>
      </c>
      <c r="CB41" s="186">
        <f>[1]PerlDa2!CA2057</f>
        <v>14</v>
      </c>
      <c r="CC41" s="186">
        <f>[1]PerlDa2!CB2057</f>
        <v>14</v>
      </c>
      <c r="CD41" s="186">
        <f>[1]PerlDa2!CC2057</f>
        <v>27</v>
      </c>
      <c r="CE41" s="186">
        <f>[1]PerlDa2!CD2057</f>
        <v>28</v>
      </c>
      <c r="CF41" s="186">
        <f>[1]PerlDa2!CE2057</f>
        <v>41</v>
      </c>
      <c r="CG41" s="186">
        <f>[1]PerlDa2!CF2057</f>
        <v>54</v>
      </c>
      <c r="CH41" s="186">
        <f>[1]PerlDa2!CG2057</f>
        <v>75</v>
      </c>
      <c r="CI41" s="186">
        <f>[1]PerlDa2!CH2057</f>
        <v>98</v>
      </c>
      <c r="CJ41" s="186">
        <f>[1]PerlDa2!CI2057</f>
        <v>120</v>
      </c>
      <c r="CK41" s="186">
        <f>[1]PerlDa2!CJ2057</f>
        <v>122</v>
      </c>
      <c r="CL41" s="186">
        <f>[1]PerlDa2!CK2057</f>
        <v>153</v>
      </c>
      <c r="CM41" s="186">
        <f>[1]PerlDa2!CL2057</f>
        <v>191</v>
      </c>
      <c r="CN41" s="186">
        <f>[1]PerlDa2!CM2057</f>
        <v>231</v>
      </c>
      <c r="CO41" s="186">
        <f>[1]PerlDa2!CN2057</f>
        <v>264</v>
      </c>
      <c r="CP41" s="186">
        <f>[1]PerlDa2!CO2057</f>
        <v>300</v>
      </c>
      <c r="CQ41" s="186">
        <f>[1]PerlDa2!CP2057</f>
        <v>359</v>
      </c>
      <c r="CR41" s="186">
        <f>[1]PerlDa2!CQ2057</f>
        <v>433</v>
      </c>
      <c r="CS41" s="186">
        <f>[1]PerlDa2!CR2057</f>
        <v>488</v>
      </c>
      <c r="CT41" s="186">
        <f>[1]PerlDa2!CS2057</f>
        <v>536</v>
      </c>
      <c r="CU41" s="186">
        <f>[1]PerlDa2!CT2057</f>
        <v>591</v>
      </c>
      <c r="CV41" s="186">
        <f>[1]PerlDa2!CU2057</f>
        <v>666</v>
      </c>
      <c r="CW41" s="186">
        <f>[1]PerlDa2!CV2057</f>
        <v>715</v>
      </c>
      <c r="CX41" s="186">
        <f>[1]PerlDa2!CW2057</f>
        <v>765</v>
      </c>
      <c r="CY41" s="186">
        <f>[1]PerlDa2!CX2057</f>
        <v>821</v>
      </c>
      <c r="CZ41" s="186">
        <f>[1]PerlDa2!CY2057</f>
        <v>895</v>
      </c>
      <c r="DA41" s="186">
        <f>[1]PerlDa2!CZ2057</f>
        <v>948</v>
      </c>
      <c r="DB41" s="186">
        <f>[1]PerlDa2!DA2057</f>
        <v>1002</v>
      </c>
      <c r="DC41" s="186">
        <f>[1]PerlDa2!DB2057</f>
        <v>1036</v>
      </c>
      <c r="DD41" s="186">
        <f>[1]PerlDa2!DC2057</f>
        <v>1106</v>
      </c>
      <c r="DE41" s="186">
        <f>[1]PerlDa2!DD2057</f>
        <v>1138</v>
      </c>
      <c r="DF41" s="186">
        <f>[1]PerlDa2!DE2057</f>
        <v>1174</v>
      </c>
      <c r="DG41" s="186">
        <f>[1]PerlDa2!DF2057</f>
        <v>1239</v>
      </c>
      <c r="DH41" s="186">
        <f>[1]PerlDa2!DG2057</f>
        <v>1281</v>
      </c>
      <c r="DI41" s="186">
        <f>[1]PerlDa2!DH2057</f>
        <v>1327</v>
      </c>
      <c r="DJ41" s="186">
        <f>[1]PerlDa2!DI2057</f>
        <v>1368</v>
      </c>
      <c r="DK41" s="186">
        <f>[1]PerlDa2!DJ2057</f>
        <v>1393</v>
      </c>
      <c r="DL41" s="186">
        <f>[1]PerlDa2!DK2057</f>
        <v>1429</v>
      </c>
      <c r="DM41" s="186">
        <f>[1]PerlDa2!DL2057</f>
        <v>1478</v>
      </c>
      <c r="DN41" s="186">
        <f>[1]PerlDa2!DM2057</f>
        <v>1509</v>
      </c>
      <c r="DO41" s="186">
        <f>[1]PerlDa2!DN2057</f>
        <v>1549</v>
      </c>
      <c r="DP41" s="186">
        <f>[1]PerlDa2!DO2057</f>
        <v>1589</v>
      </c>
      <c r="DQ41" s="186">
        <f>[1]PerlDa2!DP2057</f>
        <v>1599</v>
      </c>
      <c r="DR41" s="186">
        <f>[1]PerlDa2!DQ2057</f>
        <v>1610</v>
      </c>
      <c r="DS41" s="186">
        <f>[1]PerlDa2!DR2057</f>
        <v>1665</v>
      </c>
      <c r="DT41" s="186">
        <f>[1]PerlDa2!DS2057</f>
        <v>1699</v>
      </c>
      <c r="DU41" s="186">
        <f>[1]PerlDa2!DT2057</f>
        <v>1716</v>
      </c>
      <c r="DV41" s="186">
        <f>[1]PerlDa2!DU2057</f>
        <v>1737</v>
      </c>
      <c r="DW41" s="186">
        <f>[1]PerlDa2!DV2057</f>
        <v>1754</v>
      </c>
      <c r="DX41" s="186">
        <f>[1]PerlDa2!DW2057</f>
        <v>1762</v>
      </c>
      <c r="DY41" s="186">
        <f>[1]PerlDa2!DX2057</f>
        <v>1762</v>
      </c>
      <c r="DZ41" s="186">
        <f>[1]PerlDa2!DY2057</f>
        <v>1784</v>
      </c>
      <c r="EA41" s="186">
        <f>[1]PerlDa2!DZ2057</f>
        <v>1795</v>
      </c>
      <c r="EB41" s="186">
        <f>[1]PerlDa2!EA2057</f>
        <v>1805</v>
      </c>
      <c r="EC41" s="186">
        <f>[1]PerlDa2!EB2057</f>
        <v>1810</v>
      </c>
      <c r="ED41" s="186">
        <f>[1]PerlDa2!EC2057</f>
        <v>1823</v>
      </c>
      <c r="EE41" s="186">
        <f>[1]PerlDa2!ED2057</f>
        <v>1830</v>
      </c>
      <c r="EF41" s="186">
        <f>[1]PerlDa2!EE2057</f>
        <v>1833</v>
      </c>
      <c r="EG41" s="186">
        <f>[1]PerlDa2!EF2057</f>
        <v>1845</v>
      </c>
      <c r="EH41" s="186">
        <f>[1]PerlDa2!EG2057</f>
        <v>1867</v>
      </c>
      <c r="EI41" s="186">
        <f>[1]PerlDa2!EH2057</f>
        <v>1870</v>
      </c>
      <c r="EJ41" s="187"/>
    </row>
    <row r="42" spans="1:140" x14ac:dyDescent="0.25">
      <c r="A42" s="184">
        <v>1</v>
      </c>
      <c r="B42" s="186" t="str">
        <f>[1]PerlDa2!A3671</f>
        <v>United_Kingdom</v>
      </c>
      <c r="C42" s="186" t="str">
        <f>[1]PerlDa2!B3671</f>
        <v>United_Kingdom_UNSM</v>
      </c>
      <c r="D42" s="186" t="str">
        <f>[1]PerlDa2!C3671</f>
        <v>UNSM</v>
      </c>
      <c r="E42" s="186">
        <f>[1]PerlDa2!D3671</f>
        <v>0</v>
      </c>
      <c r="F42" s="186">
        <f>[1]PerlDa2!E3671</f>
        <v>0</v>
      </c>
      <c r="G42" s="186">
        <f>[1]PerlDa2!F3671</f>
        <v>0</v>
      </c>
      <c r="H42" s="186">
        <f>[1]PerlDa2!G3671</f>
        <v>0</v>
      </c>
      <c r="I42" s="186" t="str">
        <f>[1]PerlDa2!H3671</f>
        <v>Deaths</v>
      </c>
      <c r="J42" s="186" t="str">
        <f>[1]PerlDa2!I3671</f>
        <v>jhu</v>
      </c>
      <c r="K42" s="186" t="str">
        <f>[1]PerlDa2!J3671</f>
        <v>Fri May 15 09:41:43 EET 2020</v>
      </c>
      <c r="L42" s="186" t="str">
        <f>[1]PerlDa2!K3671</f>
        <v>c=d=</v>
      </c>
      <c r="M42" s="186" t="str">
        <f>[1]PerlDa2!L3671</f>
        <v>Cases</v>
      </c>
      <c r="N42" s="186">
        <f>[1]PerlDa2!M3671</f>
        <v>216765</v>
      </c>
      <c r="O42" s="186">
        <f>[1]PerlDa2!N3671</f>
        <v>40</v>
      </c>
      <c r="P42" s="186">
        <f>[1]PerlDa2!O3671</f>
        <v>81</v>
      </c>
      <c r="Q42" s="186">
        <f>[1]PerlDa2!P3671</f>
        <v>67</v>
      </c>
      <c r="R42" s="186">
        <f>[1]PerlDa2!Q3671</f>
        <v>43</v>
      </c>
      <c r="S42" s="186">
        <f>[1]PerlDa2!R3671</f>
        <v>999</v>
      </c>
      <c r="T42" s="186" t="str">
        <f>[1]PerlDa2!S3671</f>
        <v>Death</v>
      </c>
      <c r="U42" s="186">
        <f>[1]PerlDa2!T3671</f>
        <v>31811</v>
      </c>
      <c r="V42" s="186">
        <f>[1]PerlDa2!U3671</f>
        <v>43</v>
      </c>
      <c r="W42" s="186">
        <f>[1]PerlDa2!V3671</f>
        <v>81</v>
      </c>
      <c r="X42" s="186">
        <f>[1]PerlDa2!W3671</f>
        <v>69</v>
      </c>
      <c r="Y42" s="186">
        <f>[1]PerlDa2!X3671</f>
        <v>41</v>
      </c>
      <c r="Z42" s="186">
        <f>[1]PerlDa2!Y3671</f>
        <v>999</v>
      </c>
      <c r="AA42" s="186">
        <f>[1]PerlDa2!Z3671</f>
        <v>0.14680000000000001</v>
      </c>
      <c r="AB42" s="186">
        <f>[1]PerlDa2!AA3671</f>
        <v>0</v>
      </c>
      <c r="AC42" s="186">
        <f>[1]PerlDa2!AB3671</f>
        <v>0</v>
      </c>
      <c r="AD42" s="186">
        <f>[1]PerlDa2!AC3671</f>
        <v>0</v>
      </c>
      <c r="AE42" s="186">
        <f>[1]PerlDa2!AD3671</f>
        <v>0</v>
      </c>
      <c r="AF42" s="186">
        <f>[1]PerlDa2!AE3671</f>
        <v>0</v>
      </c>
      <c r="AG42" s="186">
        <f>[1]PerlDa2!AF3671</f>
        <v>0</v>
      </c>
      <c r="AH42" s="186">
        <f>[1]PerlDa2!AG3671</f>
        <v>0</v>
      </c>
      <c r="AI42" s="186">
        <f>[1]PerlDa2!AH3671</f>
        <v>0</v>
      </c>
      <c r="AJ42" s="186">
        <f>[1]PerlDa2!AI3671</f>
        <v>0</v>
      </c>
      <c r="AK42" s="186">
        <f>[1]PerlDa2!AJ3671</f>
        <v>0</v>
      </c>
      <c r="AL42" s="186">
        <f>[1]PerlDa2!AK3671</f>
        <v>0</v>
      </c>
      <c r="AM42" s="186">
        <f>[1]PerlDa2!AL3671</f>
        <v>0</v>
      </c>
      <c r="AN42" s="186">
        <f>[1]PerlDa2!AM3671</f>
        <v>0</v>
      </c>
      <c r="AO42" s="186">
        <f>[1]PerlDa2!AN3671</f>
        <v>0</v>
      </c>
      <c r="AP42" s="186">
        <f>[1]PerlDa2!AO3671</f>
        <v>0</v>
      </c>
      <c r="AQ42" s="186">
        <f>[1]PerlDa2!AP3671</f>
        <v>0</v>
      </c>
      <c r="AR42" s="186">
        <f>[1]PerlDa2!AQ3671</f>
        <v>0</v>
      </c>
      <c r="AS42" s="186">
        <f>[1]PerlDa2!AR3671</f>
        <v>0</v>
      </c>
      <c r="AT42" s="186">
        <f>[1]PerlDa2!AS3671</f>
        <v>0</v>
      </c>
      <c r="AU42" s="186">
        <f>[1]PerlDa2!AT3671</f>
        <v>0</v>
      </c>
      <c r="AV42" s="186">
        <f>[1]PerlDa2!AU3671</f>
        <v>0</v>
      </c>
      <c r="AW42" s="186">
        <f>[1]PerlDa2!AV3671</f>
        <v>0</v>
      </c>
      <c r="AX42" s="186">
        <f>[1]PerlDa2!AW3671</f>
        <v>0</v>
      </c>
      <c r="AY42" s="186">
        <f>[1]PerlDa2!AX3671</f>
        <v>0</v>
      </c>
      <c r="AZ42" s="186">
        <f>[1]PerlDa2!AY3671</f>
        <v>0</v>
      </c>
      <c r="BA42" s="186">
        <f>[1]PerlDa2!AZ3671</f>
        <v>0</v>
      </c>
      <c r="BB42" s="186">
        <f>[1]PerlDa2!BA3671</f>
        <v>0</v>
      </c>
      <c r="BC42" s="186">
        <f>[1]PerlDa2!BB3671</f>
        <v>0</v>
      </c>
      <c r="BD42" s="186">
        <f>[1]PerlDa2!BC3671</f>
        <v>0</v>
      </c>
      <c r="BE42" s="186">
        <f>[1]PerlDa2!BD3671</f>
        <v>0</v>
      </c>
      <c r="BF42" s="186">
        <f>[1]PerlDa2!BE3671</f>
        <v>0</v>
      </c>
      <c r="BG42" s="186">
        <f>[1]PerlDa2!BF3671</f>
        <v>0</v>
      </c>
      <c r="BH42" s="186">
        <f>[1]PerlDa2!BG3671</f>
        <v>0</v>
      </c>
      <c r="BI42" s="186">
        <f>[1]PerlDa2!BH3671</f>
        <v>0</v>
      </c>
      <c r="BJ42" s="186">
        <f>[1]PerlDa2!BI3671</f>
        <v>0</v>
      </c>
      <c r="BK42" s="186">
        <f>[1]PerlDa2!BJ3671</f>
        <v>0</v>
      </c>
      <c r="BL42" s="186">
        <f>[1]PerlDa2!BK3671</f>
        <v>0</v>
      </c>
      <c r="BM42" s="186">
        <f>[1]PerlDa2!BL3671</f>
        <v>0</v>
      </c>
      <c r="BN42" s="186">
        <f>[1]PerlDa2!BM3671</f>
        <v>0</v>
      </c>
      <c r="BO42" s="186">
        <f>[1]PerlDa2!BN3671</f>
        <v>0</v>
      </c>
      <c r="BP42" s="186">
        <f>[1]PerlDa2!BO3671</f>
        <v>0</v>
      </c>
      <c r="BQ42" s="186">
        <f>[1]PerlDa2!BP3671</f>
        <v>0</v>
      </c>
      <c r="BR42" s="186">
        <f>[1]PerlDa2!BQ3671</f>
        <v>0</v>
      </c>
      <c r="BS42" s="186">
        <f>[1]PerlDa2!BR3671</f>
        <v>1</v>
      </c>
      <c r="BT42" s="186">
        <f>[1]PerlDa2!BS3671</f>
        <v>2</v>
      </c>
      <c r="BU42" s="186">
        <f>[1]PerlDa2!BT3671</f>
        <v>2</v>
      </c>
      <c r="BV42" s="186">
        <f>[1]PerlDa2!BU3671</f>
        <v>3</v>
      </c>
      <c r="BW42" s="186">
        <f>[1]PerlDa2!BV3671</f>
        <v>7</v>
      </c>
      <c r="BX42" s="186">
        <f>[1]PerlDa2!BW3671</f>
        <v>7</v>
      </c>
      <c r="BY42" s="186">
        <f>[1]PerlDa2!BX3671</f>
        <v>9</v>
      </c>
      <c r="BZ42" s="186">
        <f>[1]PerlDa2!BY3671</f>
        <v>10</v>
      </c>
      <c r="CA42" s="186">
        <f>[1]PerlDa2!BZ3671</f>
        <v>28</v>
      </c>
      <c r="CB42" s="186">
        <f>[1]PerlDa2!CA3671</f>
        <v>43</v>
      </c>
      <c r="CC42" s="186">
        <f>[1]PerlDa2!CB3671</f>
        <v>65</v>
      </c>
      <c r="CD42" s="186">
        <f>[1]PerlDa2!CC3671</f>
        <v>81</v>
      </c>
      <c r="CE42" s="186">
        <f>[1]PerlDa2!CD3671</f>
        <v>115</v>
      </c>
      <c r="CF42" s="186">
        <f>[1]PerlDa2!CE3671</f>
        <v>158</v>
      </c>
      <c r="CG42" s="186">
        <f>[1]PerlDa2!CF3671</f>
        <v>194</v>
      </c>
      <c r="CH42" s="186">
        <f>[1]PerlDa2!CG3671</f>
        <v>250</v>
      </c>
      <c r="CI42" s="186">
        <f>[1]PerlDa2!CH3671</f>
        <v>285</v>
      </c>
      <c r="CJ42" s="186">
        <f>[1]PerlDa2!CI3671</f>
        <v>359</v>
      </c>
      <c r="CK42" s="186">
        <f>[1]PerlDa2!CJ3671</f>
        <v>508</v>
      </c>
      <c r="CL42" s="186">
        <f>[1]PerlDa2!CK3671</f>
        <v>694</v>
      </c>
      <c r="CM42" s="186">
        <f>[1]PerlDa2!CL3671</f>
        <v>877</v>
      </c>
      <c r="CN42" s="186">
        <f>[1]PerlDa2!CM3671</f>
        <v>1161</v>
      </c>
      <c r="CO42" s="186">
        <f>[1]PerlDa2!CN3671</f>
        <v>1455</v>
      </c>
      <c r="CP42" s="186">
        <f>[1]PerlDa2!CO3671</f>
        <v>1669</v>
      </c>
      <c r="CQ42" s="186">
        <f>[1]PerlDa2!CP3671</f>
        <v>2043</v>
      </c>
      <c r="CR42" s="186">
        <f>[1]PerlDa2!CQ3671</f>
        <v>2425</v>
      </c>
      <c r="CS42" s="186">
        <f>[1]PerlDa2!CR3671</f>
        <v>3095</v>
      </c>
      <c r="CT42" s="186">
        <f>[1]PerlDa2!CS3671</f>
        <v>3747</v>
      </c>
      <c r="CU42" s="186">
        <f>[1]PerlDa2!CT3671</f>
        <v>4461</v>
      </c>
      <c r="CV42" s="186">
        <f>[1]PerlDa2!CU3671</f>
        <v>5221</v>
      </c>
      <c r="CW42" s="186">
        <f>[1]PerlDa2!CV3671</f>
        <v>5865</v>
      </c>
      <c r="CX42" s="186">
        <f>[1]PerlDa2!CW3671</f>
        <v>6433</v>
      </c>
      <c r="CY42" s="186">
        <f>[1]PerlDa2!CX3671</f>
        <v>7471</v>
      </c>
      <c r="CZ42" s="186">
        <f>[1]PerlDa2!CY3671</f>
        <v>8505</v>
      </c>
      <c r="DA42" s="186">
        <f>[1]PerlDa2!CZ3671</f>
        <v>9608</v>
      </c>
      <c r="DB42" s="186">
        <f>[1]PerlDa2!DA3671</f>
        <v>10760</v>
      </c>
      <c r="DC42" s="186">
        <f>[1]PerlDa2!DB3671</f>
        <v>11599</v>
      </c>
      <c r="DD42" s="186">
        <f>[1]PerlDa2!DC3671</f>
        <v>12285</v>
      </c>
      <c r="DE42" s="186">
        <f>[1]PerlDa2!DD3671</f>
        <v>13029</v>
      </c>
      <c r="DF42" s="186">
        <f>[1]PerlDa2!DE3671</f>
        <v>14073</v>
      </c>
      <c r="DG42" s="186">
        <f>[1]PerlDa2!DF3671</f>
        <v>14915</v>
      </c>
      <c r="DH42" s="186">
        <f>[1]PerlDa2!DG3671</f>
        <v>15944</v>
      </c>
      <c r="DI42" s="186">
        <f>[1]PerlDa2!DH3671</f>
        <v>16879</v>
      </c>
      <c r="DJ42" s="186">
        <f>[1]PerlDa2!DI3671</f>
        <v>17994</v>
      </c>
      <c r="DK42" s="186">
        <f>[1]PerlDa2!DJ3671</f>
        <v>18492</v>
      </c>
      <c r="DL42" s="186">
        <f>[1]PerlDa2!DK3671</f>
        <v>19051</v>
      </c>
      <c r="DM42" s="186">
        <f>[1]PerlDa2!DL3671</f>
        <v>20223</v>
      </c>
      <c r="DN42" s="186">
        <f>[1]PerlDa2!DM3671</f>
        <v>21060</v>
      </c>
      <c r="DO42" s="186">
        <f>[1]PerlDa2!DN3671</f>
        <v>21787</v>
      </c>
      <c r="DP42" s="186">
        <f>[1]PerlDa2!DO3671</f>
        <v>22792</v>
      </c>
      <c r="DQ42" s="186">
        <f>[1]PerlDa2!DP3671</f>
        <v>23635</v>
      </c>
      <c r="DR42" s="186">
        <f>[1]PerlDa2!DQ3671</f>
        <v>24055</v>
      </c>
      <c r="DS42" s="186">
        <f>[1]PerlDa2!DR3671</f>
        <v>24393</v>
      </c>
      <c r="DT42" s="186">
        <f>[1]PerlDa2!DS3671</f>
        <v>25302</v>
      </c>
      <c r="DU42" s="186">
        <f>[1]PerlDa2!DT3671</f>
        <v>26097</v>
      </c>
      <c r="DV42" s="186">
        <f>[1]PerlDa2!DU3671</f>
        <v>26771</v>
      </c>
      <c r="DW42" s="186">
        <f>[1]PerlDa2!DV3671</f>
        <v>27510</v>
      </c>
      <c r="DX42" s="186">
        <f>[1]PerlDa2!DW3671</f>
        <v>28131</v>
      </c>
      <c r="DY42" s="186">
        <f>[1]PerlDa2!DX3671</f>
        <v>28446</v>
      </c>
      <c r="DZ42" s="186">
        <f>[1]PerlDa2!DY3671</f>
        <v>28734</v>
      </c>
      <c r="EA42" s="186">
        <f>[1]PerlDa2!DZ3671</f>
        <v>29427</v>
      </c>
      <c r="EB42" s="186">
        <f>[1]PerlDa2!EA3671</f>
        <v>30076</v>
      </c>
      <c r="EC42" s="186">
        <f>[1]PerlDa2!EB3671</f>
        <v>30615</v>
      </c>
      <c r="ED42" s="186">
        <f>[1]PerlDa2!EC3671</f>
        <v>31241</v>
      </c>
      <c r="EE42" s="186">
        <f>[1]PerlDa2!ED3671</f>
        <v>31587</v>
      </c>
      <c r="EF42" s="186">
        <f>[1]PerlDa2!EE3671</f>
        <v>31855</v>
      </c>
      <c r="EG42" s="186">
        <f>[1]PerlDa2!EF3671</f>
        <v>32065</v>
      </c>
      <c r="EH42" s="186">
        <f>[1]PerlDa2!EG3671</f>
        <v>32692</v>
      </c>
      <c r="EI42" s="186">
        <f>[1]PerlDa2!EH3671</f>
        <v>33186</v>
      </c>
      <c r="EJ42" s="187"/>
    </row>
    <row r="43" spans="1:140" x14ac:dyDescent="0.25"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>
        <f t="shared" ref="AB43:BG43" si="0">SUM(AB3:AB42)</f>
        <v>0</v>
      </c>
      <c r="AC43" s="186">
        <f t="shared" si="0"/>
        <v>2</v>
      </c>
      <c r="AD43" s="186">
        <f t="shared" si="0"/>
        <v>3</v>
      </c>
      <c r="AE43" s="186">
        <f t="shared" si="0"/>
        <v>3</v>
      </c>
      <c r="AF43" s="186">
        <f t="shared" si="0"/>
        <v>4</v>
      </c>
      <c r="AG43" s="186">
        <f t="shared" si="0"/>
        <v>8</v>
      </c>
      <c r="AH43" s="186">
        <f t="shared" si="0"/>
        <v>10</v>
      </c>
      <c r="AI43" s="186">
        <f t="shared" si="0"/>
        <v>10</v>
      </c>
      <c r="AJ43" s="186">
        <f t="shared" si="0"/>
        <v>14</v>
      </c>
      <c r="AK43" s="186">
        <f t="shared" si="0"/>
        <v>19</v>
      </c>
      <c r="AL43" s="186">
        <f t="shared" si="0"/>
        <v>21</v>
      </c>
      <c r="AM43" s="186">
        <f t="shared" si="0"/>
        <v>23</v>
      </c>
      <c r="AN43" s="186">
        <f t="shared" si="0"/>
        <v>24</v>
      </c>
      <c r="AO43" s="186">
        <f t="shared" si="0"/>
        <v>24</v>
      </c>
      <c r="AP43" s="186">
        <f t="shared" si="0"/>
        <v>24</v>
      </c>
      <c r="AQ43" s="186">
        <f t="shared" si="0"/>
        <v>26</v>
      </c>
      <c r="AR43" s="186">
        <f t="shared" si="0"/>
        <v>31</v>
      </c>
      <c r="AS43" s="186">
        <f t="shared" si="0"/>
        <v>33</v>
      </c>
      <c r="AT43" s="186">
        <f t="shared" si="0"/>
        <v>38</v>
      </c>
      <c r="AU43" s="186">
        <f t="shared" si="0"/>
        <v>40</v>
      </c>
      <c r="AV43" s="186">
        <f t="shared" si="0"/>
        <v>41</v>
      </c>
      <c r="AW43" s="186">
        <f t="shared" si="0"/>
        <v>41</v>
      </c>
      <c r="AX43" s="186">
        <f t="shared" si="0"/>
        <v>41</v>
      </c>
      <c r="AY43" s="186">
        <f t="shared" si="0"/>
        <v>43</v>
      </c>
      <c r="AZ43" s="186">
        <f t="shared" si="0"/>
        <v>43</v>
      </c>
      <c r="BA43" s="186">
        <f t="shared" si="0"/>
        <v>43</v>
      </c>
      <c r="BB43" s="186">
        <f t="shared" si="0"/>
        <v>43</v>
      </c>
      <c r="BC43" s="186">
        <f t="shared" si="0"/>
        <v>43</v>
      </c>
      <c r="BD43" s="186">
        <f t="shared" si="0"/>
        <v>43</v>
      </c>
      <c r="BE43" s="186">
        <f t="shared" si="0"/>
        <v>43</v>
      </c>
      <c r="BF43" s="186">
        <f t="shared" si="0"/>
        <v>43</v>
      </c>
      <c r="BG43" s="186">
        <f t="shared" si="0"/>
        <v>43</v>
      </c>
      <c r="BH43" s="186">
        <f t="shared" ref="BH43:CM43" si="1">SUM(BH3:BH42)</f>
        <v>283</v>
      </c>
      <c r="BI43" s="186">
        <f t="shared" si="1"/>
        <v>389</v>
      </c>
      <c r="BJ43" s="186">
        <f t="shared" si="1"/>
        <v>495</v>
      </c>
      <c r="BK43" s="186">
        <f t="shared" si="1"/>
        <v>811</v>
      </c>
      <c r="BL43" s="186">
        <f t="shared" si="1"/>
        <v>1102</v>
      </c>
      <c r="BM43" s="186">
        <f t="shared" si="1"/>
        <v>1480</v>
      </c>
      <c r="BN43" s="186">
        <f t="shared" si="1"/>
        <v>2216</v>
      </c>
      <c r="BO43" s="186">
        <f t="shared" si="1"/>
        <v>2749</v>
      </c>
      <c r="BP43" s="186">
        <f t="shared" si="1"/>
        <v>3395</v>
      </c>
      <c r="BQ43" s="186">
        <f t="shared" si="1"/>
        <v>4368</v>
      </c>
      <c r="BR43" s="186">
        <f t="shared" si="1"/>
        <v>5790</v>
      </c>
      <c r="BS43" s="186">
        <f t="shared" si="1"/>
        <v>7579</v>
      </c>
      <c r="BT43" s="186">
        <f t="shared" si="1"/>
        <v>9748</v>
      </c>
      <c r="BU43" s="186">
        <f t="shared" si="1"/>
        <v>12384</v>
      </c>
      <c r="BV43" s="186">
        <f t="shared" si="1"/>
        <v>15258</v>
      </c>
      <c r="BW43" s="186">
        <f t="shared" si="1"/>
        <v>18756</v>
      </c>
      <c r="BX43" s="186">
        <f t="shared" si="1"/>
        <v>23895</v>
      </c>
      <c r="BY43" s="186">
        <f t="shared" si="1"/>
        <v>27353</v>
      </c>
      <c r="BZ43" s="186">
        <f t="shared" si="1"/>
        <v>38857</v>
      </c>
      <c r="CA43" s="186">
        <f t="shared" si="1"/>
        <v>47053</v>
      </c>
      <c r="CB43" s="186">
        <f t="shared" si="1"/>
        <v>55697</v>
      </c>
      <c r="CC43" s="186">
        <f t="shared" si="1"/>
        <v>66664</v>
      </c>
      <c r="CD43" s="186">
        <f t="shared" si="1"/>
        <v>77951</v>
      </c>
      <c r="CE43" s="186">
        <f t="shared" si="1"/>
        <v>91795</v>
      </c>
      <c r="CF43" s="186">
        <f t="shared" si="1"/>
        <v>110310</v>
      </c>
      <c r="CG43" s="186">
        <f t="shared" si="1"/>
        <v>131222</v>
      </c>
      <c r="CH43" s="186">
        <f t="shared" si="1"/>
        <v>153240</v>
      </c>
      <c r="CI43" s="186">
        <f t="shared" si="1"/>
        <v>172714</v>
      </c>
      <c r="CJ43" s="186">
        <f t="shared" si="1"/>
        <v>198877</v>
      </c>
      <c r="CK43" s="186">
        <f t="shared" si="1"/>
        <v>223247</v>
      </c>
      <c r="CL43" s="186">
        <f t="shared" si="1"/>
        <v>253810</v>
      </c>
      <c r="CM43" s="186">
        <f t="shared" si="1"/>
        <v>289673</v>
      </c>
      <c r="CN43" s="186">
        <f t="shared" ref="CN43:DS43" si="2">SUM(CN3:CN42)</f>
        <v>326181</v>
      </c>
      <c r="CO43" s="186">
        <f t="shared" si="2"/>
        <v>363684</v>
      </c>
      <c r="CP43" s="186">
        <f t="shared" si="2"/>
        <v>393885</v>
      </c>
      <c r="CQ43" s="186">
        <f t="shared" si="2"/>
        <v>426106</v>
      </c>
      <c r="CR43" s="186">
        <f t="shared" si="2"/>
        <v>462455</v>
      </c>
      <c r="CS43" s="186">
        <f t="shared" si="2"/>
        <v>500746</v>
      </c>
      <c r="CT43" s="186">
        <f t="shared" si="2"/>
        <v>537567</v>
      </c>
      <c r="CU43" s="186">
        <f t="shared" si="2"/>
        <v>575942</v>
      </c>
      <c r="CV43" s="186">
        <f t="shared" si="2"/>
        <v>610644</v>
      </c>
      <c r="CW43" s="186">
        <f t="shared" si="2"/>
        <v>640852</v>
      </c>
      <c r="CX43" s="186">
        <f t="shared" si="2"/>
        <v>668809</v>
      </c>
      <c r="CY43" s="186">
        <f t="shared" si="2"/>
        <v>699488</v>
      </c>
      <c r="CZ43" s="186">
        <f t="shared" si="2"/>
        <v>734512</v>
      </c>
      <c r="DA43" s="186">
        <f t="shared" si="2"/>
        <v>768592</v>
      </c>
      <c r="DB43" s="186">
        <f t="shared" si="2"/>
        <v>807259</v>
      </c>
      <c r="DC43" s="186">
        <f t="shared" si="2"/>
        <v>837017</v>
      </c>
      <c r="DD43" s="186">
        <f t="shared" si="2"/>
        <v>888528</v>
      </c>
      <c r="DE43" s="186">
        <f t="shared" si="2"/>
        <v>912848</v>
      </c>
      <c r="DF43" s="186">
        <f t="shared" si="2"/>
        <v>937334</v>
      </c>
      <c r="DG43" s="186">
        <f t="shared" si="2"/>
        <v>967611</v>
      </c>
      <c r="DH43" s="186">
        <f t="shared" si="2"/>
        <v>1008396</v>
      </c>
      <c r="DI43" s="186">
        <f t="shared" si="2"/>
        <v>1038172</v>
      </c>
      <c r="DJ43" s="186">
        <f t="shared" si="2"/>
        <v>1058386</v>
      </c>
      <c r="DK43" s="186">
        <f t="shared" si="2"/>
        <v>1088081</v>
      </c>
      <c r="DL43" s="186">
        <f t="shared" si="2"/>
        <v>1107820</v>
      </c>
      <c r="DM43" s="186">
        <f t="shared" si="2"/>
        <v>1130412</v>
      </c>
      <c r="DN43" s="186">
        <f t="shared" si="2"/>
        <v>1150236</v>
      </c>
      <c r="DO43" s="186">
        <f t="shared" si="2"/>
        <v>1174697</v>
      </c>
      <c r="DP43" s="186">
        <f t="shared" si="2"/>
        <v>1184626</v>
      </c>
      <c r="DQ43" s="186">
        <f t="shared" si="2"/>
        <v>1204596</v>
      </c>
      <c r="DR43" s="186">
        <f t="shared" si="2"/>
        <v>1220261</v>
      </c>
      <c r="DS43" s="186">
        <f t="shared" si="2"/>
        <v>1237186</v>
      </c>
      <c r="DT43" s="186">
        <f t="shared" ref="DT43:EI43" si="3">SUM(DT3:DT42)</f>
        <v>1253920</v>
      </c>
      <c r="DU43" s="186">
        <f t="shared" si="3"/>
        <v>1266864</v>
      </c>
      <c r="DV43" s="186">
        <f t="shared" si="3"/>
        <v>1282978</v>
      </c>
      <c r="DW43" s="186">
        <f t="shared" si="3"/>
        <v>1298236</v>
      </c>
      <c r="DX43" s="186">
        <f t="shared" si="3"/>
        <v>1312725</v>
      </c>
      <c r="DY43" s="186">
        <f t="shared" si="3"/>
        <v>1323224</v>
      </c>
      <c r="DZ43" s="186">
        <f t="shared" si="3"/>
        <v>1333348</v>
      </c>
      <c r="EA43" s="186">
        <f t="shared" si="3"/>
        <v>1345685</v>
      </c>
      <c r="EB43" s="186">
        <f t="shared" si="3"/>
        <v>1363708</v>
      </c>
      <c r="EC43" s="186">
        <f t="shared" si="3"/>
        <v>1378300</v>
      </c>
      <c r="ED43" s="186">
        <f t="shared" si="3"/>
        <v>1392632</v>
      </c>
      <c r="EE43" s="186">
        <f t="shared" si="3"/>
        <v>1402910</v>
      </c>
      <c r="EF43" s="186">
        <f t="shared" si="3"/>
        <v>1411944</v>
      </c>
      <c r="EG43" s="186">
        <f t="shared" si="3"/>
        <v>1423158</v>
      </c>
      <c r="EH43" s="186">
        <f t="shared" si="3"/>
        <v>1433284</v>
      </c>
      <c r="EI43" s="186">
        <f t="shared" si="3"/>
        <v>1441904</v>
      </c>
      <c r="EJ43" s="187"/>
    </row>
    <row r="44" spans="1:140" x14ac:dyDescent="0.25">
      <c r="A44" s="189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88"/>
      <c r="BP44" s="188"/>
      <c r="BQ44" s="188"/>
      <c r="BR44" s="188"/>
      <c r="BS44" s="188"/>
      <c r="BT44" s="188"/>
      <c r="BU44" s="188"/>
      <c r="BV44" s="188"/>
      <c r="BW44" s="188"/>
      <c r="BX44" s="188"/>
      <c r="BY44" s="188"/>
      <c r="BZ44" s="188"/>
      <c r="CA44" s="188"/>
      <c r="CB44" s="188"/>
      <c r="CC44" s="188"/>
      <c r="CD44" s="188"/>
      <c r="CE44" s="188"/>
      <c r="CF44" s="188"/>
      <c r="CG44" s="188"/>
      <c r="CH44" s="188"/>
      <c r="CI44" s="188"/>
      <c r="CJ44" s="188"/>
      <c r="CK44" s="188"/>
      <c r="CL44" s="188"/>
      <c r="CM44" s="188"/>
      <c r="CN44" s="188"/>
      <c r="CO44" s="188"/>
      <c r="CP44" s="188"/>
      <c r="CQ44" s="188"/>
      <c r="CR44" s="188"/>
      <c r="CS44" s="188"/>
      <c r="CT44" s="188"/>
      <c r="CU44" s="188"/>
      <c r="CV44" s="188"/>
      <c r="CW44" s="188"/>
      <c r="CX44" s="188"/>
      <c r="CY44" s="188"/>
      <c r="CZ44" s="188"/>
      <c r="DA44" s="188"/>
      <c r="DB44" s="188"/>
      <c r="DC44" s="188"/>
      <c r="DD44" s="188"/>
      <c r="DE44" s="188"/>
      <c r="DF44" s="188"/>
      <c r="DG44" s="188"/>
      <c r="DH44" s="188"/>
      <c r="DI44" s="188"/>
      <c r="DJ44" s="188"/>
      <c r="DK44" s="188"/>
      <c r="DL44" s="188"/>
      <c r="DM44" s="188"/>
      <c r="DN44" s="188"/>
      <c r="DO44" s="188"/>
      <c r="DP44" s="188"/>
      <c r="DQ44" s="188"/>
      <c r="DR44" s="188"/>
      <c r="DS44" s="188"/>
      <c r="DT44" s="188"/>
      <c r="DU44" s="188"/>
      <c r="DV44" s="188"/>
      <c r="DW44" s="188"/>
      <c r="DX44" s="188"/>
      <c r="DY44" s="188"/>
      <c r="DZ44" s="188"/>
      <c r="EA44" s="188"/>
      <c r="EB44" s="188"/>
      <c r="EC44" s="188"/>
      <c r="ED44" s="188"/>
      <c r="EE44" s="188"/>
      <c r="EF44" s="188"/>
      <c r="EG44" s="188"/>
      <c r="EH44" s="188"/>
      <c r="EI44" s="188"/>
      <c r="EJ44" s="187"/>
    </row>
    <row r="45" spans="1:140" x14ac:dyDescent="0.25">
      <c r="A45" s="189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8"/>
      <c r="BN45" s="188"/>
      <c r="BO45" s="188"/>
      <c r="BP45" s="188"/>
      <c r="BQ45" s="188"/>
      <c r="BR45" s="188"/>
      <c r="BS45" s="188"/>
      <c r="BT45" s="188"/>
      <c r="BU45" s="188"/>
      <c r="BV45" s="188"/>
      <c r="BW45" s="188"/>
      <c r="BX45" s="188"/>
      <c r="BY45" s="188"/>
      <c r="BZ45" s="188"/>
      <c r="CA45" s="188"/>
      <c r="CB45" s="188"/>
      <c r="CC45" s="188"/>
      <c r="CD45" s="188"/>
      <c r="CE45" s="188"/>
      <c r="CF45" s="188"/>
      <c r="CG45" s="188"/>
      <c r="CH45" s="188"/>
      <c r="CI45" s="188"/>
      <c r="CJ45" s="188"/>
      <c r="CK45" s="188"/>
      <c r="CL45" s="188"/>
      <c r="CM45" s="188"/>
      <c r="CN45" s="188"/>
      <c r="CO45" s="188"/>
      <c r="CP45" s="188"/>
      <c r="CQ45" s="188"/>
      <c r="CR45" s="188"/>
      <c r="CS45" s="188"/>
      <c r="CT45" s="188"/>
      <c r="CU45" s="188"/>
      <c r="CV45" s="188"/>
      <c r="CW45" s="188"/>
      <c r="CX45" s="188"/>
      <c r="CY45" s="188"/>
      <c r="CZ45" s="188"/>
      <c r="DA45" s="188"/>
      <c r="DB45" s="188"/>
      <c r="DC45" s="188"/>
      <c r="DD45" s="188"/>
      <c r="DE45" s="188"/>
      <c r="DF45" s="188"/>
      <c r="DG45" s="188"/>
      <c r="DH45" s="188"/>
      <c r="DI45" s="188"/>
      <c r="DJ45" s="188"/>
      <c r="DK45" s="188"/>
      <c r="DL45" s="188"/>
      <c r="DM45" s="188"/>
      <c r="DN45" s="188"/>
      <c r="DO45" s="188"/>
      <c r="DP45" s="188"/>
      <c r="DQ45" s="188"/>
      <c r="DR45" s="188"/>
      <c r="DS45" s="188"/>
      <c r="DT45" s="188"/>
      <c r="DU45" s="188"/>
      <c r="DV45" s="188"/>
      <c r="DW45" s="188"/>
      <c r="DX45" s="188"/>
      <c r="DY45" s="188"/>
      <c r="DZ45" s="188"/>
      <c r="EA45" s="188"/>
      <c r="EB45" s="188"/>
      <c r="EC45" s="188"/>
      <c r="ED45" s="188"/>
      <c r="EE45" s="188"/>
      <c r="EF45" s="188"/>
      <c r="EG45" s="188"/>
      <c r="EH45" s="188"/>
      <c r="EI45" s="188"/>
      <c r="EJ45" s="187"/>
    </row>
    <row r="46" spans="1:140" x14ac:dyDescent="0.25">
      <c r="A46" s="189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188"/>
      <c r="AX46" s="188"/>
      <c r="AY46" s="188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M46" s="188"/>
      <c r="BN46" s="188"/>
      <c r="BO46" s="188"/>
      <c r="BP46" s="188"/>
      <c r="BQ46" s="188"/>
      <c r="BR46" s="188"/>
      <c r="BS46" s="188"/>
      <c r="BT46" s="188"/>
      <c r="BU46" s="188"/>
      <c r="BV46" s="188"/>
      <c r="BW46" s="188"/>
      <c r="BX46" s="188"/>
      <c r="BY46" s="188"/>
      <c r="BZ46" s="188"/>
      <c r="CA46" s="188"/>
      <c r="CB46" s="188"/>
      <c r="CC46" s="188"/>
      <c r="CD46" s="188"/>
      <c r="CE46" s="188"/>
      <c r="CF46" s="188"/>
      <c r="CG46" s="188"/>
      <c r="CH46" s="188"/>
      <c r="CI46" s="188"/>
      <c r="CJ46" s="188"/>
      <c r="CK46" s="188"/>
      <c r="CL46" s="188"/>
      <c r="CM46" s="188"/>
      <c r="CN46" s="188"/>
      <c r="CO46" s="188"/>
      <c r="CP46" s="188"/>
      <c r="CQ46" s="188"/>
      <c r="CR46" s="188"/>
      <c r="CS46" s="188"/>
      <c r="CT46" s="188"/>
      <c r="CU46" s="188"/>
      <c r="CV46" s="188"/>
      <c r="CW46" s="188"/>
      <c r="CX46" s="188"/>
      <c r="CY46" s="188"/>
      <c r="CZ46" s="188"/>
      <c r="DA46" s="188"/>
      <c r="DB46" s="188"/>
      <c r="DC46" s="188"/>
      <c r="DD46" s="188"/>
      <c r="DE46" s="188"/>
      <c r="DF46" s="188"/>
      <c r="DG46" s="188"/>
      <c r="DH46" s="188"/>
      <c r="DI46" s="188"/>
      <c r="DJ46" s="188"/>
      <c r="DK46" s="188"/>
      <c r="DL46" s="188"/>
      <c r="DM46" s="188"/>
      <c r="DN46" s="188"/>
      <c r="DO46" s="188"/>
      <c r="DP46" s="188"/>
      <c r="DQ46" s="188"/>
      <c r="DR46" s="188"/>
      <c r="DS46" s="188"/>
      <c r="DT46" s="188"/>
      <c r="DU46" s="188"/>
      <c r="DV46" s="188"/>
      <c r="DW46" s="188"/>
      <c r="DX46" s="188"/>
      <c r="DY46" s="188"/>
      <c r="DZ46" s="188"/>
      <c r="EA46" s="188"/>
      <c r="EB46" s="188"/>
      <c r="EC46" s="188"/>
      <c r="ED46" s="188"/>
      <c r="EE46" s="188"/>
      <c r="EF46" s="188"/>
      <c r="EG46" s="188"/>
      <c r="EH46" s="188"/>
      <c r="EI46" s="188"/>
      <c r="EJ46" s="187"/>
    </row>
    <row r="47" spans="1:140" x14ac:dyDescent="0.25">
      <c r="A47" s="189"/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188"/>
      <c r="BA47" s="188"/>
      <c r="BB47" s="188"/>
      <c r="BC47" s="188"/>
      <c r="BD47" s="188"/>
      <c r="BE47" s="188"/>
      <c r="BF47" s="188"/>
      <c r="BG47" s="188"/>
      <c r="BH47" s="188"/>
      <c r="BI47" s="188"/>
      <c r="BJ47" s="188"/>
      <c r="BK47" s="188"/>
      <c r="BL47" s="188"/>
      <c r="BM47" s="188"/>
      <c r="BN47" s="188"/>
      <c r="BO47" s="188"/>
      <c r="BP47" s="188"/>
      <c r="BQ47" s="188"/>
      <c r="BR47" s="188"/>
      <c r="BS47" s="188"/>
      <c r="BT47" s="188"/>
      <c r="BU47" s="188"/>
      <c r="BV47" s="188"/>
      <c r="BW47" s="188"/>
      <c r="BX47" s="188"/>
      <c r="BY47" s="188"/>
      <c r="BZ47" s="188"/>
      <c r="CA47" s="188"/>
      <c r="CB47" s="188"/>
      <c r="CC47" s="188"/>
      <c r="CD47" s="188"/>
      <c r="CE47" s="188"/>
      <c r="CF47" s="188"/>
      <c r="CG47" s="188"/>
      <c r="CH47" s="188"/>
      <c r="CI47" s="188"/>
      <c r="CJ47" s="188"/>
      <c r="CK47" s="188"/>
      <c r="CL47" s="188"/>
      <c r="CM47" s="188"/>
      <c r="CN47" s="188"/>
      <c r="CO47" s="188"/>
      <c r="CP47" s="188"/>
      <c r="CQ47" s="188"/>
      <c r="CR47" s="188"/>
      <c r="CS47" s="188"/>
      <c r="CT47" s="188"/>
      <c r="CU47" s="188"/>
      <c r="CV47" s="188"/>
      <c r="CW47" s="188"/>
      <c r="CX47" s="188"/>
      <c r="CY47" s="188"/>
      <c r="CZ47" s="188"/>
      <c r="DA47" s="188"/>
      <c r="DB47" s="188"/>
      <c r="DC47" s="188"/>
      <c r="DD47" s="188"/>
      <c r="DE47" s="188"/>
      <c r="DF47" s="188"/>
      <c r="DG47" s="188"/>
      <c r="DH47" s="188"/>
      <c r="DI47" s="188"/>
      <c r="DJ47" s="188"/>
      <c r="DK47" s="188"/>
      <c r="DL47" s="188"/>
      <c r="DM47" s="188"/>
      <c r="DN47" s="188"/>
      <c r="DO47" s="188"/>
      <c r="DP47" s="188"/>
      <c r="DQ47" s="188"/>
      <c r="DR47" s="188"/>
      <c r="DS47" s="188"/>
      <c r="DT47" s="188"/>
      <c r="DU47" s="188"/>
      <c r="DV47" s="188"/>
      <c r="DW47" s="188"/>
      <c r="DX47" s="188"/>
      <c r="DY47" s="188"/>
      <c r="DZ47" s="188"/>
      <c r="EA47" s="188"/>
      <c r="EB47" s="188"/>
      <c r="EC47" s="188"/>
      <c r="ED47" s="188"/>
      <c r="EE47" s="188"/>
      <c r="EF47" s="188"/>
      <c r="EG47" s="188"/>
      <c r="EH47" s="188"/>
      <c r="EI47" s="188"/>
      <c r="EJ47" s="187"/>
    </row>
    <row r="48" spans="1:140" x14ac:dyDescent="0.25">
      <c r="A48" s="189"/>
      <c r="B48" s="188"/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88"/>
      <c r="AT48" s="188"/>
      <c r="AU48" s="188"/>
      <c r="AV48" s="188"/>
      <c r="AW48" s="188"/>
      <c r="AX48" s="188"/>
      <c r="AY48" s="188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M48" s="188"/>
      <c r="BN48" s="188"/>
      <c r="BO48" s="188"/>
      <c r="BP48" s="188"/>
      <c r="BQ48" s="188"/>
      <c r="BR48" s="188"/>
      <c r="BS48" s="188"/>
      <c r="BT48" s="188"/>
      <c r="BU48" s="188"/>
      <c r="BV48" s="188"/>
      <c r="BW48" s="188"/>
      <c r="BX48" s="188"/>
      <c r="BY48" s="188"/>
      <c r="BZ48" s="188"/>
      <c r="CA48" s="188"/>
      <c r="CB48" s="188"/>
      <c r="CC48" s="188"/>
      <c r="CD48" s="188"/>
      <c r="CE48" s="188"/>
      <c r="CF48" s="188"/>
      <c r="CG48" s="188"/>
      <c r="CH48" s="188"/>
      <c r="CI48" s="188"/>
      <c r="CJ48" s="188"/>
      <c r="CK48" s="188"/>
      <c r="CL48" s="188"/>
      <c r="CM48" s="188"/>
      <c r="CN48" s="188"/>
      <c r="CO48" s="188"/>
      <c r="CP48" s="188"/>
      <c r="CQ48" s="188"/>
      <c r="CR48" s="188"/>
      <c r="CS48" s="188"/>
      <c r="CT48" s="188"/>
      <c r="CU48" s="188"/>
      <c r="CV48" s="188"/>
      <c r="CW48" s="188"/>
      <c r="CX48" s="188"/>
      <c r="CY48" s="188"/>
      <c r="CZ48" s="188"/>
      <c r="DA48" s="188"/>
      <c r="DB48" s="188"/>
      <c r="DC48" s="188"/>
      <c r="DD48" s="188"/>
      <c r="DE48" s="188"/>
      <c r="DF48" s="188"/>
      <c r="DG48" s="188"/>
      <c r="DH48" s="188"/>
      <c r="DI48" s="188"/>
      <c r="DJ48" s="188"/>
      <c r="DK48" s="188"/>
      <c r="DL48" s="188"/>
      <c r="DM48" s="188"/>
      <c r="DN48" s="188"/>
      <c r="DO48" s="188"/>
      <c r="DP48" s="188"/>
      <c r="DQ48" s="188"/>
      <c r="DR48" s="188"/>
      <c r="DS48" s="188"/>
      <c r="DT48" s="188"/>
      <c r="DU48" s="188"/>
      <c r="DV48" s="188"/>
      <c r="DW48" s="188"/>
      <c r="DX48" s="188"/>
      <c r="DY48" s="188"/>
      <c r="DZ48" s="188"/>
      <c r="EA48" s="188"/>
      <c r="EB48" s="188"/>
      <c r="EC48" s="188"/>
      <c r="ED48" s="188"/>
      <c r="EE48" s="188"/>
      <c r="EF48" s="188"/>
      <c r="EG48" s="188"/>
      <c r="EH48" s="188"/>
      <c r="EI48" s="188"/>
      <c r="EJ48" s="187"/>
    </row>
    <row r="49" spans="1:140" x14ac:dyDescent="0.25">
      <c r="A49" s="189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M49" s="188"/>
      <c r="BN49" s="188"/>
      <c r="BO49" s="188"/>
      <c r="BP49" s="188"/>
      <c r="BQ49" s="188"/>
      <c r="BR49" s="188"/>
      <c r="BS49" s="188"/>
      <c r="BT49" s="188"/>
      <c r="BU49" s="188"/>
      <c r="BV49" s="188"/>
      <c r="BW49" s="188"/>
      <c r="BX49" s="188"/>
      <c r="BY49" s="188"/>
      <c r="BZ49" s="188"/>
      <c r="CA49" s="188"/>
      <c r="CB49" s="188"/>
      <c r="CC49" s="188"/>
      <c r="CD49" s="188"/>
      <c r="CE49" s="188"/>
      <c r="CF49" s="188"/>
      <c r="CG49" s="188"/>
      <c r="CH49" s="188"/>
      <c r="CI49" s="188"/>
      <c r="CJ49" s="188"/>
      <c r="CK49" s="188"/>
      <c r="CL49" s="188"/>
      <c r="CM49" s="188"/>
      <c r="CN49" s="188"/>
      <c r="CO49" s="188"/>
      <c r="CP49" s="188"/>
      <c r="CQ49" s="188"/>
      <c r="CR49" s="188"/>
      <c r="CS49" s="188"/>
      <c r="CT49" s="188"/>
      <c r="CU49" s="188"/>
      <c r="CV49" s="188"/>
      <c r="CW49" s="188"/>
      <c r="CX49" s="188"/>
      <c r="CY49" s="188"/>
      <c r="CZ49" s="188"/>
      <c r="DA49" s="188"/>
      <c r="DB49" s="188"/>
      <c r="DC49" s="188"/>
      <c r="DD49" s="188"/>
      <c r="DE49" s="188"/>
      <c r="DF49" s="188"/>
      <c r="DG49" s="188"/>
      <c r="DH49" s="188"/>
      <c r="DI49" s="188"/>
      <c r="DJ49" s="188"/>
      <c r="DK49" s="188"/>
      <c r="DL49" s="188"/>
      <c r="DM49" s="188"/>
      <c r="DN49" s="188"/>
      <c r="DO49" s="188"/>
      <c r="DP49" s="188"/>
      <c r="DQ49" s="188"/>
      <c r="DR49" s="188"/>
      <c r="DS49" s="188"/>
      <c r="DT49" s="188"/>
      <c r="DU49" s="188"/>
      <c r="DV49" s="188"/>
      <c r="DW49" s="188"/>
      <c r="DX49" s="188"/>
      <c r="DY49" s="188"/>
      <c r="DZ49" s="188"/>
      <c r="EA49" s="188"/>
      <c r="EB49" s="188"/>
      <c r="EC49" s="188"/>
      <c r="ED49" s="188"/>
      <c r="EE49" s="188"/>
      <c r="EF49" s="188"/>
      <c r="EG49" s="188"/>
      <c r="EH49" s="188"/>
      <c r="EI49" s="188"/>
      <c r="EJ49" s="187"/>
    </row>
    <row r="50" spans="1:140" x14ac:dyDescent="0.25">
      <c r="A50" s="189"/>
      <c r="B50" s="188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M50" s="188"/>
      <c r="BN50" s="188"/>
      <c r="BO50" s="188"/>
      <c r="BP50" s="188"/>
      <c r="BQ50" s="188"/>
      <c r="BR50" s="188"/>
      <c r="BS50" s="188"/>
      <c r="BT50" s="188"/>
      <c r="BU50" s="188"/>
      <c r="BV50" s="188"/>
      <c r="BW50" s="188"/>
      <c r="BX50" s="188"/>
      <c r="BY50" s="188"/>
      <c r="BZ50" s="188"/>
      <c r="CA50" s="188"/>
      <c r="CB50" s="188"/>
      <c r="CC50" s="188"/>
      <c r="CD50" s="188"/>
      <c r="CE50" s="188"/>
      <c r="CF50" s="188"/>
      <c r="CG50" s="188"/>
      <c r="CH50" s="188"/>
      <c r="CI50" s="188"/>
      <c r="CJ50" s="188"/>
      <c r="CK50" s="188"/>
      <c r="CL50" s="188"/>
      <c r="CM50" s="188"/>
      <c r="CN50" s="188"/>
      <c r="CO50" s="188"/>
      <c r="CP50" s="188"/>
      <c r="CQ50" s="188"/>
      <c r="CR50" s="188"/>
      <c r="CS50" s="188"/>
      <c r="CT50" s="188"/>
      <c r="CU50" s="188"/>
      <c r="CV50" s="188"/>
      <c r="CW50" s="188"/>
      <c r="CX50" s="188"/>
      <c r="CY50" s="188"/>
      <c r="CZ50" s="188"/>
      <c r="DA50" s="188"/>
      <c r="DB50" s="188"/>
      <c r="DC50" s="188"/>
      <c r="DD50" s="188"/>
      <c r="DE50" s="188"/>
      <c r="DF50" s="188"/>
      <c r="DG50" s="188"/>
      <c r="DH50" s="188"/>
      <c r="DI50" s="188"/>
      <c r="DJ50" s="188"/>
      <c r="DK50" s="188"/>
      <c r="DL50" s="188"/>
      <c r="DM50" s="188"/>
      <c r="DN50" s="188"/>
      <c r="DO50" s="188"/>
      <c r="DP50" s="188"/>
      <c r="DQ50" s="188"/>
      <c r="DR50" s="188"/>
      <c r="DS50" s="188"/>
      <c r="DT50" s="188"/>
      <c r="DU50" s="188"/>
      <c r="DV50" s="188"/>
      <c r="DW50" s="188"/>
      <c r="DX50" s="188"/>
      <c r="DY50" s="188"/>
      <c r="DZ50" s="188"/>
      <c r="EA50" s="188"/>
      <c r="EB50" s="188"/>
      <c r="EC50" s="188"/>
      <c r="ED50" s="188"/>
      <c r="EE50" s="188"/>
      <c r="EF50" s="188"/>
      <c r="EG50" s="188"/>
      <c r="EH50" s="188"/>
      <c r="EI50" s="188"/>
      <c r="EJ50" s="187"/>
    </row>
    <row r="51" spans="1:140" x14ac:dyDescent="0.25">
      <c r="A51" s="189"/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188"/>
      <c r="AM51" s="188"/>
      <c r="AN51" s="188"/>
      <c r="AO51" s="188"/>
      <c r="AP51" s="188"/>
      <c r="AQ51" s="188"/>
      <c r="AR51" s="188"/>
      <c r="AS51" s="188"/>
      <c r="AT51" s="188"/>
      <c r="AU51" s="188"/>
      <c r="AV51" s="188"/>
      <c r="AW51" s="188"/>
      <c r="AX51" s="188"/>
      <c r="AY51" s="188"/>
      <c r="AZ51" s="188"/>
      <c r="BA51" s="188"/>
      <c r="BB51" s="188"/>
      <c r="BC51" s="188"/>
      <c r="BD51" s="188"/>
      <c r="BE51" s="188"/>
      <c r="BF51" s="188"/>
      <c r="BG51" s="188"/>
      <c r="BH51" s="188"/>
      <c r="BI51" s="188"/>
      <c r="BJ51" s="188"/>
      <c r="BK51" s="188"/>
      <c r="BL51" s="188"/>
      <c r="BM51" s="188"/>
      <c r="BN51" s="188"/>
      <c r="BO51" s="188"/>
      <c r="BP51" s="188"/>
      <c r="BQ51" s="188"/>
      <c r="BR51" s="188"/>
      <c r="BS51" s="188"/>
      <c r="BT51" s="188"/>
      <c r="BU51" s="188"/>
      <c r="BV51" s="188"/>
      <c r="BW51" s="188"/>
      <c r="BX51" s="188"/>
      <c r="BY51" s="188"/>
      <c r="BZ51" s="188"/>
      <c r="CA51" s="188"/>
      <c r="CB51" s="188"/>
      <c r="CC51" s="188"/>
      <c r="CD51" s="188"/>
      <c r="CE51" s="188"/>
      <c r="CF51" s="188"/>
      <c r="CG51" s="188"/>
      <c r="CH51" s="188"/>
      <c r="CI51" s="188"/>
      <c r="CJ51" s="188"/>
      <c r="CK51" s="188"/>
      <c r="CL51" s="188"/>
      <c r="CM51" s="188"/>
      <c r="CN51" s="188"/>
      <c r="CO51" s="188"/>
      <c r="CP51" s="188"/>
      <c r="CQ51" s="188"/>
      <c r="CR51" s="188"/>
      <c r="CS51" s="188"/>
      <c r="CT51" s="188"/>
      <c r="CU51" s="188"/>
      <c r="CV51" s="188"/>
      <c r="CW51" s="188"/>
      <c r="CX51" s="188"/>
      <c r="CY51" s="188"/>
      <c r="CZ51" s="188"/>
      <c r="DA51" s="188"/>
      <c r="DB51" s="188"/>
      <c r="DC51" s="188"/>
      <c r="DD51" s="188"/>
      <c r="DE51" s="188"/>
      <c r="DF51" s="188"/>
      <c r="DG51" s="188"/>
      <c r="DH51" s="188"/>
      <c r="DI51" s="188"/>
      <c r="DJ51" s="188"/>
      <c r="DK51" s="188"/>
      <c r="DL51" s="188"/>
      <c r="DM51" s="188"/>
      <c r="DN51" s="188"/>
      <c r="DO51" s="188"/>
      <c r="DP51" s="188"/>
      <c r="DQ51" s="188"/>
      <c r="DR51" s="188"/>
      <c r="DS51" s="188"/>
      <c r="DT51" s="188"/>
      <c r="DU51" s="188"/>
      <c r="DV51" s="188"/>
      <c r="DW51" s="188"/>
      <c r="DX51" s="188"/>
      <c r="DY51" s="188"/>
      <c r="DZ51" s="188"/>
      <c r="EA51" s="188"/>
      <c r="EB51" s="188"/>
      <c r="EC51" s="188"/>
      <c r="ED51" s="188"/>
      <c r="EE51" s="188"/>
      <c r="EF51" s="188"/>
      <c r="EG51" s="188"/>
      <c r="EH51" s="188"/>
      <c r="EI51" s="188"/>
      <c r="EJ51" s="187"/>
    </row>
    <row r="52" spans="1:140" x14ac:dyDescent="0.25">
      <c r="A52" s="189"/>
      <c r="B52" s="188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  <c r="AF52" s="188"/>
      <c r="AG52" s="188"/>
      <c r="AH52" s="188"/>
      <c r="AI52" s="188"/>
      <c r="AJ52" s="188"/>
      <c r="AK52" s="188"/>
      <c r="AL52" s="188"/>
      <c r="AM52" s="188"/>
      <c r="AN52" s="188"/>
      <c r="AO52" s="188"/>
      <c r="AP52" s="188"/>
      <c r="AQ52" s="188"/>
      <c r="AR52" s="188"/>
      <c r="AS52" s="188"/>
      <c r="AT52" s="188"/>
      <c r="AU52" s="188"/>
      <c r="AV52" s="188"/>
      <c r="AW52" s="188"/>
      <c r="AX52" s="188"/>
      <c r="AY52" s="188"/>
      <c r="AZ52" s="188"/>
      <c r="BA52" s="188"/>
      <c r="BB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M52" s="188"/>
      <c r="BN52" s="188"/>
      <c r="BO52" s="188"/>
      <c r="BP52" s="188"/>
      <c r="BQ52" s="188"/>
      <c r="BR52" s="188"/>
      <c r="BS52" s="188"/>
      <c r="BT52" s="188"/>
      <c r="BU52" s="188"/>
      <c r="BV52" s="188"/>
      <c r="BW52" s="188"/>
      <c r="BX52" s="188"/>
      <c r="BY52" s="188"/>
      <c r="BZ52" s="188"/>
      <c r="CA52" s="188"/>
      <c r="CB52" s="188"/>
      <c r="CC52" s="188"/>
      <c r="CD52" s="188"/>
      <c r="CE52" s="188"/>
      <c r="CF52" s="188"/>
      <c r="CG52" s="188"/>
      <c r="CH52" s="188"/>
      <c r="CI52" s="188"/>
      <c r="CJ52" s="188"/>
      <c r="CK52" s="188"/>
      <c r="CL52" s="188"/>
      <c r="CM52" s="188"/>
      <c r="CN52" s="188"/>
      <c r="CO52" s="188"/>
      <c r="CP52" s="188"/>
      <c r="CQ52" s="188"/>
      <c r="CR52" s="188"/>
      <c r="CS52" s="188"/>
      <c r="CT52" s="188"/>
      <c r="CU52" s="188"/>
      <c r="CV52" s="188"/>
      <c r="CW52" s="188"/>
      <c r="CX52" s="188"/>
      <c r="CY52" s="188"/>
      <c r="CZ52" s="188"/>
      <c r="DA52" s="188"/>
      <c r="DB52" s="188"/>
      <c r="DC52" s="188"/>
      <c r="DD52" s="188"/>
      <c r="DE52" s="188"/>
      <c r="DF52" s="188"/>
      <c r="DG52" s="188"/>
      <c r="DH52" s="188"/>
      <c r="DI52" s="188"/>
      <c r="DJ52" s="188"/>
      <c r="DK52" s="188"/>
      <c r="DL52" s="188"/>
      <c r="DM52" s="188"/>
      <c r="DN52" s="188"/>
      <c r="DO52" s="188"/>
      <c r="DP52" s="188"/>
      <c r="DQ52" s="188"/>
      <c r="DR52" s="188"/>
      <c r="DS52" s="188"/>
      <c r="DT52" s="188"/>
      <c r="DU52" s="188"/>
      <c r="DV52" s="188"/>
      <c r="DW52" s="188"/>
      <c r="DX52" s="188"/>
      <c r="DY52" s="188"/>
      <c r="DZ52" s="188"/>
      <c r="EA52" s="188"/>
      <c r="EB52" s="188"/>
      <c r="EC52" s="188"/>
      <c r="ED52" s="188"/>
      <c r="EE52" s="188"/>
      <c r="EF52" s="188"/>
      <c r="EG52" s="188"/>
      <c r="EH52" s="188"/>
      <c r="EI52" s="188"/>
      <c r="EJ52" s="187"/>
    </row>
    <row r="53" spans="1:140" x14ac:dyDescent="0.25">
      <c r="A53" s="189"/>
      <c r="B53" s="188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88"/>
      <c r="Y53" s="188"/>
      <c r="Z53" s="188"/>
      <c r="AA53" s="188"/>
      <c r="AB53" s="188"/>
      <c r="AC53" s="188"/>
      <c r="AD53" s="188"/>
      <c r="AE53" s="188"/>
      <c r="AF53" s="188"/>
      <c r="AG53" s="188"/>
      <c r="AH53" s="188"/>
      <c r="AI53" s="188"/>
      <c r="AJ53" s="188"/>
      <c r="AK53" s="188"/>
      <c r="AL53" s="188"/>
      <c r="AM53" s="188"/>
      <c r="AN53" s="188"/>
      <c r="AO53" s="188"/>
      <c r="AP53" s="188"/>
      <c r="AQ53" s="188"/>
      <c r="AR53" s="188"/>
      <c r="AS53" s="188"/>
      <c r="AT53" s="188"/>
      <c r="AU53" s="188"/>
      <c r="AV53" s="188"/>
      <c r="AW53" s="188"/>
      <c r="AX53" s="188"/>
      <c r="AY53" s="188"/>
      <c r="AZ53" s="188"/>
      <c r="BA53" s="188"/>
      <c r="BB53" s="188"/>
      <c r="BC53" s="188"/>
      <c r="BD53" s="188"/>
      <c r="BE53" s="188"/>
      <c r="BF53" s="188"/>
      <c r="BG53" s="188"/>
      <c r="BH53" s="188"/>
      <c r="BI53" s="188"/>
      <c r="BJ53" s="188"/>
      <c r="BK53" s="188"/>
      <c r="BL53" s="188"/>
      <c r="BM53" s="188"/>
      <c r="BN53" s="188"/>
      <c r="BO53" s="188"/>
      <c r="BP53" s="188"/>
      <c r="BQ53" s="188"/>
      <c r="BR53" s="188"/>
      <c r="BS53" s="188"/>
      <c r="BT53" s="188"/>
      <c r="BU53" s="188"/>
      <c r="BV53" s="188"/>
      <c r="BW53" s="188"/>
      <c r="BX53" s="188"/>
      <c r="BY53" s="188"/>
      <c r="BZ53" s="188"/>
      <c r="CA53" s="188"/>
      <c r="CB53" s="188"/>
      <c r="CC53" s="188"/>
      <c r="CD53" s="188"/>
      <c r="CE53" s="188"/>
      <c r="CF53" s="188"/>
      <c r="CG53" s="188"/>
      <c r="CH53" s="188"/>
      <c r="CI53" s="188"/>
      <c r="CJ53" s="188"/>
      <c r="CK53" s="188"/>
      <c r="CL53" s="188"/>
      <c r="CM53" s="188"/>
      <c r="CN53" s="188"/>
      <c r="CO53" s="188"/>
      <c r="CP53" s="188"/>
      <c r="CQ53" s="188"/>
      <c r="CR53" s="188"/>
      <c r="CS53" s="188"/>
      <c r="CT53" s="188"/>
      <c r="CU53" s="188"/>
      <c r="CV53" s="188"/>
      <c r="CW53" s="188"/>
      <c r="CX53" s="188"/>
      <c r="CY53" s="188"/>
      <c r="CZ53" s="188"/>
      <c r="DA53" s="188"/>
      <c r="DB53" s="188"/>
      <c r="DC53" s="188"/>
      <c r="DD53" s="188"/>
      <c r="DE53" s="188"/>
      <c r="DF53" s="188"/>
      <c r="DG53" s="188"/>
      <c r="DH53" s="188"/>
      <c r="DI53" s="188"/>
      <c r="DJ53" s="188"/>
      <c r="DK53" s="188"/>
      <c r="DL53" s="188"/>
      <c r="DM53" s="188"/>
      <c r="DN53" s="188"/>
      <c r="DO53" s="188"/>
      <c r="DP53" s="188"/>
      <c r="DQ53" s="188"/>
      <c r="DR53" s="188"/>
      <c r="DS53" s="188"/>
      <c r="DT53" s="188"/>
      <c r="DU53" s="188"/>
      <c r="DV53" s="188"/>
      <c r="DW53" s="188"/>
      <c r="DX53" s="188"/>
      <c r="DY53" s="188"/>
      <c r="DZ53" s="188"/>
      <c r="EA53" s="188"/>
      <c r="EB53" s="188"/>
      <c r="EC53" s="188"/>
      <c r="ED53" s="188"/>
      <c r="EE53" s="188"/>
      <c r="EF53" s="188"/>
      <c r="EG53" s="188"/>
      <c r="EH53" s="188"/>
      <c r="EI53" s="188"/>
      <c r="EJ53" s="187"/>
    </row>
    <row r="54" spans="1:140" x14ac:dyDescent="0.25">
      <c r="A54" s="189"/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  <c r="Z54" s="188"/>
      <c r="AA54" s="188"/>
      <c r="AB54" s="188"/>
      <c r="AC54" s="188"/>
      <c r="AD54" s="188"/>
      <c r="AE54" s="188"/>
      <c r="AF54" s="188"/>
      <c r="AG54" s="188"/>
      <c r="AH54" s="188"/>
      <c r="AI54" s="188"/>
      <c r="AJ54" s="188"/>
      <c r="AK54" s="188"/>
      <c r="AL54" s="188"/>
      <c r="AM54" s="188"/>
      <c r="AN54" s="188"/>
      <c r="AO54" s="188"/>
      <c r="AP54" s="188"/>
      <c r="AQ54" s="188"/>
      <c r="AR54" s="188"/>
      <c r="AS54" s="188"/>
      <c r="AT54" s="188"/>
      <c r="AU54" s="188"/>
      <c r="AV54" s="188"/>
      <c r="AW54" s="188"/>
      <c r="AX54" s="188"/>
      <c r="AY54" s="188"/>
      <c r="AZ54" s="188"/>
      <c r="BA54" s="188"/>
      <c r="BB54" s="188"/>
      <c r="BC54" s="188"/>
      <c r="BD54" s="188"/>
      <c r="BE54" s="188"/>
      <c r="BF54" s="188"/>
      <c r="BG54" s="188"/>
      <c r="BH54" s="188"/>
      <c r="BI54" s="188"/>
      <c r="BJ54" s="188"/>
      <c r="BK54" s="188"/>
      <c r="BL54" s="188"/>
      <c r="BM54" s="188"/>
      <c r="BN54" s="188"/>
      <c r="BO54" s="188"/>
      <c r="BP54" s="188"/>
      <c r="BQ54" s="188"/>
      <c r="BR54" s="188"/>
      <c r="BS54" s="188"/>
      <c r="BT54" s="188"/>
      <c r="BU54" s="188"/>
      <c r="BV54" s="188"/>
      <c r="BW54" s="188"/>
      <c r="BX54" s="188"/>
      <c r="BY54" s="188"/>
      <c r="BZ54" s="188"/>
      <c r="CA54" s="188"/>
      <c r="CB54" s="188"/>
      <c r="CC54" s="188"/>
      <c r="CD54" s="188"/>
      <c r="CE54" s="188"/>
      <c r="CF54" s="188"/>
      <c r="CG54" s="188"/>
      <c r="CH54" s="188"/>
      <c r="CI54" s="188"/>
      <c r="CJ54" s="188"/>
      <c r="CK54" s="188"/>
      <c r="CL54" s="188"/>
      <c r="CM54" s="188"/>
      <c r="CN54" s="188"/>
      <c r="CO54" s="188"/>
      <c r="CP54" s="188"/>
      <c r="CQ54" s="188"/>
      <c r="CR54" s="188"/>
      <c r="CS54" s="188"/>
      <c r="CT54" s="188"/>
      <c r="CU54" s="188"/>
      <c r="CV54" s="188"/>
      <c r="CW54" s="188"/>
      <c r="CX54" s="188"/>
      <c r="CY54" s="188"/>
      <c r="CZ54" s="188"/>
      <c r="DA54" s="188"/>
      <c r="DB54" s="188"/>
      <c r="DC54" s="188"/>
      <c r="DD54" s="188"/>
      <c r="DE54" s="188"/>
      <c r="DF54" s="188"/>
      <c r="DG54" s="188"/>
      <c r="DH54" s="188"/>
      <c r="DI54" s="188"/>
      <c r="DJ54" s="188"/>
      <c r="DK54" s="188"/>
      <c r="DL54" s="188"/>
      <c r="DM54" s="188"/>
      <c r="DN54" s="188"/>
      <c r="DO54" s="188"/>
      <c r="DP54" s="188"/>
      <c r="DQ54" s="188"/>
      <c r="DR54" s="188"/>
      <c r="DS54" s="188"/>
      <c r="DT54" s="188"/>
      <c r="DU54" s="188"/>
      <c r="DV54" s="188"/>
      <c r="DW54" s="188"/>
      <c r="DX54" s="188"/>
      <c r="DY54" s="188"/>
      <c r="DZ54" s="188"/>
      <c r="EA54" s="188"/>
      <c r="EB54" s="188"/>
      <c r="EC54" s="188"/>
      <c r="ED54" s="188"/>
      <c r="EE54" s="188"/>
      <c r="EF54" s="188"/>
      <c r="EG54" s="188"/>
      <c r="EH54" s="188"/>
      <c r="EI54" s="188"/>
      <c r="EJ54" s="187"/>
    </row>
    <row r="55" spans="1:140" x14ac:dyDescent="0.25">
      <c r="A55" s="189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  <c r="U55" s="188"/>
      <c r="V55" s="188"/>
      <c r="W55" s="188"/>
      <c r="X55" s="188"/>
      <c r="Y55" s="188"/>
      <c r="Z55" s="188"/>
      <c r="AA55" s="188"/>
      <c r="AB55" s="188"/>
      <c r="AC55" s="188"/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188"/>
      <c r="AO55" s="188"/>
      <c r="AP55" s="188"/>
      <c r="AQ55" s="188"/>
      <c r="AR55" s="188"/>
      <c r="AS55" s="188"/>
      <c r="AT55" s="188"/>
      <c r="AU55" s="188"/>
      <c r="AV55" s="188"/>
      <c r="AW55" s="188"/>
      <c r="AX55" s="188"/>
      <c r="AY55" s="188"/>
      <c r="AZ55" s="188"/>
      <c r="BA55" s="188"/>
      <c r="BB55" s="188"/>
      <c r="BC55" s="188"/>
      <c r="BD55" s="188"/>
      <c r="BE55" s="188"/>
      <c r="BF55" s="188"/>
      <c r="BG55" s="188"/>
      <c r="BH55" s="188"/>
      <c r="BI55" s="188"/>
      <c r="BJ55" s="188"/>
      <c r="BK55" s="188"/>
      <c r="BL55" s="188"/>
      <c r="BM55" s="188"/>
      <c r="BN55" s="188"/>
      <c r="BO55" s="188"/>
      <c r="BP55" s="188"/>
      <c r="BQ55" s="188"/>
      <c r="BR55" s="188"/>
      <c r="BS55" s="188"/>
      <c r="BT55" s="188"/>
      <c r="BU55" s="188"/>
      <c r="BV55" s="188"/>
      <c r="BW55" s="188"/>
      <c r="BX55" s="188"/>
      <c r="BY55" s="188"/>
      <c r="BZ55" s="188"/>
      <c r="CA55" s="188"/>
      <c r="CB55" s="188"/>
      <c r="CC55" s="188"/>
      <c r="CD55" s="188"/>
      <c r="CE55" s="188"/>
      <c r="CF55" s="188"/>
      <c r="CG55" s="188"/>
      <c r="CH55" s="188"/>
      <c r="CI55" s="188"/>
      <c r="CJ55" s="188"/>
      <c r="CK55" s="188"/>
      <c r="CL55" s="188"/>
      <c r="CM55" s="188"/>
      <c r="CN55" s="188"/>
      <c r="CO55" s="188"/>
      <c r="CP55" s="188"/>
      <c r="CQ55" s="188"/>
      <c r="CR55" s="188"/>
      <c r="CS55" s="188"/>
      <c r="CT55" s="188"/>
      <c r="CU55" s="188"/>
      <c r="CV55" s="188"/>
      <c r="CW55" s="188"/>
      <c r="CX55" s="188"/>
      <c r="CY55" s="188"/>
      <c r="CZ55" s="188"/>
      <c r="DA55" s="188"/>
      <c r="DB55" s="188"/>
      <c r="DC55" s="188"/>
      <c r="DD55" s="188"/>
      <c r="DE55" s="188"/>
      <c r="DF55" s="188"/>
      <c r="DG55" s="188"/>
      <c r="DH55" s="188"/>
      <c r="DI55" s="188"/>
      <c r="DJ55" s="188"/>
      <c r="DK55" s="188"/>
      <c r="DL55" s="188"/>
      <c r="DM55" s="188"/>
      <c r="DN55" s="188"/>
      <c r="DO55" s="188"/>
      <c r="DP55" s="188"/>
      <c r="DQ55" s="188"/>
      <c r="DR55" s="188"/>
      <c r="DS55" s="188"/>
      <c r="DT55" s="188"/>
      <c r="DU55" s="188"/>
      <c r="DV55" s="188"/>
      <c r="DW55" s="188"/>
      <c r="DX55" s="188"/>
      <c r="DY55" s="188"/>
      <c r="DZ55" s="188"/>
      <c r="EA55" s="188"/>
      <c r="EB55" s="188"/>
      <c r="EC55" s="188"/>
      <c r="ED55" s="188"/>
      <c r="EE55" s="188"/>
      <c r="EF55" s="188"/>
      <c r="EG55" s="188"/>
      <c r="EH55" s="188"/>
      <c r="EI55" s="188"/>
      <c r="EJ55" s="187"/>
    </row>
    <row r="56" spans="1:140" x14ac:dyDescent="0.25">
      <c r="A56" s="189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8"/>
      <c r="AO56" s="188"/>
      <c r="AP56" s="188"/>
      <c r="AQ56" s="188"/>
      <c r="AR56" s="188"/>
      <c r="AS56" s="188"/>
      <c r="AT56" s="188"/>
      <c r="AU56" s="188"/>
      <c r="AV56" s="188"/>
      <c r="AW56" s="188"/>
      <c r="AX56" s="188"/>
      <c r="AY56" s="188"/>
      <c r="AZ56" s="188"/>
      <c r="BA56" s="188"/>
      <c r="BB56" s="188"/>
      <c r="BC56" s="188"/>
      <c r="BD56" s="188"/>
      <c r="BE56" s="188"/>
      <c r="BF56" s="188"/>
      <c r="BG56" s="188"/>
      <c r="BH56" s="188"/>
      <c r="BI56" s="188"/>
      <c r="BJ56" s="188"/>
      <c r="BK56" s="188"/>
      <c r="BL56" s="188"/>
      <c r="BM56" s="188"/>
      <c r="BN56" s="188"/>
      <c r="BO56" s="188"/>
      <c r="BP56" s="188"/>
      <c r="BQ56" s="188"/>
      <c r="BR56" s="188"/>
      <c r="BS56" s="188"/>
      <c r="BT56" s="188"/>
      <c r="BU56" s="188"/>
      <c r="BV56" s="188"/>
      <c r="BW56" s="188"/>
      <c r="BX56" s="188"/>
      <c r="BY56" s="188"/>
      <c r="BZ56" s="188"/>
      <c r="CA56" s="188"/>
      <c r="CB56" s="188"/>
      <c r="CC56" s="188"/>
      <c r="CD56" s="188"/>
      <c r="CE56" s="188"/>
      <c r="CF56" s="188"/>
      <c r="CG56" s="188"/>
      <c r="CH56" s="188"/>
      <c r="CI56" s="188"/>
      <c r="CJ56" s="188"/>
      <c r="CK56" s="188"/>
      <c r="CL56" s="188"/>
      <c r="CM56" s="188"/>
      <c r="CN56" s="188"/>
      <c r="CO56" s="188"/>
      <c r="CP56" s="188"/>
      <c r="CQ56" s="188"/>
      <c r="CR56" s="188"/>
      <c r="CS56" s="188"/>
      <c r="CT56" s="188"/>
      <c r="CU56" s="188"/>
      <c r="CV56" s="188"/>
      <c r="CW56" s="188"/>
      <c r="CX56" s="188"/>
      <c r="CY56" s="188"/>
      <c r="CZ56" s="188"/>
      <c r="DA56" s="188"/>
      <c r="DB56" s="188"/>
      <c r="DC56" s="188"/>
      <c r="DD56" s="188"/>
      <c r="DE56" s="188"/>
      <c r="DF56" s="188"/>
      <c r="DG56" s="188"/>
      <c r="DH56" s="188"/>
      <c r="DI56" s="188"/>
      <c r="DJ56" s="188"/>
      <c r="DK56" s="188"/>
      <c r="DL56" s="188"/>
      <c r="DM56" s="188"/>
      <c r="DN56" s="188"/>
      <c r="DO56" s="188"/>
      <c r="DP56" s="188"/>
      <c r="DQ56" s="188"/>
      <c r="DR56" s="188"/>
      <c r="DS56" s="188"/>
      <c r="DT56" s="188"/>
      <c r="DU56" s="188"/>
      <c r="DV56" s="188"/>
      <c r="DW56" s="188"/>
      <c r="DX56" s="188"/>
      <c r="DY56" s="188"/>
      <c r="DZ56" s="188"/>
      <c r="EA56" s="188"/>
      <c r="EB56" s="188"/>
      <c r="EC56" s="188"/>
      <c r="ED56" s="188"/>
      <c r="EE56" s="188"/>
      <c r="EF56" s="188"/>
      <c r="EG56" s="188"/>
      <c r="EH56" s="188"/>
      <c r="EI56" s="188"/>
      <c r="EJ56" s="187"/>
    </row>
    <row r="57" spans="1:140" x14ac:dyDescent="0.25">
      <c r="A57" s="189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8"/>
      <c r="AI57" s="188"/>
      <c r="AJ57" s="188"/>
      <c r="AK57" s="188"/>
      <c r="AL57" s="188"/>
      <c r="AM57" s="188"/>
      <c r="AN57" s="188"/>
      <c r="AO57" s="188"/>
      <c r="AP57" s="188"/>
      <c r="AQ57" s="188"/>
      <c r="AR57" s="188"/>
      <c r="AS57" s="188"/>
      <c r="AT57" s="188"/>
      <c r="AU57" s="188"/>
      <c r="AV57" s="188"/>
      <c r="AW57" s="188"/>
      <c r="AX57" s="188"/>
      <c r="AY57" s="188"/>
      <c r="AZ57" s="188"/>
      <c r="BA57" s="188"/>
      <c r="BB57" s="188"/>
      <c r="BC57" s="188"/>
      <c r="BD57" s="188"/>
      <c r="BE57" s="188"/>
      <c r="BF57" s="188"/>
      <c r="BG57" s="188"/>
      <c r="BH57" s="188"/>
      <c r="BI57" s="188"/>
      <c r="BJ57" s="188"/>
      <c r="BK57" s="188"/>
      <c r="BL57" s="188"/>
      <c r="BM57" s="188"/>
      <c r="BN57" s="188"/>
      <c r="BO57" s="188"/>
      <c r="BP57" s="188"/>
      <c r="BQ57" s="188"/>
      <c r="BR57" s="188"/>
      <c r="BS57" s="188"/>
      <c r="BT57" s="188"/>
      <c r="BU57" s="188"/>
      <c r="BV57" s="188"/>
      <c r="BW57" s="188"/>
      <c r="BX57" s="188"/>
      <c r="BY57" s="188"/>
      <c r="BZ57" s="188"/>
      <c r="CA57" s="188"/>
      <c r="CB57" s="188"/>
      <c r="CC57" s="188"/>
      <c r="CD57" s="188"/>
      <c r="CE57" s="188"/>
      <c r="CF57" s="188"/>
      <c r="CG57" s="188"/>
      <c r="CH57" s="188"/>
      <c r="CI57" s="188"/>
      <c r="CJ57" s="188"/>
      <c r="CK57" s="188"/>
      <c r="CL57" s="188"/>
      <c r="CM57" s="188"/>
      <c r="CN57" s="188"/>
      <c r="CO57" s="188"/>
      <c r="CP57" s="188"/>
      <c r="CQ57" s="188"/>
      <c r="CR57" s="188"/>
      <c r="CS57" s="188"/>
      <c r="CT57" s="188"/>
      <c r="CU57" s="188"/>
      <c r="CV57" s="188"/>
      <c r="CW57" s="188"/>
      <c r="CX57" s="188"/>
      <c r="CY57" s="188"/>
      <c r="CZ57" s="188"/>
      <c r="DA57" s="188"/>
      <c r="DB57" s="188"/>
      <c r="DC57" s="188"/>
      <c r="DD57" s="188"/>
      <c r="DE57" s="188"/>
      <c r="DF57" s="188"/>
      <c r="DG57" s="188"/>
      <c r="DH57" s="188"/>
      <c r="DI57" s="188"/>
      <c r="DJ57" s="188"/>
      <c r="DK57" s="188"/>
      <c r="DL57" s="188"/>
      <c r="DM57" s="188"/>
      <c r="DN57" s="188"/>
      <c r="DO57" s="188"/>
      <c r="DP57" s="188"/>
      <c r="DQ57" s="188"/>
      <c r="DR57" s="188"/>
      <c r="DS57" s="188"/>
      <c r="DT57" s="188"/>
      <c r="DU57" s="188"/>
      <c r="DV57" s="188"/>
      <c r="DW57" s="188"/>
      <c r="DX57" s="188"/>
      <c r="DY57" s="188"/>
      <c r="DZ57" s="188"/>
      <c r="EA57" s="188"/>
      <c r="EB57" s="188"/>
      <c r="EC57" s="188"/>
      <c r="ED57" s="188"/>
      <c r="EE57" s="188"/>
      <c r="EF57" s="188"/>
      <c r="EG57" s="188"/>
      <c r="EH57" s="188"/>
      <c r="EI57" s="188"/>
      <c r="EJ57" s="187"/>
    </row>
    <row r="58" spans="1:140" x14ac:dyDescent="0.25">
      <c r="A58" s="189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  <c r="U58" s="188"/>
      <c r="V58" s="188"/>
      <c r="W58" s="188"/>
      <c r="X58" s="188"/>
      <c r="Y58" s="188"/>
      <c r="Z58" s="188"/>
      <c r="AA58" s="188"/>
      <c r="AB58" s="188"/>
      <c r="AC58" s="188"/>
      <c r="AD58" s="188"/>
      <c r="AE58" s="188"/>
      <c r="AF58" s="188"/>
      <c r="AG58" s="188"/>
      <c r="AH58" s="188"/>
      <c r="AI58" s="188"/>
      <c r="AJ58" s="188"/>
      <c r="AK58" s="188"/>
      <c r="AL58" s="188"/>
      <c r="AM58" s="188"/>
      <c r="AN58" s="188"/>
      <c r="AO58" s="188"/>
      <c r="AP58" s="188"/>
      <c r="AQ58" s="188"/>
      <c r="AR58" s="188"/>
      <c r="AS58" s="188"/>
      <c r="AT58" s="188"/>
      <c r="AU58" s="188"/>
      <c r="AV58" s="188"/>
      <c r="AW58" s="188"/>
      <c r="AX58" s="188"/>
      <c r="AY58" s="188"/>
      <c r="AZ58" s="188"/>
      <c r="BA58" s="188"/>
      <c r="BB58" s="188"/>
      <c r="BC58" s="188"/>
      <c r="BD58" s="188"/>
      <c r="BE58" s="188"/>
      <c r="BF58" s="188"/>
      <c r="BG58" s="188"/>
      <c r="BH58" s="188"/>
      <c r="BI58" s="188"/>
      <c r="BJ58" s="188"/>
      <c r="BK58" s="188"/>
      <c r="BL58" s="188"/>
      <c r="BM58" s="188"/>
      <c r="BN58" s="188"/>
      <c r="BO58" s="188"/>
      <c r="BP58" s="188"/>
      <c r="BQ58" s="188"/>
      <c r="BR58" s="188"/>
      <c r="BS58" s="188"/>
      <c r="BT58" s="188"/>
      <c r="BU58" s="188"/>
      <c r="BV58" s="188"/>
      <c r="BW58" s="188"/>
      <c r="BX58" s="188"/>
      <c r="BY58" s="188"/>
      <c r="BZ58" s="188"/>
      <c r="CA58" s="188"/>
      <c r="CB58" s="188"/>
      <c r="CC58" s="188"/>
      <c r="CD58" s="188"/>
      <c r="CE58" s="188"/>
      <c r="CF58" s="188"/>
      <c r="CG58" s="188"/>
      <c r="CH58" s="188"/>
      <c r="CI58" s="188"/>
      <c r="CJ58" s="188"/>
      <c r="CK58" s="188"/>
      <c r="CL58" s="188"/>
      <c r="CM58" s="188"/>
      <c r="CN58" s="188"/>
      <c r="CO58" s="188"/>
      <c r="CP58" s="188"/>
      <c r="CQ58" s="188"/>
      <c r="CR58" s="188"/>
      <c r="CS58" s="188"/>
      <c r="CT58" s="188"/>
      <c r="CU58" s="188"/>
      <c r="CV58" s="188"/>
      <c r="CW58" s="188"/>
      <c r="CX58" s="188"/>
      <c r="CY58" s="188"/>
      <c r="CZ58" s="188"/>
      <c r="DA58" s="188"/>
      <c r="DB58" s="188"/>
      <c r="DC58" s="188"/>
      <c r="DD58" s="188"/>
      <c r="DE58" s="188"/>
      <c r="DF58" s="188"/>
      <c r="DG58" s="188"/>
      <c r="DH58" s="188"/>
      <c r="DI58" s="188"/>
      <c r="DJ58" s="188"/>
      <c r="DK58" s="188"/>
      <c r="DL58" s="188"/>
      <c r="DM58" s="188"/>
      <c r="DN58" s="188"/>
      <c r="DO58" s="188"/>
      <c r="DP58" s="188"/>
      <c r="DQ58" s="188"/>
      <c r="DR58" s="188"/>
      <c r="DS58" s="188"/>
      <c r="DT58" s="188"/>
      <c r="DU58" s="188"/>
      <c r="DV58" s="188"/>
      <c r="DW58" s="188"/>
      <c r="DX58" s="188"/>
      <c r="DY58" s="188"/>
      <c r="DZ58" s="188"/>
      <c r="EA58" s="188"/>
      <c r="EB58" s="188"/>
      <c r="EC58" s="188"/>
      <c r="ED58" s="188"/>
      <c r="EE58" s="188"/>
      <c r="EF58" s="188"/>
      <c r="EG58" s="188"/>
      <c r="EH58" s="188"/>
      <c r="EI58" s="188"/>
      <c r="EJ58" s="187"/>
    </row>
    <row r="59" spans="1:140" x14ac:dyDescent="0.25">
      <c r="A59" s="189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  <c r="AF59" s="188"/>
      <c r="AG59" s="188"/>
      <c r="AH59" s="188"/>
      <c r="AI59" s="188"/>
      <c r="AJ59" s="188"/>
      <c r="AK59" s="188"/>
      <c r="AL59" s="188"/>
      <c r="AM59" s="188"/>
      <c r="AN59" s="188"/>
      <c r="AO59" s="188"/>
      <c r="AP59" s="188"/>
      <c r="AQ59" s="188"/>
      <c r="AR59" s="188"/>
      <c r="AS59" s="188"/>
      <c r="AT59" s="188"/>
      <c r="AU59" s="188"/>
      <c r="AV59" s="188"/>
      <c r="AW59" s="188"/>
      <c r="AX59" s="188"/>
      <c r="AY59" s="188"/>
      <c r="AZ59" s="188"/>
      <c r="BA59" s="188"/>
      <c r="BB59" s="188"/>
      <c r="BC59" s="188"/>
      <c r="BD59" s="188"/>
      <c r="BE59" s="188"/>
      <c r="BF59" s="188"/>
      <c r="BG59" s="188"/>
      <c r="BH59" s="188"/>
      <c r="BI59" s="188"/>
      <c r="BJ59" s="188"/>
      <c r="BK59" s="188"/>
      <c r="BL59" s="188"/>
      <c r="BM59" s="188"/>
      <c r="BN59" s="188"/>
      <c r="BO59" s="188"/>
      <c r="BP59" s="188"/>
      <c r="BQ59" s="188"/>
      <c r="BR59" s="188"/>
      <c r="BS59" s="188"/>
      <c r="BT59" s="188"/>
      <c r="BU59" s="188"/>
      <c r="BV59" s="188"/>
      <c r="BW59" s="188"/>
      <c r="BX59" s="188"/>
      <c r="BY59" s="188"/>
      <c r="BZ59" s="188"/>
      <c r="CA59" s="188"/>
      <c r="CB59" s="188"/>
      <c r="CC59" s="188"/>
      <c r="CD59" s="188"/>
      <c r="CE59" s="188"/>
      <c r="CF59" s="188"/>
      <c r="CG59" s="188"/>
      <c r="CH59" s="188"/>
      <c r="CI59" s="188"/>
      <c r="CJ59" s="188"/>
      <c r="CK59" s="188"/>
      <c r="CL59" s="188"/>
      <c r="CM59" s="188"/>
      <c r="CN59" s="188"/>
      <c r="CO59" s="188"/>
      <c r="CP59" s="188"/>
      <c r="CQ59" s="188"/>
      <c r="CR59" s="188"/>
      <c r="CS59" s="188"/>
      <c r="CT59" s="188"/>
      <c r="CU59" s="188"/>
      <c r="CV59" s="188"/>
      <c r="CW59" s="188"/>
      <c r="CX59" s="188"/>
      <c r="CY59" s="188"/>
      <c r="CZ59" s="188"/>
      <c r="DA59" s="188"/>
      <c r="DB59" s="188"/>
      <c r="DC59" s="188"/>
      <c r="DD59" s="188"/>
      <c r="DE59" s="188"/>
      <c r="DF59" s="188"/>
      <c r="DG59" s="188"/>
      <c r="DH59" s="188"/>
      <c r="DI59" s="188"/>
      <c r="DJ59" s="188"/>
      <c r="DK59" s="188"/>
      <c r="DL59" s="188"/>
      <c r="DM59" s="188"/>
      <c r="DN59" s="188"/>
      <c r="DO59" s="188"/>
      <c r="DP59" s="188"/>
      <c r="DQ59" s="188"/>
      <c r="DR59" s="188"/>
      <c r="DS59" s="188"/>
      <c r="DT59" s="188"/>
      <c r="DU59" s="188"/>
      <c r="DV59" s="188"/>
      <c r="DW59" s="188"/>
      <c r="DX59" s="188"/>
      <c r="DY59" s="188"/>
      <c r="DZ59" s="188"/>
      <c r="EA59" s="188"/>
      <c r="EB59" s="188"/>
      <c r="EC59" s="188"/>
      <c r="ED59" s="188"/>
      <c r="EE59" s="188"/>
      <c r="EF59" s="188"/>
      <c r="EG59" s="188"/>
      <c r="EH59" s="188"/>
      <c r="EI59" s="188"/>
      <c r="EJ59" s="187"/>
    </row>
    <row r="60" spans="1:140" x14ac:dyDescent="0.25">
      <c r="A60" s="189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  <c r="AN60" s="188"/>
      <c r="AO60" s="188"/>
      <c r="AP60" s="188"/>
      <c r="AQ60" s="188"/>
      <c r="AR60" s="188"/>
      <c r="AS60" s="188"/>
      <c r="AT60" s="188"/>
      <c r="AU60" s="188"/>
      <c r="AV60" s="188"/>
      <c r="AW60" s="188"/>
      <c r="AX60" s="188"/>
      <c r="AY60" s="188"/>
      <c r="AZ60" s="188"/>
      <c r="BA60" s="188"/>
      <c r="BB60" s="188"/>
      <c r="BC60" s="188"/>
      <c r="BD60" s="188"/>
      <c r="BE60" s="188"/>
      <c r="BF60" s="188"/>
      <c r="BG60" s="188"/>
      <c r="BH60" s="188"/>
      <c r="BI60" s="188"/>
      <c r="BJ60" s="188"/>
      <c r="BK60" s="188"/>
      <c r="BL60" s="188"/>
      <c r="BM60" s="188"/>
      <c r="BN60" s="188"/>
      <c r="BO60" s="188"/>
      <c r="BP60" s="188"/>
      <c r="BQ60" s="188"/>
      <c r="BR60" s="188"/>
      <c r="BS60" s="188"/>
      <c r="BT60" s="188"/>
      <c r="BU60" s="188"/>
      <c r="BV60" s="188"/>
      <c r="BW60" s="188"/>
      <c r="BX60" s="188"/>
      <c r="BY60" s="188"/>
      <c r="BZ60" s="188"/>
      <c r="CA60" s="188"/>
      <c r="CB60" s="188"/>
      <c r="CC60" s="188"/>
      <c r="CD60" s="188"/>
      <c r="CE60" s="188"/>
      <c r="CF60" s="188"/>
      <c r="CG60" s="188"/>
      <c r="CH60" s="188"/>
      <c r="CI60" s="188"/>
      <c r="CJ60" s="188"/>
      <c r="CK60" s="188"/>
      <c r="CL60" s="188"/>
      <c r="CM60" s="188"/>
      <c r="CN60" s="188"/>
      <c r="CO60" s="188"/>
      <c r="CP60" s="188"/>
      <c r="CQ60" s="188"/>
      <c r="CR60" s="188"/>
      <c r="CS60" s="188"/>
      <c r="CT60" s="188"/>
      <c r="CU60" s="188"/>
      <c r="CV60" s="188"/>
      <c r="CW60" s="188"/>
      <c r="CX60" s="188"/>
      <c r="CY60" s="188"/>
      <c r="CZ60" s="188"/>
      <c r="DA60" s="188"/>
      <c r="DB60" s="188"/>
      <c r="DC60" s="188"/>
      <c r="DD60" s="188"/>
      <c r="DE60" s="188"/>
      <c r="DF60" s="188"/>
      <c r="DG60" s="188"/>
      <c r="DH60" s="188"/>
      <c r="DI60" s="188"/>
      <c r="DJ60" s="188"/>
      <c r="DK60" s="188"/>
      <c r="DL60" s="188"/>
      <c r="DM60" s="188"/>
      <c r="DN60" s="188"/>
      <c r="DO60" s="188"/>
      <c r="DP60" s="188"/>
      <c r="DQ60" s="188"/>
      <c r="DR60" s="188"/>
      <c r="DS60" s="188"/>
      <c r="DT60" s="188"/>
      <c r="DU60" s="188"/>
      <c r="DV60" s="188"/>
      <c r="DW60" s="188"/>
      <c r="DX60" s="188"/>
      <c r="DY60" s="188"/>
      <c r="DZ60" s="188"/>
      <c r="EA60" s="188"/>
      <c r="EB60" s="188"/>
      <c r="EC60" s="188"/>
      <c r="ED60" s="188"/>
      <c r="EE60" s="188"/>
      <c r="EF60" s="188"/>
      <c r="EG60" s="188"/>
      <c r="EH60" s="188"/>
      <c r="EI60" s="188"/>
      <c r="EJ60" s="187"/>
    </row>
    <row r="61" spans="1:140" x14ac:dyDescent="0.25">
      <c r="A61" s="189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88"/>
      <c r="AT61" s="188"/>
      <c r="AU61" s="188"/>
      <c r="AV61" s="188"/>
      <c r="AW61" s="188"/>
      <c r="AX61" s="188"/>
      <c r="AY61" s="188"/>
      <c r="AZ61" s="188"/>
      <c r="BA61" s="188"/>
      <c r="BB61" s="188"/>
      <c r="BC61" s="188"/>
      <c r="BD61" s="188"/>
      <c r="BE61" s="188"/>
      <c r="BF61" s="188"/>
      <c r="BG61" s="188"/>
      <c r="BH61" s="188"/>
      <c r="BI61" s="188"/>
      <c r="BJ61" s="188"/>
      <c r="BK61" s="188"/>
      <c r="BL61" s="188"/>
      <c r="BM61" s="188"/>
      <c r="BN61" s="188"/>
      <c r="BO61" s="188"/>
      <c r="BP61" s="188"/>
      <c r="BQ61" s="188"/>
      <c r="BR61" s="188"/>
      <c r="BS61" s="188"/>
      <c r="BT61" s="188"/>
      <c r="BU61" s="188"/>
      <c r="BV61" s="188"/>
      <c r="BW61" s="188"/>
      <c r="BX61" s="188"/>
      <c r="BY61" s="188"/>
      <c r="BZ61" s="188"/>
      <c r="CA61" s="188"/>
      <c r="CB61" s="188"/>
      <c r="CC61" s="188"/>
      <c r="CD61" s="188"/>
      <c r="CE61" s="188"/>
      <c r="CF61" s="188"/>
      <c r="CG61" s="188"/>
      <c r="CH61" s="188"/>
      <c r="CI61" s="188"/>
      <c r="CJ61" s="188"/>
      <c r="CK61" s="188"/>
      <c r="CL61" s="188"/>
      <c r="CM61" s="188"/>
      <c r="CN61" s="188"/>
      <c r="CO61" s="188"/>
      <c r="CP61" s="188"/>
      <c r="CQ61" s="188"/>
      <c r="CR61" s="188"/>
      <c r="CS61" s="188"/>
      <c r="CT61" s="188"/>
      <c r="CU61" s="188"/>
      <c r="CV61" s="188"/>
      <c r="CW61" s="188"/>
      <c r="CX61" s="188"/>
      <c r="CY61" s="188"/>
      <c r="CZ61" s="188"/>
      <c r="DA61" s="188"/>
      <c r="DB61" s="188"/>
      <c r="DC61" s="188"/>
      <c r="DD61" s="188"/>
      <c r="DE61" s="188"/>
      <c r="DF61" s="188"/>
      <c r="DG61" s="188"/>
      <c r="DH61" s="188"/>
      <c r="DI61" s="188"/>
      <c r="DJ61" s="188"/>
      <c r="DK61" s="188"/>
      <c r="DL61" s="188"/>
      <c r="DM61" s="188"/>
      <c r="DN61" s="188"/>
      <c r="DO61" s="188"/>
      <c r="DP61" s="188"/>
      <c r="DQ61" s="188"/>
      <c r="DR61" s="188"/>
      <c r="DS61" s="188"/>
      <c r="DT61" s="188"/>
      <c r="DU61" s="188"/>
      <c r="DV61" s="188"/>
      <c r="DW61" s="188"/>
      <c r="DX61" s="188"/>
      <c r="DY61" s="188"/>
      <c r="DZ61" s="188"/>
      <c r="EA61" s="188"/>
      <c r="EB61" s="188"/>
      <c r="EC61" s="188"/>
      <c r="ED61" s="188"/>
      <c r="EE61" s="188"/>
      <c r="EF61" s="188"/>
      <c r="EG61" s="188"/>
      <c r="EH61" s="188"/>
      <c r="EI61" s="188"/>
      <c r="EJ61" s="187"/>
    </row>
    <row r="62" spans="1:140" x14ac:dyDescent="0.25"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86"/>
      <c r="BL62" s="186"/>
      <c r="BM62" s="186"/>
      <c r="BN62" s="186"/>
      <c r="BO62" s="186"/>
      <c r="BP62" s="186"/>
      <c r="BQ62" s="186"/>
      <c r="BR62" s="186"/>
      <c r="BS62" s="186"/>
      <c r="BT62" s="186"/>
      <c r="BU62" s="186"/>
      <c r="BV62" s="186"/>
      <c r="BW62" s="186"/>
      <c r="BX62" s="186"/>
      <c r="BY62" s="186"/>
      <c r="BZ62" s="186"/>
      <c r="CA62" s="186"/>
      <c r="CB62" s="186"/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6"/>
      <c r="DC62" s="186"/>
      <c r="DD62" s="186"/>
      <c r="DE62" s="186"/>
      <c r="DF62" s="186"/>
      <c r="DG62" s="186"/>
      <c r="DH62" s="186"/>
      <c r="DI62" s="186"/>
      <c r="DJ62" s="186"/>
      <c r="DK62" s="186"/>
      <c r="DL62" s="186"/>
      <c r="DM62" s="186"/>
      <c r="DN62" s="186"/>
      <c r="DO62" s="186"/>
      <c r="DP62" s="186"/>
      <c r="DQ62" s="186"/>
      <c r="DR62" s="186"/>
      <c r="DS62" s="186"/>
      <c r="DT62" s="186"/>
      <c r="DU62" s="186"/>
      <c r="DV62" s="186"/>
      <c r="DW62" s="186"/>
      <c r="DX62" s="186"/>
      <c r="DY62" s="186"/>
      <c r="DZ62" s="186"/>
      <c r="EA62" s="186"/>
      <c r="EB62" s="186"/>
      <c r="EC62" s="186"/>
      <c r="ED62" s="186"/>
      <c r="EE62" s="186"/>
      <c r="EF62" s="186"/>
      <c r="EG62" s="186"/>
      <c r="EH62" s="186"/>
      <c r="EI62" s="186"/>
    </row>
    <row r="63" spans="1:140" x14ac:dyDescent="0.25">
      <c r="C63" s="186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86"/>
      <c r="BL63" s="186"/>
      <c r="BM63" s="186"/>
      <c r="BN63" s="186"/>
      <c r="BO63" s="186"/>
      <c r="BP63" s="186"/>
      <c r="BQ63" s="186"/>
      <c r="BR63" s="186"/>
      <c r="BS63" s="186"/>
      <c r="BT63" s="186"/>
      <c r="BU63" s="186"/>
      <c r="BV63" s="186"/>
      <c r="BW63" s="186"/>
      <c r="BX63" s="186"/>
      <c r="BY63" s="186"/>
      <c r="BZ63" s="186"/>
      <c r="CA63" s="186"/>
      <c r="CB63" s="186"/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  <c r="CT63" s="186"/>
      <c r="CU63" s="186"/>
      <c r="CV63" s="186"/>
      <c r="CW63" s="186"/>
      <c r="CX63" s="186"/>
      <c r="CY63" s="186"/>
      <c r="CZ63" s="186"/>
      <c r="DA63" s="186"/>
      <c r="DB63" s="186"/>
      <c r="DC63" s="186"/>
      <c r="DD63" s="186"/>
      <c r="DE63" s="186"/>
      <c r="DF63" s="186"/>
      <c r="DG63" s="186"/>
      <c r="DH63" s="186"/>
      <c r="DI63" s="186"/>
      <c r="DJ63" s="186"/>
      <c r="DK63" s="186"/>
      <c r="DL63" s="186"/>
      <c r="DM63" s="186"/>
      <c r="DN63" s="186"/>
      <c r="DO63" s="186"/>
      <c r="DP63" s="186"/>
      <c r="DQ63" s="186"/>
      <c r="DR63" s="186"/>
      <c r="DS63" s="186"/>
      <c r="DT63" s="186"/>
      <c r="DU63" s="186"/>
      <c r="DV63" s="186"/>
      <c r="DW63" s="186"/>
      <c r="DX63" s="186"/>
      <c r="DY63" s="186"/>
      <c r="DZ63" s="186"/>
      <c r="EA63" s="186"/>
      <c r="EB63" s="186"/>
      <c r="EC63" s="186"/>
      <c r="ED63" s="186"/>
      <c r="EE63" s="186"/>
      <c r="EF63" s="186"/>
      <c r="EG63" s="186"/>
      <c r="EH63" s="186"/>
      <c r="EI63" s="186"/>
    </row>
    <row r="64" spans="1:140" x14ac:dyDescent="0.25">
      <c r="C64" s="186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86"/>
      <c r="BL64" s="186"/>
      <c r="BM64" s="186"/>
      <c r="BN64" s="186"/>
      <c r="BO64" s="186"/>
      <c r="BP64" s="186"/>
      <c r="BQ64" s="186"/>
      <c r="BR64" s="186"/>
      <c r="BS64" s="186"/>
      <c r="BT64" s="186"/>
      <c r="BU64" s="186"/>
      <c r="BV64" s="186"/>
      <c r="BW64" s="186"/>
      <c r="BX64" s="186"/>
      <c r="BY64" s="186"/>
      <c r="BZ64" s="186"/>
      <c r="CA64" s="186"/>
      <c r="CB64" s="186"/>
      <c r="CC64" s="186"/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6"/>
      <c r="DC64" s="186"/>
      <c r="DD64" s="186"/>
      <c r="DE64" s="186"/>
      <c r="DF64" s="186"/>
      <c r="DG64" s="186"/>
      <c r="DH64" s="186"/>
      <c r="DI64" s="186"/>
      <c r="DJ64" s="186"/>
      <c r="DK64" s="186"/>
      <c r="DL64" s="186"/>
      <c r="DM64" s="186"/>
      <c r="DN64" s="186"/>
      <c r="DO64" s="186"/>
      <c r="DP64" s="186"/>
      <c r="DQ64" s="186"/>
      <c r="DR64" s="186"/>
      <c r="DS64" s="186"/>
      <c r="DT64" s="186"/>
      <c r="DU64" s="186"/>
      <c r="DV64" s="186"/>
      <c r="DW64" s="186"/>
      <c r="DX64" s="186"/>
      <c r="DY64" s="186"/>
      <c r="DZ64" s="186"/>
      <c r="EA64" s="186"/>
      <c r="EB64" s="186"/>
      <c r="EC64" s="186"/>
      <c r="ED64" s="186"/>
      <c r="EE64" s="186"/>
      <c r="EF64" s="186"/>
      <c r="EG64" s="186"/>
      <c r="EH64" s="186"/>
      <c r="EI64" s="186"/>
    </row>
    <row r="65" spans="3:139" x14ac:dyDescent="0.25"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/>
      <c r="BB65" s="186"/>
      <c r="BC65" s="186"/>
      <c r="BD65" s="186"/>
      <c r="BE65" s="186"/>
      <c r="BF65" s="186"/>
      <c r="BG65" s="186"/>
      <c r="BH65" s="186"/>
      <c r="BI65" s="186"/>
      <c r="BJ65" s="186"/>
      <c r="BK65" s="186"/>
      <c r="BL65" s="186"/>
      <c r="BM65" s="186"/>
      <c r="BN65" s="186"/>
      <c r="BO65" s="186"/>
      <c r="BP65" s="186"/>
      <c r="BQ65" s="186"/>
      <c r="BR65" s="186"/>
      <c r="BS65" s="186"/>
      <c r="BT65" s="186"/>
      <c r="BU65" s="186"/>
      <c r="BV65" s="186"/>
      <c r="BW65" s="186"/>
      <c r="BX65" s="186"/>
      <c r="BY65" s="186"/>
      <c r="BZ65" s="186"/>
      <c r="CA65" s="186"/>
      <c r="CB65" s="186"/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6"/>
      <c r="CY65" s="186"/>
      <c r="CZ65" s="186"/>
      <c r="DA65" s="186"/>
      <c r="DB65" s="186"/>
      <c r="DC65" s="186"/>
      <c r="DD65" s="186"/>
      <c r="DE65" s="186"/>
      <c r="DF65" s="186"/>
      <c r="DG65" s="186"/>
      <c r="DH65" s="186"/>
      <c r="DI65" s="186"/>
      <c r="DJ65" s="186"/>
      <c r="DK65" s="186"/>
      <c r="DL65" s="186"/>
      <c r="DM65" s="186"/>
      <c r="DN65" s="186"/>
      <c r="DO65" s="186"/>
      <c r="DP65" s="186"/>
      <c r="DQ65" s="186"/>
      <c r="DR65" s="186"/>
      <c r="DS65" s="186"/>
      <c r="DT65" s="186"/>
      <c r="DU65" s="186"/>
      <c r="DV65" s="186"/>
      <c r="DW65" s="186"/>
      <c r="DX65" s="186"/>
      <c r="DY65" s="186"/>
      <c r="DZ65" s="186"/>
      <c r="EA65" s="186"/>
      <c r="EB65" s="186"/>
      <c r="EC65" s="186"/>
      <c r="ED65" s="186"/>
      <c r="EE65" s="186"/>
      <c r="EF65" s="186"/>
      <c r="EG65" s="186"/>
      <c r="EH65" s="186"/>
      <c r="EI65" s="186"/>
    </row>
    <row r="66" spans="3:139" x14ac:dyDescent="0.25"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  <c r="AS66" s="186"/>
      <c r="AT66" s="186"/>
      <c r="AU66" s="186"/>
      <c r="AV66" s="186"/>
      <c r="AW66" s="186"/>
      <c r="AX66" s="186"/>
      <c r="AY66" s="186"/>
      <c r="AZ66" s="186"/>
      <c r="BA66" s="186"/>
      <c r="BB66" s="186"/>
      <c r="BC66" s="186"/>
      <c r="BD66" s="186"/>
      <c r="BE66" s="186"/>
      <c r="BF66" s="186"/>
      <c r="BG66" s="186"/>
      <c r="BH66" s="186"/>
      <c r="BI66" s="186"/>
      <c r="BJ66" s="186"/>
      <c r="BK66" s="186"/>
      <c r="BL66" s="186"/>
      <c r="BM66" s="186"/>
      <c r="BN66" s="186"/>
      <c r="BO66" s="186"/>
      <c r="BP66" s="186"/>
      <c r="BQ66" s="186"/>
      <c r="BR66" s="186"/>
      <c r="BS66" s="186"/>
      <c r="BT66" s="186"/>
      <c r="BU66" s="186"/>
      <c r="BV66" s="186"/>
      <c r="BW66" s="186"/>
      <c r="BX66" s="186"/>
      <c r="BY66" s="186"/>
      <c r="BZ66" s="186"/>
      <c r="CA66" s="186"/>
      <c r="CB66" s="186"/>
      <c r="CC66" s="186"/>
      <c r="CD66" s="186"/>
      <c r="CE66" s="186"/>
      <c r="CF66" s="186"/>
      <c r="CG66" s="186"/>
      <c r="CH66" s="186"/>
      <c r="CI66" s="186"/>
      <c r="CJ66" s="186"/>
      <c r="CK66" s="186"/>
      <c r="CL66" s="186"/>
      <c r="CM66" s="186"/>
      <c r="CN66" s="186"/>
      <c r="CO66" s="186"/>
      <c r="CP66" s="186"/>
      <c r="CQ66" s="186"/>
      <c r="CR66" s="186"/>
      <c r="CS66" s="186"/>
      <c r="CT66" s="186"/>
      <c r="CU66" s="186"/>
      <c r="CV66" s="186"/>
      <c r="CW66" s="186"/>
      <c r="CX66" s="186"/>
      <c r="CY66" s="186"/>
      <c r="CZ66" s="186"/>
      <c r="DA66" s="186"/>
      <c r="DB66" s="186"/>
      <c r="DC66" s="186"/>
      <c r="DD66" s="186"/>
      <c r="DE66" s="186"/>
      <c r="DF66" s="186"/>
      <c r="DG66" s="186"/>
      <c r="DH66" s="186"/>
      <c r="DI66" s="186"/>
      <c r="DJ66" s="186"/>
      <c r="DK66" s="186"/>
      <c r="DL66" s="186"/>
      <c r="DM66" s="186"/>
      <c r="DN66" s="186"/>
      <c r="DO66" s="186"/>
      <c r="DP66" s="186"/>
      <c r="DQ66" s="186"/>
      <c r="DR66" s="186"/>
      <c r="DS66" s="186"/>
      <c r="DT66" s="186"/>
      <c r="DU66" s="186"/>
      <c r="DV66" s="186"/>
      <c r="DW66" s="186"/>
      <c r="DX66" s="186"/>
      <c r="DY66" s="186"/>
      <c r="DZ66" s="186"/>
      <c r="EA66" s="186"/>
      <c r="EB66" s="186"/>
      <c r="EC66" s="186"/>
      <c r="ED66" s="186"/>
      <c r="EE66" s="186"/>
      <c r="EF66" s="186"/>
      <c r="EG66" s="186"/>
      <c r="EH66" s="186"/>
      <c r="EI66" s="186"/>
    </row>
    <row r="67" spans="3:139" x14ac:dyDescent="0.25"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86"/>
      <c r="BL67" s="186"/>
      <c r="BM67" s="186"/>
      <c r="BN67" s="186"/>
      <c r="BO67" s="186"/>
      <c r="BP67" s="186"/>
      <c r="BQ67" s="186"/>
      <c r="BR67" s="186"/>
      <c r="BS67" s="186"/>
      <c r="BT67" s="186"/>
      <c r="BU67" s="186"/>
      <c r="BV67" s="186"/>
      <c r="BW67" s="186"/>
      <c r="BX67" s="186"/>
      <c r="BY67" s="186"/>
      <c r="BZ67" s="186"/>
      <c r="CA67" s="186"/>
      <c r="CB67" s="186"/>
      <c r="CC67" s="186"/>
      <c r="CD67" s="186"/>
      <c r="CE67" s="186"/>
      <c r="CF67" s="186"/>
      <c r="CG67" s="186"/>
      <c r="CH67" s="186"/>
      <c r="CI67" s="186"/>
      <c r="CJ67" s="186"/>
      <c r="CK67" s="186"/>
      <c r="CL67" s="186"/>
      <c r="CM67" s="186"/>
      <c r="CN67" s="186"/>
      <c r="CO67" s="186"/>
      <c r="CP67" s="186"/>
      <c r="CQ67" s="186"/>
      <c r="CR67" s="186"/>
      <c r="CS67" s="186"/>
      <c r="CT67" s="186"/>
      <c r="CU67" s="186"/>
      <c r="CV67" s="186"/>
      <c r="CW67" s="186"/>
      <c r="CX67" s="186"/>
      <c r="CY67" s="186"/>
      <c r="CZ67" s="186"/>
      <c r="DA67" s="186"/>
      <c r="DB67" s="186"/>
      <c r="DC67" s="186"/>
      <c r="DD67" s="186"/>
      <c r="DE67" s="186"/>
      <c r="DF67" s="186"/>
      <c r="DG67" s="186"/>
      <c r="DH67" s="186"/>
      <c r="DI67" s="186"/>
      <c r="DJ67" s="186"/>
      <c r="DK67" s="186"/>
      <c r="DL67" s="186"/>
      <c r="DM67" s="186"/>
      <c r="DN67" s="186"/>
      <c r="DO67" s="186"/>
      <c r="DP67" s="186"/>
      <c r="DQ67" s="186"/>
      <c r="DR67" s="186"/>
      <c r="DS67" s="186"/>
      <c r="DT67" s="186"/>
      <c r="DU67" s="186"/>
      <c r="DV67" s="186"/>
      <c r="DW67" s="186"/>
      <c r="DX67" s="186"/>
      <c r="DY67" s="186"/>
      <c r="DZ67" s="186"/>
      <c r="EA67" s="186"/>
      <c r="EB67" s="186"/>
      <c r="EC67" s="186"/>
      <c r="ED67" s="186"/>
      <c r="EE67" s="186"/>
      <c r="EF67" s="186"/>
      <c r="EG67" s="186"/>
      <c r="EH67" s="186"/>
      <c r="EI67" s="186"/>
    </row>
    <row r="68" spans="3:139" x14ac:dyDescent="0.25"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86"/>
      <c r="BL68" s="186"/>
      <c r="BM68" s="186"/>
      <c r="BN68" s="186"/>
      <c r="BO68" s="186"/>
      <c r="BP68" s="186"/>
      <c r="BQ68" s="186"/>
      <c r="BR68" s="186"/>
      <c r="BS68" s="186"/>
      <c r="BT68" s="186"/>
      <c r="BU68" s="186"/>
      <c r="BV68" s="186"/>
      <c r="BW68" s="186"/>
      <c r="BX68" s="186"/>
      <c r="BY68" s="186"/>
      <c r="BZ68" s="186"/>
      <c r="CA68" s="186"/>
      <c r="CB68" s="186"/>
      <c r="CC68" s="186"/>
      <c r="CD68" s="186"/>
      <c r="CE68" s="186"/>
      <c r="CF68" s="186"/>
      <c r="CG68" s="186"/>
      <c r="CH68" s="186"/>
      <c r="CI68" s="186"/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6"/>
      <c r="DC68" s="186"/>
      <c r="DD68" s="186"/>
      <c r="DE68" s="186"/>
      <c r="DF68" s="186"/>
      <c r="DG68" s="186"/>
      <c r="DH68" s="186"/>
      <c r="DI68" s="186"/>
      <c r="DJ68" s="186"/>
      <c r="DK68" s="186"/>
      <c r="DL68" s="186"/>
      <c r="DM68" s="186"/>
      <c r="DN68" s="186"/>
      <c r="DO68" s="186"/>
      <c r="DP68" s="186"/>
      <c r="DQ68" s="186"/>
      <c r="DR68" s="186"/>
      <c r="DS68" s="186"/>
      <c r="DT68" s="186"/>
      <c r="DU68" s="186"/>
      <c r="DV68" s="186"/>
      <c r="DW68" s="186"/>
      <c r="DX68" s="186"/>
      <c r="DY68" s="186"/>
      <c r="DZ68" s="186"/>
      <c r="EA68" s="186"/>
      <c r="EB68" s="186"/>
      <c r="EC68" s="186"/>
      <c r="ED68" s="186"/>
      <c r="EE68" s="186"/>
      <c r="EF68" s="186"/>
      <c r="EG68" s="186"/>
      <c r="EH68" s="186"/>
      <c r="EI68" s="186"/>
    </row>
    <row r="69" spans="3:139" x14ac:dyDescent="0.25">
      <c r="C69" s="186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  <c r="AA69" s="186"/>
      <c r="AB69" s="186"/>
      <c r="AC69" s="186"/>
      <c r="AD69" s="186"/>
      <c r="AE69" s="186"/>
      <c r="AF69" s="186"/>
      <c r="AG69" s="186"/>
      <c r="AH69" s="186"/>
      <c r="AI69" s="186"/>
      <c r="AJ69" s="186"/>
      <c r="AK69" s="186"/>
      <c r="AL69" s="186"/>
      <c r="AM69" s="186"/>
      <c r="AN69" s="186"/>
      <c r="AO69" s="186"/>
      <c r="AP69" s="186"/>
      <c r="AQ69" s="186"/>
      <c r="AR69" s="186"/>
      <c r="AS69" s="186"/>
      <c r="AT69" s="186"/>
      <c r="AU69" s="186"/>
      <c r="AV69" s="186"/>
      <c r="AW69" s="186"/>
      <c r="AX69" s="186"/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86"/>
      <c r="BL69" s="186"/>
      <c r="BM69" s="186"/>
      <c r="BN69" s="186"/>
      <c r="BO69" s="186"/>
      <c r="BP69" s="186"/>
      <c r="BQ69" s="186"/>
      <c r="BR69" s="186"/>
      <c r="BS69" s="186"/>
      <c r="BT69" s="186"/>
      <c r="BU69" s="186"/>
      <c r="BV69" s="186"/>
      <c r="BW69" s="186"/>
      <c r="BX69" s="186"/>
      <c r="BY69" s="186"/>
      <c r="BZ69" s="186"/>
      <c r="CA69" s="186"/>
      <c r="CB69" s="186"/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6"/>
      <c r="DC69" s="186"/>
      <c r="DD69" s="186"/>
      <c r="DE69" s="186"/>
      <c r="DF69" s="186"/>
      <c r="DG69" s="186"/>
      <c r="DH69" s="186"/>
      <c r="DI69" s="186"/>
      <c r="DJ69" s="186"/>
      <c r="DK69" s="186"/>
      <c r="DL69" s="186"/>
      <c r="DM69" s="186"/>
      <c r="DN69" s="186"/>
      <c r="DO69" s="186"/>
      <c r="DP69" s="186"/>
      <c r="DQ69" s="186"/>
      <c r="DR69" s="186"/>
      <c r="DS69" s="186"/>
      <c r="DT69" s="186"/>
      <c r="DU69" s="186"/>
      <c r="DV69" s="186"/>
      <c r="DW69" s="186"/>
      <c r="DX69" s="186"/>
      <c r="DY69" s="186"/>
      <c r="DZ69" s="186"/>
      <c r="EA69" s="186"/>
      <c r="EB69" s="186"/>
      <c r="EC69" s="186"/>
      <c r="ED69" s="186"/>
      <c r="EE69" s="186"/>
      <c r="EF69" s="186"/>
      <c r="EG69" s="186"/>
      <c r="EH69" s="186"/>
      <c r="EI69" s="186"/>
    </row>
    <row r="70" spans="3:139" x14ac:dyDescent="0.25"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  <c r="AA70" s="186"/>
      <c r="AB70" s="186"/>
      <c r="AC70" s="186"/>
      <c r="AD70" s="186"/>
      <c r="AE70" s="186"/>
      <c r="AF70" s="186"/>
      <c r="AG70" s="186"/>
      <c r="AH70" s="186"/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86"/>
      <c r="BL70" s="186"/>
      <c r="BM70" s="186"/>
      <c r="BN70" s="186"/>
      <c r="BO70" s="186"/>
      <c r="BP70" s="186"/>
      <c r="BQ70" s="186"/>
      <c r="BR70" s="186"/>
      <c r="BS70" s="186"/>
      <c r="BT70" s="186"/>
      <c r="BU70" s="186"/>
      <c r="BV70" s="186"/>
      <c r="BW70" s="186"/>
      <c r="BX70" s="186"/>
      <c r="BY70" s="186"/>
      <c r="BZ70" s="186"/>
      <c r="CA70" s="186"/>
      <c r="CB70" s="186"/>
      <c r="CC70" s="186"/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6"/>
      <c r="DC70" s="186"/>
      <c r="DD70" s="186"/>
      <c r="DE70" s="186"/>
      <c r="DF70" s="186"/>
      <c r="DG70" s="186"/>
      <c r="DH70" s="186"/>
      <c r="DI70" s="186"/>
      <c r="DJ70" s="186"/>
      <c r="DK70" s="186"/>
      <c r="DL70" s="186"/>
      <c r="DM70" s="186"/>
      <c r="DN70" s="186"/>
      <c r="DO70" s="186"/>
      <c r="DP70" s="186"/>
      <c r="DQ70" s="186"/>
      <c r="DR70" s="186"/>
      <c r="DS70" s="186"/>
      <c r="DT70" s="186"/>
      <c r="DU70" s="186"/>
      <c r="DV70" s="186"/>
      <c r="DW70" s="186"/>
      <c r="DX70" s="186"/>
      <c r="DY70" s="186"/>
      <c r="DZ70" s="186"/>
      <c r="EA70" s="186"/>
      <c r="EB70" s="186"/>
      <c r="EC70" s="186"/>
      <c r="ED70" s="186"/>
      <c r="EE70" s="186"/>
      <c r="EF70" s="186"/>
      <c r="EG70" s="186"/>
      <c r="EH70" s="186"/>
      <c r="EI70" s="186"/>
    </row>
    <row r="71" spans="3:139" x14ac:dyDescent="0.25"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  <c r="AK71" s="186"/>
      <c r="AL71" s="186"/>
      <c r="AM71" s="186"/>
      <c r="AN71" s="186"/>
      <c r="AO71" s="186"/>
      <c r="AP71" s="186"/>
      <c r="AQ71" s="186"/>
      <c r="AR71" s="186"/>
      <c r="AS71" s="186"/>
      <c r="AT71" s="186"/>
      <c r="AU71" s="186"/>
      <c r="AV71" s="186"/>
      <c r="AW71" s="186"/>
      <c r="AX71" s="186"/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86"/>
      <c r="BL71" s="186"/>
      <c r="BM71" s="186"/>
      <c r="BN71" s="186"/>
      <c r="BO71" s="186"/>
      <c r="BP71" s="186"/>
      <c r="BQ71" s="186"/>
      <c r="BR71" s="186"/>
      <c r="BS71" s="186"/>
      <c r="BT71" s="186"/>
      <c r="BU71" s="186"/>
      <c r="BV71" s="186"/>
      <c r="BW71" s="186"/>
      <c r="BX71" s="186"/>
      <c r="BY71" s="186"/>
      <c r="BZ71" s="186"/>
      <c r="CA71" s="186"/>
      <c r="CB71" s="186"/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6"/>
      <c r="DC71" s="186"/>
      <c r="DD71" s="186"/>
      <c r="DE71" s="186"/>
      <c r="DF71" s="186"/>
      <c r="DG71" s="186"/>
      <c r="DH71" s="186"/>
      <c r="DI71" s="186"/>
      <c r="DJ71" s="186"/>
      <c r="DK71" s="186"/>
      <c r="DL71" s="186"/>
      <c r="DM71" s="186"/>
      <c r="DN71" s="186"/>
      <c r="DO71" s="186"/>
      <c r="DP71" s="186"/>
      <c r="DQ71" s="186"/>
      <c r="DR71" s="186"/>
      <c r="DS71" s="186"/>
      <c r="DT71" s="186"/>
      <c r="DU71" s="186"/>
      <c r="DV71" s="186"/>
      <c r="DW71" s="186"/>
      <c r="DX71" s="186"/>
      <c r="DY71" s="186"/>
      <c r="DZ71" s="186"/>
      <c r="EA71" s="186"/>
      <c r="EB71" s="186"/>
      <c r="EC71" s="186"/>
      <c r="ED71" s="186"/>
      <c r="EE71" s="186"/>
      <c r="EF71" s="186"/>
      <c r="EG71" s="186"/>
      <c r="EH71" s="186"/>
      <c r="EI71" s="186"/>
    </row>
    <row r="72" spans="3:139" x14ac:dyDescent="0.25"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  <c r="AA72" s="186"/>
      <c r="AB72" s="186"/>
      <c r="AC72" s="186"/>
      <c r="AD72" s="186"/>
      <c r="AE72" s="186"/>
      <c r="AF72" s="186"/>
      <c r="AG72" s="186"/>
      <c r="AH72" s="186"/>
      <c r="AI72" s="186"/>
      <c r="AJ72" s="186"/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86"/>
      <c r="BL72" s="186"/>
      <c r="BM72" s="186"/>
      <c r="BN72" s="186"/>
      <c r="BO72" s="186"/>
      <c r="BP72" s="186"/>
      <c r="BQ72" s="186"/>
      <c r="BR72" s="186"/>
      <c r="BS72" s="186"/>
      <c r="BT72" s="186"/>
      <c r="BU72" s="186"/>
      <c r="BV72" s="186"/>
      <c r="BW72" s="186"/>
      <c r="BX72" s="186"/>
      <c r="BY72" s="186"/>
      <c r="BZ72" s="186"/>
      <c r="CA72" s="186"/>
      <c r="CB72" s="186"/>
      <c r="CC72" s="186"/>
      <c r="CD72" s="186"/>
      <c r="CE72" s="186"/>
      <c r="CF72" s="186"/>
      <c r="CG72" s="186"/>
      <c r="CH72" s="186"/>
      <c r="CI72" s="186"/>
      <c r="CJ72" s="186"/>
      <c r="CK72" s="186"/>
      <c r="CL72" s="186"/>
      <c r="CM72" s="186"/>
      <c r="CN72" s="186"/>
      <c r="CO72" s="186"/>
      <c r="CP72" s="186"/>
      <c r="CQ72" s="186"/>
      <c r="CR72" s="186"/>
      <c r="CS72" s="186"/>
      <c r="CT72" s="186"/>
      <c r="CU72" s="186"/>
      <c r="CV72" s="186"/>
      <c r="CW72" s="186"/>
      <c r="CX72" s="186"/>
      <c r="CY72" s="186"/>
      <c r="CZ72" s="186"/>
      <c r="DA72" s="186"/>
      <c r="DB72" s="186"/>
      <c r="DC72" s="186"/>
      <c r="DD72" s="186"/>
      <c r="DE72" s="186"/>
      <c r="DF72" s="186"/>
      <c r="DG72" s="186"/>
      <c r="DH72" s="186"/>
      <c r="DI72" s="186"/>
      <c r="DJ72" s="186"/>
      <c r="DK72" s="186"/>
      <c r="DL72" s="186"/>
      <c r="DM72" s="186"/>
      <c r="DN72" s="186"/>
      <c r="DO72" s="186"/>
      <c r="DP72" s="186"/>
      <c r="DQ72" s="186"/>
      <c r="DR72" s="186"/>
      <c r="DS72" s="186"/>
      <c r="DT72" s="186"/>
      <c r="DU72" s="186"/>
      <c r="DV72" s="186"/>
      <c r="DW72" s="186"/>
      <c r="DX72" s="186"/>
      <c r="DY72" s="186"/>
      <c r="DZ72" s="186"/>
      <c r="EA72" s="186"/>
      <c r="EB72" s="186"/>
      <c r="EC72" s="186"/>
      <c r="ED72" s="186"/>
      <c r="EE72" s="186"/>
      <c r="EF72" s="186"/>
      <c r="EG72" s="186"/>
      <c r="EH72" s="186"/>
      <c r="EI72" s="186"/>
    </row>
    <row r="73" spans="3:139" x14ac:dyDescent="0.25"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  <c r="AA73" s="186"/>
      <c r="AB73" s="186"/>
      <c r="AC73" s="186"/>
      <c r="AD73" s="186"/>
      <c r="AE73" s="186"/>
      <c r="AF73" s="186"/>
      <c r="AG73" s="186"/>
      <c r="AH73" s="186"/>
      <c r="AI73" s="186"/>
      <c r="AJ73" s="186"/>
      <c r="AK73" s="186"/>
      <c r="AL73" s="186"/>
      <c r="AM73" s="186"/>
      <c r="AN73" s="186"/>
      <c r="AO73" s="186"/>
      <c r="AP73" s="186"/>
      <c r="AQ73" s="186"/>
      <c r="AR73" s="186"/>
      <c r="AS73" s="186"/>
      <c r="AT73" s="186"/>
      <c r="AU73" s="186"/>
      <c r="AV73" s="186"/>
      <c r="AW73" s="186"/>
      <c r="AX73" s="186"/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86"/>
      <c r="BL73" s="186"/>
      <c r="BM73" s="186"/>
      <c r="BN73" s="186"/>
      <c r="BO73" s="186"/>
      <c r="BP73" s="186"/>
      <c r="BQ73" s="186"/>
      <c r="BR73" s="186"/>
      <c r="BS73" s="186"/>
      <c r="BT73" s="186"/>
      <c r="BU73" s="186"/>
      <c r="BV73" s="186"/>
      <c r="BW73" s="186"/>
      <c r="BX73" s="186"/>
      <c r="BY73" s="186"/>
      <c r="BZ73" s="186"/>
      <c r="CA73" s="186"/>
      <c r="CB73" s="186"/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  <c r="CT73" s="186"/>
      <c r="CU73" s="186"/>
      <c r="CV73" s="186"/>
      <c r="CW73" s="186"/>
      <c r="CX73" s="186"/>
      <c r="CY73" s="186"/>
      <c r="CZ73" s="186"/>
      <c r="DA73" s="186"/>
      <c r="DB73" s="186"/>
      <c r="DC73" s="186"/>
      <c r="DD73" s="186"/>
      <c r="DE73" s="186"/>
      <c r="DF73" s="186"/>
      <c r="DG73" s="186"/>
      <c r="DH73" s="186"/>
      <c r="DI73" s="186"/>
      <c r="DJ73" s="186"/>
      <c r="DK73" s="186"/>
      <c r="DL73" s="186"/>
      <c r="DM73" s="186"/>
      <c r="DN73" s="186"/>
      <c r="DO73" s="186"/>
      <c r="DP73" s="186"/>
      <c r="DQ73" s="186"/>
      <c r="DR73" s="186"/>
      <c r="DS73" s="186"/>
      <c r="DT73" s="186"/>
      <c r="DU73" s="186"/>
      <c r="DV73" s="186"/>
      <c r="DW73" s="186"/>
      <c r="DX73" s="186"/>
      <c r="DY73" s="186"/>
      <c r="DZ73" s="186"/>
      <c r="EA73" s="186"/>
      <c r="EB73" s="186"/>
      <c r="EC73" s="186"/>
      <c r="ED73" s="186"/>
      <c r="EE73" s="186"/>
      <c r="EF73" s="186"/>
      <c r="EG73" s="186"/>
      <c r="EH73" s="186"/>
      <c r="EI73" s="186"/>
    </row>
    <row r="74" spans="3:139" x14ac:dyDescent="0.25"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  <c r="AA74" s="186"/>
      <c r="AB74" s="186"/>
      <c r="AC74" s="186"/>
      <c r="AD74" s="186"/>
      <c r="AE74" s="186"/>
      <c r="AF74" s="186"/>
      <c r="AG74" s="186"/>
      <c r="AH74" s="186"/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86"/>
      <c r="BL74" s="186"/>
      <c r="BM74" s="186"/>
      <c r="BN74" s="186"/>
      <c r="BO74" s="186"/>
      <c r="BP74" s="186"/>
      <c r="BQ74" s="186"/>
      <c r="BR74" s="186"/>
      <c r="BS74" s="186"/>
      <c r="BT74" s="186"/>
      <c r="BU74" s="186"/>
      <c r="BV74" s="186"/>
      <c r="BW74" s="186"/>
      <c r="BX74" s="186"/>
      <c r="BY74" s="186"/>
      <c r="BZ74" s="186"/>
      <c r="CA74" s="186"/>
      <c r="CB74" s="186"/>
      <c r="CC74" s="186"/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  <c r="CT74" s="186"/>
      <c r="CU74" s="186"/>
      <c r="CV74" s="186"/>
      <c r="CW74" s="186"/>
      <c r="CX74" s="186"/>
      <c r="CY74" s="186"/>
      <c r="CZ74" s="186"/>
      <c r="DA74" s="186"/>
      <c r="DB74" s="186"/>
      <c r="DC74" s="186"/>
      <c r="DD74" s="186"/>
      <c r="DE74" s="186"/>
      <c r="DF74" s="186"/>
      <c r="DG74" s="186"/>
      <c r="DH74" s="186"/>
      <c r="DI74" s="186"/>
      <c r="DJ74" s="186"/>
      <c r="DK74" s="186"/>
      <c r="DL74" s="186"/>
      <c r="DM74" s="186"/>
      <c r="DN74" s="186"/>
      <c r="DO74" s="186"/>
      <c r="DP74" s="186"/>
      <c r="DQ74" s="186"/>
      <c r="DR74" s="186"/>
      <c r="DS74" s="186"/>
      <c r="DT74" s="186"/>
      <c r="DU74" s="186"/>
      <c r="DV74" s="186"/>
      <c r="DW74" s="186"/>
      <c r="DX74" s="186"/>
      <c r="DY74" s="186"/>
      <c r="DZ74" s="186"/>
      <c r="EA74" s="186"/>
      <c r="EB74" s="186"/>
      <c r="EC74" s="186"/>
      <c r="ED74" s="186"/>
      <c r="EE74" s="186"/>
      <c r="EF74" s="186"/>
      <c r="EG74" s="186"/>
      <c r="EH74" s="186"/>
      <c r="EI74" s="186"/>
    </row>
    <row r="75" spans="3:139" x14ac:dyDescent="0.25"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  <c r="AA75" s="186"/>
      <c r="AB75" s="186"/>
      <c r="AC75" s="186"/>
      <c r="AD75" s="186"/>
      <c r="AE75" s="186"/>
      <c r="AF75" s="186"/>
      <c r="AG75" s="186"/>
      <c r="AH75" s="186"/>
      <c r="AI75" s="186"/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86"/>
      <c r="BL75" s="186"/>
      <c r="BM75" s="186"/>
      <c r="BN75" s="186"/>
      <c r="BO75" s="186"/>
      <c r="BP75" s="186"/>
      <c r="BQ75" s="186"/>
      <c r="BR75" s="186"/>
      <c r="BS75" s="186"/>
      <c r="BT75" s="186"/>
      <c r="BU75" s="186"/>
      <c r="BV75" s="186"/>
      <c r="BW75" s="186"/>
      <c r="BX75" s="186"/>
      <c r="BY75" s="186"/>
      <c r="BZ75" s="186"/>
      <c r="CA75" s="186"/>
      <c r="CB75" s="186"/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  <c r="CT75" s="186"/>
      <c r="CU75" s="186"/>
      <c r="CV75" s="186"/>
      <c r="CW75" s="186"/>
      <c r="CX75" s="186"/>
      <c r="CY75" s="186"/>
      <c r="CZ75" s="186"/>
      <c r="DA75" s="186"/>
      <c r="DB75" s="186"/>
      <c r="DC75" s="186"/>
      <c r="DD75" s="186"/>
      <c r="DE75" s="186"/>
      <c r="DF75" s="186"/>
      <c r="DG75" s="186"/>
      <c r="DH75" s="186"/>
      <c r="DI75" s="186"/>
      <c r="DJ75" s="186"/>
      <c r="DK75" s="186"/>
      <c r="DL75" s="186"/>
      <c r="DM75" s="186"/>
      <c r="DN75" s="186"/>
      <c r="DO75" s="186"/>
      <c r="DP75" s="186"/>
      <c r="DQ75" s="186"/>
      <c r="DR75" s="186"/>
      <c r="DS75" s="186"/>
      <c r="DT75" s="186"/>
      <c r="DU75" s="186"/>
      <c r="DV75" s="186"/>
      <c r="DW75" s="186"/>
      <c r="DX75" s="186"/>
      <c r="DY75" s="186"/>
      <c r="DZ75" s="186"/>
      <c r="EA75" s="186"/>
      <c r="EB75" s="186"/>
      <c r="EC75" s="186"/>
      <c r="ED75" s="186"/>
      <c r="EE75" s="186"/>
      <c r="EF75" s="186"/>
      <c r="EG75" s="186"/>
      <c r="EH75" s="186"/>
      <c r="EI75" s="186"/>
    </row>
    <row r="76" spans="3:139" x14ac:dyDescent="0.25"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186"/>
      <c r="AF76" s="186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186"/>
      <c r="AR76" s="186"/>
      <c r="AS76" s="186"/>
      <c r="AT76" s="186"/>
      <c r="AU76" s="186"/>
      <c r="AV76" s="186"/>
      <c r="AW76" s="186"/>
      <c r="AX76" s="186"/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86"/>
      <c r="BL76" s="186"/>
      <c r="BM76" s="186"/>
      <c r="BN76" s="186"/>
      <c r="BO76" s="186"/>
      <c r="BP76" s="186"/>
      <c r="BQ76" s="186"/>
      <c r="BR76" s="186"/>
      <c r="BS76" s="186"/>
      <c r="BT76" s="186"/>
      <c r="BU76" s="186"/>
      <c r="BV76" s="186"/>
      <c r="BW76" s="186"/>
      <c r="BX76" s="186"/>
      <c r="BY76" s="186"/>
      <c r="BZ76" s="186"/>
      <c r="CA76" s="186"/>
      <c r="CB76" s="186"/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6"/>
      <c r="DC76" s="186"/>
      <c r="DD76" s="186"/>
      <c r="DE76" s="186"/>
      <c r="DF76" s="186"/>
      <c r="DG76" s="186"/>
      <c r="DH76" s="186"/>
      <c r="DI76" s="186"/>
      <c r="DJ76" s="186"/>
      <c r="DK76" s="186"/>
      <c r="DL76" s="186"/>
      <c r="DM76" s="186"/>
      <c r="DN76" s="186"/>
      <c r="DO76" s="186"/>
      <c r="DP76" s="186"/>
      <c r="DQ76" s="186"/>
      <c r="DR76" s="186"/>
      <c r="DS76" s="186"/>
      <c r="DT76" s="186"/>
      <c r="DU76" s="186"/>
      <c r="DV76" s="186"/>
      <c r="DW76" s="186"/>
      <c r="DX76" s="186"/>
      <c r="DY76" s="186"/>
      <c r="DZ76" s="186"/>
      <c r="EA76" s="186"/>
      <c r="EB76" s="186"/>
      <c r="EC76" s="186"/>
      <c r="ED76" s="186"/>
      <c r="EE76" s="186"/>
      <c r="EF76" s="186"/>
      <c r="EG76" s="186"/>
      <c r="EH76" s="186"/>
      <c r="EI76" s="186"/>
    </row>
    <row r="77" spans="3:139" x14ac:dyDescent="0.25"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  <c r="AA77" s="186"/>
      <c r="AB77" s="186"/>
      <c r="AC77" s="186"/>
      <c r="AD77" s="186"/>
      <c r="AE77" s="186"/>
      <c r="AF77" s="186"/>
      <c r="AG77" s="186"/>
      <c r="AH77" s="186"/>
      <c r="AI77" s="186"/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/>
      <c r="BB77" s="186"/>
      <c r="BC77" s="186"/>
      <c r="BD77" s="186"/>
      <c r="BE77" s="186"/>
      <c r="BF77" s="186"/>
      <c r="BG77" s="186"/>
      <c r="BH77" s="186"/>
      <c r="BI77" s="186"/>
      <c r="BJ77" s="186"/>
      <c r="BK77" s="186"/>
      <c r="BL77" s="186"/>
      <c r="BM77" s="186"/>
      <c r="BN77" s="186"/>
      <c r="BO77" s="186"/>
      <c r="BP77" s="186"/>
      <c r="BQ77" s="186"/>
      <c r="BR77" s="186"/>
      <c r="BS77" s="186"/>
      <c r="BT77" s="186"/>
      <c r="BU77" s="186"/>
      <c r="BV77" s="186"/>
      <c r="BW77" s="186"/>
      <c r="BX77" s="186"/>
      <c r="BY77" s="186"/>
      <c r="BZ77" s="186"/>
      <c r="CA77" s="186"/>
      <c r="CB77" s="186"/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  <c r="CT77" s="186"/>
      <c r="CU77" s="186"/>
      <c r="CV77" s="186"/>
      <c r="CW77" s="186"/>
      <c r="CX77" s="186"/>
      <c r="CY77" s="186"/>
      <c r="CZ77" s="186"/>
      <c r="DA77" s="186"/>
      <c r="DB77" s="186"/>
      <c r="DC77" s="186"/>
      <c r="DD77" s="186"/>
      <c r="DE77" s="186"/>
      <c r="DF77" s="186"/>
      <c r="DG77" s="186"/>
      <c r="DH77" s="186"/>
      <c r="DI77" s="186"/>
      <c r="DJ77" s="186"/>
      <c r="DK77" s="186"/>
      <c r="DL77" s="186"/>
      <c r="DM77" s="186"/>
      <c r="DN77" s="186"/>
      <c r="DO77" s="186"/>
      <c r="DP77" s="186"/>
      <c r="DQ77" s="186"/>
      <c r="DR77" s="186"/>
      <c r="DS77" s="186"/>
      <c r="DT77" s="186"/>
      <c r="DU77" s="186"/>
      <c r="DV77" s="186"/>
      <c r="DW77" s="186"/>
      <c r="DX77" s="186"/>
      <c r="DY77" s="186"/>
      <c r="DZ77" s="186"/>
      <c r="EA77" s="186"/>
      <c r="EB77" s="186"/>
      <c r="EC77" s="186"/>
      <c r="ED77" s="186"/>
      <c r="EE77" s="186"/>
      <c r="EF77" s="186"/>
      <c r="EG77" s="186"/>
      <c r="EH77" s="186"/>
      <c r="EI77" s="186"/>
    </row>
    <row r="78" spans="3:139" x14ac:dyDescent="0.25">
      <c r="C78" s="186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86"/>
      <c r="BL78" s="186"/>
      <c r="BM78" s="186"/>
      <c r="BN78" s="186"/>
      <c r="BO78" s="186"/>
      <c r="BP78" s="186"/>
      <c r="BQ78" s="186"/>
      <c r="BR78" s="186"/>
      <c r="BS78" s="186"/>
      <c r="BT78" s="186"/>
      <c r="BU78" s="186"/>
      <c r="BV78" s="186"/>
      <c r="BW78" s="186"/>
      <c r="BX78" s="186"/>
      <c r="BY78" s="186"/>
      <c r="BZ78" s="186"/>
      <c r="CA78" s="186"/>
      <c r="CB78" s="186"/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6"/>
      <c r="DC78" s="186"/>
      <c r="DD78" s="186"/>
      <c r="DE78" s="186"/>
      <c r="DF78" s="186"/>
      <c r="DG78" s="186"/>
      <c r="DH78" s="186"/>
      <c r="DI78" s="186"/>
      <c r="DJ78" s="186"/>
      <c r="DK78" s="186"/>
      <c r="DL78" s="186"/>
      <c r="DM78" s="186"/>
      <c r="DN78" s="186"/>
      <c r="DO78" s="186"/>
      <c r="DP78" s="186"/>
      <c r="DQ78" s="186"/>
      <c r="DR78" s="186"/>
      <c r="DS78" s="186"/>
      <c r="DT78" s="186"/>
      <c r="DU78" s="186"/>
      <c r="DV78" s="186"/>
      <c r="DW78" s="186"/>
      <c r="DX78" s="186"/>
      <c r="DY78" s="186"/>
      <c r="DZ78" s="186"/>
      <c r="EA78" s="186"/>
      <c r="EB78" s="186"/>
      <c r="EC78" s="186"/>
      <c r="ED78" s="186"/>
      <c r="EE78" s="186"/>
      <c r="EF78" s="186"/>
      <c r="EG78" s="186"/>
      <c r="EH78" s="186"/>
      <c r="EI78" s="186"/>
    </row>
    <row r="79" spans="3:139" x14ac:dyDescent="0.25">
      <c r="C79" s="186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186"/>
      <c r="BX79" s="186"/>
      <c r="BY79" s="186"/>
      <c r="BZ79" s="186"/>
      <c r="CA79" s="186"/>
      <c r="CB79" s="186"/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6"/>
      <c r="DC79" s="186"/>
      <c r="DD79" s="186"/>
      <c r="DE79" s="186"/>
      <c r="DF79" s="186"/>
      <c r="DG79" s="186"/>
      <c r="DH79" s="186"/>
      <c r="DI79" s="186"/>
      <c r="DJ79" s="186"/>
      <c r="DK79" s="186"/>
      <c r="DL79" s="186"/>
      <c r="DM79" s="186"/>
      <c r="DN79" s="186"/>
      <c r="DO79" s="186"/>
      <c r="DP79" s="186"/>
      <c r="DQ79" s="186"/>
      <c r="DR79" s="186"/>
      <c r="DS79" s="186"/>
      <c r="DT79" s="186"/>
      <c r="DU79" s="186"/>
      <c r="DV79" s="186"/>
      <c r="DW79" s="186"/>
      <c r="DX79" s="186"/>
      <c r="DY79" s="186"/>
      <c r="DZ79" s="186"/>
      <c r="EA79" s="186"/>
      <c r="EB79" s="186"/>
      <c r="EC79" s="186"/>
      <c r="ED79" s="186"/>
      <c r="EE79" s="186"/>
      <c r="EF79" s="186"/>
      <c r="EG79" s="186"/>
      <c r="EH79" s="186"/>
      <c r="EI79" s="186"/>
    </row>
    <row r="80" spans="3:139" x14ac:dyDescent="0.25">
      <c r="C80" s="186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86"/>
      <c r="BL80" s="186"/>
      <c r="BM80" s="186"/>
      <c r="BN80" s="186"/>
      <c r="BO80" s="186"/>
      <c r="BP80" s="186"/>
      <c r="BQ80" s="186"/>
      <c r="BR80" s="186"/>
      <c r="BS80" s="186"/>
      <c r="BT80" s="186"/>
      <c r="BU80" s="186"/>
      <c r="BV80" s="186"/>
      <c r="BW80" s="186"/>
      <c r="BX80" s="186"/>
      <c r="BY80" s="186"/>
      <c r="BZ80" s="186"/>
      <c r="CA80" s="186"/>
      <c r="CB80" s="186"/>
      <c r="CC80" s="186"/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  <c r="CT80" s="186"/>
      <c r="CU80" s="186"/>
      <c r="CV80" s="186"/>
      <c r="CW80" s="186"/>
      <c r="CX80" s="186"/>
      <c r="CY80" s="186"/>
      <c r="CZ80" s="186"/>
      <c r="DA80" s="186"/>
      <c r="DB80" s="186"/>
      <c r="DC80" s="186"/>
      <c r="DD80" s="186"/>
      <c r="DE80" s="186"/>
      <c r="DF80" s="186"/>
      <c r="DG80" s="186"/>
      <c r="DH80" s="186"/>
      <c r="DI80" s="186"/>
      <c r="DJ80" s="186"/>
      <c r="DK80" s="186"/>
      <c r="DL80" s="186"/>
      <c r="DM80" s="186"/>
      <c r="DN80" s="186"/>
      <c r="DO80" s="186"/>
      <c r="DP80" s="186"/>
      <c r="DQ80" s="186"/>
      <c r="DR80" s="186"/>
      <c r="DS80" s="186"/>
      <c r="DT80" s="186"/>
      <c r="DU80" s="186"/>
      <c r="DV80" s="186"/>
      <c r="DW80" s="186"/>
      <c r="DX80" s="186"/>
      <c r="DY80" s="186"/>
      <c r="DZ80" s="186"/>
      <c r="EA80" s="186"/>
      <c r="EB80" s="186"/>
      <c r="EC80" s="186"/>
      <c r="ED80" s="186"/>
      <c r="EE80" s="186"/>
      <c r="EF80" s="186"/>
      <c r="EG80" s="186"/>
      <c r="EH80" s="186"/>
      <c r="EI80" s="186"/>
    </row>
    <row r="81" spans="3:139" x14ac:dyDescent="0.25"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86"/>
      <c r="BL81" s="186"/>
      <c r="BM81" s="186"/>
      <c r="BN81" s="186"/>
      <c r="BO81" s="186"/>
      <c r="BP81" s="186"/>
      <c r="BQ81" s="186"/>
      <c r="BR81" s="186"/>
      <c r="BS81" s="186"/>
      <c r="BT81" s="186"/>
      <c r="BU81" s="186"/>
      <c r="BV81" s="186"/>
      <c r="BW81" s="186"/>
      <c r="BX81" s="186"/>
      <c r="BY81" s="186"/>
      <c r="BZ81" s="186"/>
      <c r="CA81" s="186"/>
      <c r="CB81" s="186"/>
      <c r="CC81" s="186"/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6"/>
      <c r="DC81" s="186"/>
      <c r="DD81" s="186"/>
      <c r="DE81" s="186"/>
      <c r="DF81" s="186"/>
      <c r="DG81" s="186"/>
      <c r="DH81" s="186"/>
      <c r="DI81" s="186"/>
      <c r="DJ81" s="186"/>
      <c r="DK81" s="186"/>
      <c r="DL81" s="186"/>
      <c r="DM81" s="186"/>
      <c r="DN81" s="186"/>
      <c r="DO81" s="186"/>
      <c r="DP81" s="186"/>
      <c r="DQ81" s="186"/>
      <c r="DR81" s="186"/>
      <c r="DS81" s="186"/>
      <c r="DT81" s="186"/>
      <c r="DU81" s="186"/>
      <c r="DV81" s="186"/>
      <c r="DW81" s="186"/>
      <c r="DX81" s="186"/>
      <c r="DY81" s="186"/>
      <c r="DZ81" s="186"/>
      <c r="EA81" s="186"/>
      <c r="EB81" s="186"/>
      <c r="EC81" s="186"/>
      <c r="ED81" s="186"/>
      <c r="EE81" s="186"/>
      <c r="EF81" s="186"/>
      <c r="EG81" s="186"/>
      <c r="EH81" s="186"/>
      <c r="EI81" s="186"/>
    </row>
    <row r="82" spans="3:139" x14ac:dyDescent="0.25">
      <c r="C82" s="186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6"/>
      <c r="AT82" s="186"/>
      <c r="AU82" s="186"/>
      <c r="AV82" s="186"/>
      <c r="AW82" s="186"/>
      <c r="AX82" s="186"/>
      <c r="AY82" s="186"/>
      <c r="AZ82" s="186"/>
      <c r="BA82" s="186"/>
      <c r="BB82" s="186"/>
      <c r="BC82" s="186"/>
      <c r="BD82" s="186"/>
      <c r="BE82" s="186"/>
      <c r="BF82" s="186"/>
      <c r="BG82" s="186"/>
      <c r="BH82" s="186"/>
      <c r="BI82" s="186"/>
      <c r="BJ82" s="186"/>
      <c r="BK82" s="186"/>
      <c r="BL82" s="186"/>
      <c r="BM82" s="186"/>
      <c r="BN82" s="186"/>
      <c r="BO82" s="186"/>
      <c r="BP82" s="186"/>
      <c r="BQ82" s="186"/>
      <c r="BR82" s="186"/>
      <c r="BS82" s="186"/>
      <c r="BT82" s="186"/>
      <c r="BU82" s="186"/>
      <c r="BV82" s="186"/>
      <c r="BW82" s="186"/>
      <c r="BX82" s="186"/>
      <c r="BY82" s="186"/>
      <c r="BZ82" s="186"/>
      <c r="CA82" s="186"/>
      <c r="CB82" s="186"/>
      <c r="CC82" s="186"/>
      <c r="CD82" s="186"/>
      <c r="CE82" s="186"/>
      <c r="CF82" s="186"/>
      <c r="CG82" s="186"/>
      <c r="CH82" s="186"/>
      <c r="CI82" s="186"/>
      <c r="CJ82" s="186"/>
      <c r="CK82" s="186"/>
      <c r="CL82" s="186"/>
      <c r="CM82" s="186"/>
      <c r="CN82" s="186"/>
      <c r="CO82" s="186"/>
      <c r="CP82" s="186"/>
      <c r="CQ82" s="186"/>
      <c r="CR82" s="186"/>
      <c r="CS82" s="186"/>
      <c r="CT82" s="186"/>
      <c r="CU82" s="186"/>
      <c r="CV82" s="186"/>
      <c r="CW82" s="186"/>
      <c r="CX82" s="186"/>
      <c r="CY82" s="186"/>
      <c r="CZ82" s="186"/>
      <c r="DA82" s="186"/>
      <c r="DB82" s="186"/>
      <c r="DC82" s="186"/>
      <c r="DD82" s="186"/>
      <c r="DE82" s="186"/>
      <c r="DF82" s="186"/>
      <c r="DG82" s="186"/>
      <c r="DH82" s="186"/>
      <c r="DI82" s="186"/>
      <c r="DJ82" s="186"/>
      <c r="DK82" s="186"/>
      <c r="DL82" s="186"/>
      <c r="DM82" s="186"/>
      <c r="DN82" s="186"/>
      <c r="DO82" s="186"/>
      <c r="DP82" s="186"/>
      <c r="DQ82" s="186"/>
      <c r="DR82" s="186"/>
      <c r="DS82" s="186"/>
      <c r="DT82" s="186"/>
      <c r="DU82" s="186"/>
      <c r="DV82" s="186"/>
      <c r="DW82" s="186"/>
      <c r="DX82" s="186"/>
      <c r="DY82" s="186"/>
      <c r="DZ82" s="186"/>
      <c r="EA82" s="186"/>
      <c r="EB82" s="186"/>
      <c r="EC82" s="186"/>
      <c r="ED82" s="186"/>
      <c r="EE82" s="186"/>
      <c r="EF82" s="186"/>
      <c r="EG82" s="186"/>
      <c r="EH82" s="186"/>
      <c r="EI82" s="186"/>
    </row>
    <row r="83" spans="3:139" x14ac:dyDescent="0.25">
      <c r="C83" s="186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  <c r="AA83" s="186"/>
      <c r="AB83" s="186"/>
      <c r="AC83" s="186"/>
      <c r="AD83" s="186"/>
      <c r="AE83" s="186"/>
      <c r="AF83" s="186"/>
      <c r="AG83" s="186"/>
      <c r="AH83" s="186"/>
      <c r="AI83" s="186"/>
      <c r="AJ83" s="186"/>
      <c r="AK83" s="186"/>
      <c r="AL83" s="186"/>
      <c r="AM83" s="186"/>
      <c r="AN83" s="186"/>
      <c r="AO83" s="186"/>
      <c r="AP83" s="186"/>
      <c r="AQ83" s="186"/>
      <c r="AR83" s="186"/>
      <c r="AS83" s="186"/>
      <c r="AT83" s="186"/>
      <c r="AU83" s="186"/>
      <c r="AV83" s="186"/>
      <c r="AW83" s="186"/>
      <c r="AX83" s="186"/>
      <c r="AY83" s="186"/>
      <c r="AZ83" s="186"/>
      <c r="BA83" s="186"/>
      <c r="BB83" s="186"/>
      <c r="BC83" s="186"/>
      <c r="BD83" s="186"/>
      <c r="BE83" s="186"/>
      <c r="BF83" s="186"/>
      <c r="BG83" s="186"/>
      <c r="BH83" s="186"/>
      <c r="BI83" s="186"/>
      <c r="BJ83" s="186"/>
      <c r="BK83" s="186"/>
      <c r="BL83" s="186"/>
      <c r="BM83" s="186"/>
      <c r="BN83" s="186"/>
      <c r="BO83" s="186"/>
      <c r="BP83" s="186"/>
      <c r="BQ83" s="186"/>
      <c r="BR83" s="186"/>
      <c r="BS83" s="186"/>
      <c r="BT83" s="186"/>
      <c r="BU83" s="186"/>
      <c r="BV83" s="186"/>
      <c r="BW83" s="186"/>
      <c r="BX83" s="186"/>
      <c r="BY83" s="186"/>
      <c r="BZ83" s="186"/>
      <c r="CA83" s="186"/>
      <c r="CB83" s="186"/>
      <c r="CC83" s="186"/>
      <c r="CD83" s="186"/>
      <c r="CE83" s="186"/>
      <c r="CF83" s="186"/>
      <c r="CG83" s="186"/>
      <c r="CH83" s="186"/>
      <c r="CI83" s="186"/>
      <c r="CJ83" s="186"/>
      <c r="CK83" s="186"/>
      <c r="CL83" s="186"/>
      <c r="CM83" s="186"/>
      <c r="CN83" s="186"/>
      <c r="CO83" s="186"/>
      <c r="CP83" s="186"/>
      <c r="CQ83" s="186"/>
      <c r="CR83" s="186"/>
      <c r="CS83" s="186"/>
      <c r="CT83" s="186"/>
      <c r="CU83" s="186"/>
      <c r="CV83" s="186"/>
      <c r="CW83" s="186"/>
      <c r="CX83" s="186"/>
      <c r="CY83" s="186"/>
      <c r="CZ83" s="186"/>
      <c r="DA83" s="186"/>
      <c r="DB83" s="186"/>
      <c r="DC83" s="186"/>
      <c r="DD83" s="186"/>
      <c r="DE83" s="186"/>
      <c r="DF83" s="186"/>
      <c r="DG83" s="186"/>
      <c r="DH83" s="186"/>
      <c r="DI83" s="186"/>
      <c r="DJ83" s="186"/>
      <c r="DK83" s="186"/>
      <c r="DL83" s="186"/>
      <c r="DM83" s="186"/>
      <c r="DN83" s="186"/>
      <c r="DO83" s="186"/>
      <c r="DP83" s="186"/>
      <c r="DQ83" s="186"/>
      <c r="DR83" s="186"/>
      <c r="DS83" s="186"/>
      <c r="DT83" s="186"/>
      <c r="DU83" s="186"/>
      <c r="DV83" s="186"/>
      <c r="DW83" s="186"/>
      <c r="DX83" s="186"/>
      <c r="DY83" s="186"/>
      <c r="DZ83" s="186"/>
      <c r="EA83" s="186"/>
      <c r="EB83" s="186"/>
      <c r="EC83" s="186"/>
      <c r="ED83" s="186"/>
      <c r="EE83" s="186"/>
      <c r="EF83" s="186"/>
      <c r="EG83" s="186"/>
      <c r="EH83" s="186"/>
      <c r="EI83" s="186"/>
    </row>
    <row r="84" spans="3:139" x14ac:dyDescent="0.25">
      <c r="C84" s="186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186"/>
      <c r="AN84" s="186"/>
      <c r="AO84" s="186"/>
      <c r="AP84" s="186"/>
      <c r="AQ84" s="186"/>
      <c r="AR84" s="186"/>
      <c r="AS84" s="186"/>
      <c r="AT84" s="186"/>
      <c r="AU84" s="186"/>
      <c r="AV84" s="186"/>
      <c r="AW84" s="186"/>
      <c r="AX84" s="186"/>
      <c r="AY84" s="186"/>
      <c r="AZ84" s="186"/>
      <c r="BA84" s="186"/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86"/>
      <c r="BN84" s="186"/>
      <c r="BO84" s="186"/>
      <c r="BP84" s="186"/>
      <c r="BQ84" s="186"/>
      <c r="BR84" s="186"/>
      <c r="BS84" s="186"/>
      <c r="BT84" s="186"/>
      <c r="BU84" s="186"/>
      <c r="BV84" s="186"/>
      <c r="BW84" s="186"/>
      <c r="BX84" s="186"/>
      <c r="BY84" s="186"/>
      <c r="BZ84" s="186"/>
      <c r="CA84" s="186"/>
      <c r="CB84" s="186"/>
      <c r="CC84" s="186"/>
      <c r="CD84" s="186"/>
      <c r="CE84" s="186"/>
      <c r="CF84" s="186"/>
      <c r="CG84" s="186"/>
      <c r="CH84" s="186"/>
      <c r="CI84" s="186"/>
      <c r="CJ84" s="186"/>
      <c r="CK84" s="186"/>
      <c r="CL84" s="186"/>
      <c r="CM84" s="186"/>
      <c r="CN84" s="186"/>
      <c r="CO84" s="186"/>
      <c r="CP84" s="186"/>
      <c r="CQ84" s="186"/>
      <c r="CR84" s="186"/>
      <c r="CS84" s="186"/>
      <c r="CT84" s="186"/>
      <c r="CU84" s="186"/>
      <c r="CV84" s="186"/>
      <c r="CW84" s="186"/>
      <c r="CX84" s="186"/>
      <c r="CY84" s="186"/>
      <c r="CZ84" s="186"/>
      <c r="DA84" s="186"/>
      <c r="DB84" s="186"/>
      <c r="DC84" s="186"/>
      <c r="DD84" s="186"/>
      <c r="DE84" s="186"/>
      <c r="DF84" s="186"/>
      <c r="DG84" s="186"/>
      <c r="DH84" s="186"/>
      <c r="DI84" s="186"/>
      <c r="DJ84" s="186"/>
      <c r="DK84" s="186"/>
      <c r="DL84" s="186"/>
      <c r="DM84" s="186"/>
      <c r="DN84" s="186"/>
      <c r="DO84" s="186"/>
      <c r="DP84" s="186"/>
      <c r="DQ84" s="186"/>
      <c r="DR84" s="186"/>
      <c r="DS84" s="186"/>
      <c r="DT84" s="186"/>
      <c r="DU84" s="186"/>
      <c r="DV84" s="186"/>
      <c r="DW84" s="186"/>
      <c r="DX84" s="186"/>
      <c r="DY84" s="186"/>
      <c r="DZ84" s="186"/>
      <c r="EA84" s="186"/>
      <c r="EB84" s="186"/>
      <c r="EC84" s="186"/>
      <c r="ED84" s="186"/>
      <c r="EE84" s="186"/>
      <c r="EF84" s="186"/>
      <c r="EG84" s="186"/>
      <c r="EH84" s="186"/>
      <c r="EI84" s="186"/>
    </row>
    <row r="85" spans="3:139" x14ac:dyDescent="0.25">
      <c r="C85" s="186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  <c r="AA85" s="186"/>
      <c r="AB85" s="186"/>
      <c r="AC85" s="186"/>
      <c r="AD85" s="186"/>
      <c r="AE85" s="186"/>
      <c r="AF85" s="186"/>
      <c r="AG85" s="186"/>
      <c r="AH85" s="186"/>
      <c r="AI85" s="186"/>
      <c r="AJ85" s="186"/>
      <c r="AK85" s="186"/>
      <c r="AL85" s="186"/>
      <c r="AM85" s="186"/>
      <c r="AN85" s="186"/>
      <c r="AO85" s="186"/>
      <c r="AP85" s="186"/>
      <c r="AQ85" s="186"/>
      <c r="AR85" s="186"/>
      <c r="AS85" s="186"/>
      <c r="AT85" s="186"/>
      <c r="AU85" s="186"/>
      <c r="AV85" s="186"/>
      <c r="AW85" s="186"/>
      <c r="AX85" s="186"/>
      <c r="AY85" s="186"/>
      <c r="AZ85" s="186"/>
      <c r="BA85" s="186"/>
      <c r="BB85" s="186"/>
      <c r="BC85" s="186"/>
      <c r="BD85" s="186"/>
      <c r="BE85" s="186"/>
      <c r="BF85" s="186"/>
      <c r="BG85" s="186"/>
      <c r="BH85" s="186"/>
      <c r="BI85" s="186"/>
      <c r="BJ85" s="186"/>
      <c r="BK85" s="186"/>
      <c r="BL85" s="186"/>
      <c r="BM85" s="186"/>
      <c r="BN85" s="186"/>
      <c r="BO85" s="186"/>
      <c r="BP85" s="186"/>
      <c r="BQ85" s="186"/>
      <c r="BR85" s="186"/>
      <c r="BS85" s="186"/>
      <c r="BT85" s="186"/>
      <c r="BU85" s="186"/>
      <c r="BV85" s="186"/>
      <c r="BW85" s="186"/>
      <c r="BX85" s="186"/>
      <c r="BY85" s="186"/>
      <c r="BZ85" s="186"/>
      <c r="CA85" s="186"/>
      <c r="CB85" s="186"/>
      <c r="CC85" s="186"/>
      <c r="CD85" s="186"/>
      <c r="CE85" s="186"/>
      <c r="CF85" s="186"/>
      <c r="CG85" s="186"/>
      <c r="CH85" s="186"/>
      <c r="CI85" s="186"/>
      <c r="CJ85" s="186"/>
      <c r="CK85" s="186"/>
      <c r="CL85" s="186"/>
      <c r="CM85" s="186"/>
      <c r="CN85" s="186"/>
      <c r="CO85" s="186"/>
      <c r="CP85" s="186"/>
      <c r="CQ85" s="186"/>
      <c r="CR85" s="186"/>
      <c r="CS85" s="186"/>
      <c r="CT85" s="186"/>
      <c r="CU85" s="186"/>
      <c r="CV85" s="186"/>
      <c r="CW85" s="186"/>
      <c r="CX85" s="186"/>
      <c r="CY85" s="186"/>
      <c r="CZ85" s="186"/>
      <c r="DA85" s="186"/>
      <c r="DB85" s="186"/>
      <c r="DC85" s="186"/>
      <c r="DD85" s="186"/>
      <c r="DE85" s="186"/>
      <c r="DF85" s="186"/>
      <c r="DG85" s="186"/>
      <c r="DH85" s="186"/>
      <c r="DI85" s="186"/>
      <c r="DJ85" s="186"/>
      <c r="DK85" s="186"/>
      <c r="DL85" s="186"/>
      <c r="DM85" s="186"/>
      <c r="DN85" s="186"/>
      <c r="DO85" s="186"/>
      <c r="DP85" s="186"/>
      <c r="DQ85" s="186"/>
      <c r="DR85" s="186"/>
      <c r="DS85" s="186"/>
      <c r="DT85" s="186"/>
      <c r="DU85" s="186"/>
      <c r="DV85" s="186"/>
      <c r="DW85" s="186"/>
      <c r="DX85" s="186"/>
      <c r="DY85" s="186"/>
      <c r="DZ85" s="186"/>
      <c r="EA85" s="186"/>
      <c r="EB85" s="186"/>
      <c r="EC85" s="186"/>
      <c r="ED85" s="186"/>
      <c r="EE85" s="186"/>
      <c r="EF85" s="186"/>
      <c r="EG85" s="186"/>
      <c r="EH85" s="186"/>
      <c r="EI85" s="186"/>
    </row>
    <row r="86" spans="3:139" x14ac:dyDescent="0.25"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  <c r="AA86" s="186"/>
      <c r="AB86" s="186"/>
      <c r="AC86" s="186"/>
      <c r="AD86" s="186"/>
      <c r="AE86" s="186"/>
      <c r="AF86" s="186"/>
      <c r="AG86" s="186"/>
      <c r="AH86" s="186"/>
      <c r="AI86" s="186"/>
      <c r="AJ86" s="186"/>
      <c r="AK86" s="186"/>
      <c r="AL86" s="186"/>
      <c r="AM86" s="186"/>
      <c r="AN86" s="186"/>
      <c r="AO86" s="186"/>
      <c r="AP86" s="186"/>
      <c r="AQ86" s="186"/>
      <c r="AR86" s="186"/>
      <c r="AS86" s="186"/>
      <c r="AT86" s="186"/>
      <c r="AU86" s="186"/>
      <c r="AV86" s="186"/>
      <c r="AW86" s="186"/>
      <c r="AX86" s="186"/>
      <c r="AY86" s="186"/>
      <c r="AZ86" s="186"/>
      <c r="BA86" s="186"/>
      <c r="BB86" s="186"/>
      <c r="BC86" s="186"/>
      <c r="BD86" s="186"/>
      <c r="BE86" s="186"/>
      <c r="BF86" s="186"/>
      <c r="BG86" s="186"/>
      <c r="BH86" s="186"/>
      <c r="BI86" s="186"/>
      <c r="BJ86" s="186"/>
      <c r="BK86" s="186"/>
      <c r="BL86" s="186"/>
      <c r="BM86" s="186"/>
      <c r="BN86" s="186"/>
      <c r="BO86" s="186"/>
      <c r="BP86" s="186"/>
      <c r="BQ86" s="186"/>
      <c r="BR86" s="186"/>
      <c r="BS86" s="186"/>
      <c r="BT86" s="186"/>
      <c r="BU86" s="186"/>
      <c r="BV86" s="186"/>
      <c r="BW86" s="186"/>
      <c r="BX86" s="186"/>
      <c r="BY86" s="186"/>
      <c r="BZ86" s="186"/>
      <c r="CA86" s="186"/>
      <c r="CB86" s="186"/>
      <c r="CC86" s="186"/>
      <c r="CD86" s="186"/>
      <c r="CE86" s="186"/>
      <c r="CF86" s="186"/>
      <c r="CG86" s="186"/>
      <c r="CH86" s="186"/>
      <c r="CI86" s="186"/>
      <c r="CJ86" s="186"/>
      <c r="CK86" s="186"/>
      <c r="CL86" s="186"/>
      <c r="CM86" s="186"/>
      <c r="CN86" s="186"/>
      <c r="CO86" s="186"/>
      <c r="CP86" s="186"/>
      <c r="CQ86" s="186"/>
      <c r="CR86" s="186"/>
      <c r="CS86" s="186"/>
      <c r="CT86" s="186"/>
      <c r="CU86" s="186"/>
      <c r="CV86" s="186"/>
      <c r="CW86" s="186"/>
      <c r="CX86" s="186"/>
      <c r="CY86" s="186"/>
      <c r="CZ86" s="186"/>
      <c r="DA86" s="186"/>
      <c r="DB86" s="186"/>
      <c r="DC86" s="186"/>
      <c r="DD86" s="186"/>
      <c r="DE86" s="186"/>
      <c r="DF86" s="186"/>
      <c r="DG86" s="186"/>
      <c r="DH86" s="186"/>
      <c r="DI86" s="186"/>
      <c r="DJ86" s="186"/>
      <c r="DK86" s="186"/>
      <c r="DL86" s="186"/>
      <c r="DM86" s="186"/>
      <c r="DN86" s="186"/>
      <c r="DO86" s="186"/>
      <c r="DP86" s="186"/>
      <c r="DQ86" s="186"/>
      <c r="DR86" s="186"/>
      <c r="DS86" s="186"/>
      <c r="DT86" s="186"/>
      <c r="DU86" s="186"/>
      <c r="DV86" s="186"/>
      <c r="DW86" s="186"/>
      <c r="DX86" s="186"/>
      <c r="DY86" s="186"/>
      <c r="DZ86" s="186"/>
      <c r="EA86" s="186"/>
      <c r="EB86" s="186"/>
      <c r="EC86" s="186"/>
      <c r="ED86" s="186"/>
      <c r="EE86" s="186"/>
      <c r="EF86" s="186"/>
      <c r="EG86" s="186"/>
      <c r="EH86" s="186"/>
      <c r="EI86" s="186"/>
    </row>
    <row r="87" spans="3:139" x14ac:dyDescent="0.25">
      <c r="C87" s="186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  <c r="AA87" s="186"/>
      <c r="AB87" s="186"/>
      <c r="AC87" s="186"/>
      <c r="AD87" s="186"/>
      <c r="AE87" s="186"/>
      <c r="AF87" s="186"/>
      <c r="AG87" s="186"/>
      <c r="AH87" s="186"/>
      <c r="AI87" s="186"/>
      <c r="AJ87" s="186"/>
      <c r="AK87" s="186"/>
      <c r="AL87" s="186"/>
      <c r="AM87" s="186"/>
      <c r="AN87" s="186"/>
      <c r="AO87" s="186"/>
      <c r="AP87" s="186"/>
      <c r="AQ87" s="186"/>
      <c r="AR87" s="186"/>
      <c r="AS87" s="186"/>
      <c r="AT87" s="186"/>
      <c r="AU87" s="186"/>
      <c r="AV87" s="186"/>
      <c r="AW87" s="186"/>
      <c r="AX87" s="186"/>
      <c r="AY87" s="186"/>
      <c r="AZ87" s="186"/>
      <c r="BA87" s="186"/>
      <c r="BB87" s="186"/>
      <c r="BC87" s="186"/>
      <c r="BD87" s="186"/>
      <c r="BE87" s="186"/>
      <c r="BF87" s="186"/>
      <c r="BG87" s="186"/>
      <c r="BH87" s="186"/>
      <c r="BI87" s="186"/>
      <c r="BJ87" s="186"/>
      <c r="BK87" s="186"/>
      <c r="BL87" s="186"/>
      <c r="BM87" s="186"/>
      <c r="BN87" s="186"/>
      <c r="BO87" s="186"/>
      <c r="BP87" s="186"/>
      <c r="BQ87" s="186"/>
      <c r="BR87" s="186"/>
      <c r="BS87" s="186"/>
      <c r="BT87" s="186"/>
      <c r="BU87" s="186"/>
      <c r="BV87" s="186"/>
      <c r="BW87" s="186"/>
      <c r="BX87" s="186"/>
      <c r="BY87" s="186"/>
      <c r="BZ87" s="186"/>
      <c r="CA87" s="186"/>
      <c r="CB87" s="186"/>
      <c r="CC87" s="186"/>
      <c r="CD87" s="186"/>
      <c r="CE87" s="186"/>
      <c r="CF87" s="186"/>
      <c r="CG87" s="186"/>
      <c r="CH87" s="186"/>
      <c r="CI87" s="186"/>
      <c r="CJ87" s="186"/>
      <c r="CK87" s="186"/>
      <c r="CL87" s="186"/>
      <c r="CM87" s="186"/>
      <c r="CN87" s="186"/>
      <c r="CO87" s="186"/>
      <c r="CP87" s="186"/>
      <c r="CQ87" s="186"/>
      <c r="CR87" s="186"/>
      <c r="CS87" s="186"/>
      <c r="CT87" s="186"/>
      <c r="CU87" s="186"/>
      <c r="CV87" s="186"/>
      <c r="CW87" s="186"/>
      <c r="CX87" s="186"/>
      <c r="CY87" s="186"/>
      <c r="CZ87" s="186"/>
      <c r="DA87" s="186"/>
      <c r="DB87" s="186"/>
      <c r="DC87" s="186"/>
      <c r="DD87" s="186"/>
      <c r="DE87" s="186"/>
      <c r="DF87" s="186"/>
      <c r="DG87" s="186"/>
      <c r="DH87" s="186"/>
      <c r="DI87" s="186"/>
      <c r="DJ87" s="186"/>
      <c r="DK87" s="186"/>
      <c r="DL87" s="186"/>
      <c r="DM87" s="186"/>
      <c r="DN87" s="186"/>
      <c r="DO87" s="186"/>
      <c r="DP87" s="186"/>
      <c r="DQ87" s="186"/>
      <c r="DR87" s="186"/>
      <c r="DS87" s="186"/>
      <c r="DT87" s="186"/>
      <c r="DU87" s="186"/>
      <c r="DV87" s="186"/>
      <c r="DW87" s="186"/>
      <c r="DX87" s="186"/>
      <c r="DY87" s="186"/>
      <c r="DZ87" s="186"/>
      <c r="EA87" s="186"/>
      <c r="EB87" s="186"/>
      <c r="EC87" s="186"/>
      <c r="ED87" s="186"/>
      <c r="EE87" s="186"/>
      <c r="EF87" s="186"/>
      <c r="EG87" s="186"/>
      <c r="EH87" s="186"/>
      <c r="EI87" s="186"/>
    </row>
    <row r="88" spans="3:139" x14ac:dyDescent="0.25">
      <c r="C88" s="186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  <c r="AA88" s="186"/>
      <c r="AB88" s="186"/>
      <c r="AC88" s="186"/>
      <c r="AD88" s="186"/>
      <c r="AE88" s="186"/>
      <c r="AF88" s="186"/>
      <c r="AG88" s="186"/>
      <c r="AH88" s="186"/>
      <c r="AI88" s="186"/>
      <c r="AJ88" s="186"/>
      <c r="AK88" s="186"/>
      <c r="AL88" s="186"/>
      <c r="AM88" s="186"/>
      <c r="AN88" s="186"/>
      <c r="AO88" s="186"/>
      <c r="AP88" s="186"/>
      <c r="AQ88" s="186"/>
      <c r="AR88" s="186"/>
      <c r="AS88" s="186"/>
      <c r="AT88" s="186"/>
      <c r="AU88" s="186"/>
      <c r="AV88" s="186"/>
      <c r="AW88" s="186"/>
      <c r="AX88" s="186"/>
      <c r="AY88" s="186"/>
      <c r="AZ88" s="186"/>
      <c r="BA88" s="186"/>
      <c r="BB88" s="186"/>
      <c r="BC88" s="186"/>
      <c r="BD88" s="186"/>
      <c r="BE88" s="186"/>
      <c r="BF88" s="186"/>
      <c r="BG88" s="186"/>
      <c r="BH88" s="186"/>
      <c r="BI88" s="186"/>
      <c r="BJ88" s="186"/>
      <c r="BK88" s="186"/>
      <c r="BL88" s="186"/>
      <c r="BM88" s="186"/>
      <c r="BN88" s="186"/>
      <c r="BO88" s="186"/>
      <c r="BP88" s="186"/>
      <c r="BQ88" s="186"/>
      <c r="BR88" s="186"/>
      <c r="BS88" s="186"/>
      <c r="BT88" s="186"/>
      <c r="BU88" s="186"/>
      <c r="BV88" s="186"/>
      <c r="BW88" s="186"/>
      <c r="BX88" s="186"/>
      <c r="BY88" s="186"/>
      <c r="BZ88" s="186"/>
      <c r="CA88" s="186"/>
      <c r="CB88" s="186"/>
      <c r="CC88" s="186"/>
      <c r="CD88" s="186"/>
      <c r="CE88" s="186"/>
      <c r="CF88" s="186"/>
      <c r="CG88" s="186"/>
      <c r="CH88" s="186"/>
      <c r="CI88" s="186"/>
      <c r="CJ88" s="186"/>
      <c r="CK88" s="186"/>
      <c r="CL88" s="186"/>
      <c r="CM88" s="186"/>
      <c r="CN88" s="186"/>
      <c r="CO88" s="186"/>
      <c r="CP88" s="186"/>
      <c r="CQ88" s="186"/>
      <c r="CR88" s="186"/>
      <c r="CS88" s="186"/>
      <c r="CT88" s="186"/>
      <c r="CU88" s="186"/>
      <c r="CV88" s="186"/>
      <c r="CW88" s="186"/>
      <c r="CX88" s="186"/>
      <c r="CY88" s="186"/>
      <c r="CZ88" s="186"/>
      <c r="DA88" s="186"/>
      <c r="DB88" s="186"/>
      <c r="DC88" s="186"/>
      <c r="DD88" s="186"/>
      <c r="DE88" s="186"/>
      <c r="DF88" s="186"/>
      <c r="DG88" s="186"/>
      <c r="DH88" s="186"/>
      <c r="DI88" s="186"/>
      <c r="DJ88" s="186"/>
      <c r="DK88" s="186"/>
      <c r="DL88" s="186"/>
      <c r="DM88" s="186"/>
      <c r="DN88" s="186"/>
      <c r="DO88" s="186"/>
      <c r="DP88" s="186"/>
      <c r="DQ88" s="186"/>
      <c r="DR88" s="186"/>
      <c r="DS88" s="186"/>
      <c r="DT88" s="186"/>
      <c r="DU88" s="186"/>
      <c r="DV88" s="186"/>
      <c r="DW88" s="186"/>
      <c r="DX88" s="186"/>
      <c r="DY88" s="186"/>
      <c r="DZ88" s="186"/>
      <c r="EA88" s="186"/>
      <c r="EB88" s="186"/>
      <c r="EC88" s="186"/>
      <c r="ED88" s="186"/>
      <c r="EE88" s="186"/>
      <c r="EF88" s="186"/>
      <c r="EG88" s="186"/>
      <c r="EH88" s="186"/>
      <c r="EI88" s="186"/>
    </row>
    <row r="89" spans="3:139" x14ac:dyDescent="0.25"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  <c r="AA89" s="186"/>
      <c r="AB89" s="186"/>
      <c r="AC89" s="186"/>
      <c r="AD89" s="186"/>
      <c r="AE89" s="186"/>
      <c r="AF89" s="186"/>
      <c r="AG89" s="186"/>
      <c r="AH89" s="186"/>
      <c r="AI89" s="186"/>
      <c r="AJ89" s="186"/>
      <c r="AK89" s="186"/>
      <c r="AL89" s="186"/>
      <c r="AM89" s="186"/>
      <c r="AN89" s="186"/>
      <c r="AO89" s="186"/>
      <c r="AP89" s="186"/>
      <c r="AQ89" s="186"/>
      <c r="AR89" s="186"/>
      <c r="AS89" s="186"/>
      <c r="AT89" s="186"/>
      <c r="AU89" s="186"/>
      <c r="AV89" s="186"/>
      <c r="AW89" s="186"/>
      <c r="AX89" s="186"/>
      <c r="AY89" s="186"/>
      <c r="AZ89" s="186"/>
      <c r="BA89" s="186"/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6"/>
      <c r="BR89" s="186"/>
      <c r="BS89" s="186"/>
      <c r="BT89" s="186"/>
      <c r="BU89" s="186"/>
      <c r="BV89" s="186"/>
      <c r="BW89" s="186"/>
      <c r="BX89" s="186"/>
      <c r="BY89" s="186"/>
      <c r="BZ89" s="186"/>
      <c r="CA89" s="186"/>
      <c r="CB89" s="186"/>
      <c r="CC89" s="186"/>
      <c r="CD89" s="186"/>
      <c r="CE89" s="186"/>
      <c r="CF89" s="186"/>
      <c r="CG89" s="186"/>
      <c r="CH89" s="186"/>
      <c r="CI89" s="186"/>
      <c r="CJ89" s="186"/>
      <c r="CK89" s="186"/>
      <c r="CL89" s="186"/>
      <c r="CM89" s="186"/>
      <c r="CN89" s="186"/>
      <c r="CO89" s="186"/>
      <c r="CP89" s="186"/>
      <c r="CQ89" s="186"/>
      <c r="CR89" s="186"/>
      <c r="CS89" s="186"/>
      <c r="CT89" s="186"/>
      <c r="CU89" s="186"/>
      <c r="CV89" s="186"/>
      <c r="CW89" s="186"/>
      <c r="CX89" s="186"/>
      <c r="CY89" s="186"/>
      <c r="CZ89" s="186"/>
      <c r="DA89" s="186"/>
      <c r="DB89" s="186"/>
      <c r="DC89" s="186"/>
      <c r="DD89" s="186"/>
      <c r="DE89" s="186"/>
      <c r="DF89" s="186"/>
      <c r="DG89" s="186"/>
      <c r="DH89" s="186"/>
      <c r="DI89" s="186"/>
      <c r="DJ89" s="186"/>
      <c r="DK89" s="186"/>
      <c r="DL89" s="186"/>
      <c r="DM89" s="186"/>
      <c r="DN89" s="186"/>
      <c r="DO89" s="186"/>
      <c r="DP89" s="186"/>
      <c r="DQ89" s="186"/>
      <c r="DR89" s="186"/>
      <c r="DS89" s="186"/>
      <c r="DT89" s="186"/>
      <c r="DU89" s="186"/>
      <c r="DV89" s="186"/>
      <c r="DW89" s="186"/>
      <c r="DX89" s="186"/>
      <c r="DY89" s="186"/>
      <c r="DZ89" s="186"/>
      <c r="EA89" s="186"/>
      <c r="EB89" s="186"/>
      <c r="EC89" s="186"/>
      <c r="ED89" s="186"/>
      <c r="EE89" s="186"/>
      <c r="EF89" s="186"/>
      <c r="EG89" s="186"/>
      <c r="EH89" s="186"/>
      <c r="EI89" s="186"/>
    </row>
    <row r="90" spans="3:139" x14ac:dyDescent="0.25">
      <c r="C90" s="186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6"/>
      <c r="AA90" s="186"/>
      <c r="AB90" s="186"/>
      <c r="AC90" s="186"/>
      <c r="AD90" s="186"/>
      <c r="AE90" s="186"/>
      <c r="AF90" s="186"/>
      <c r="AG90" s="186"/>
      <c r="AH90" s="186"/>
      <c r="AI90" s="186"/>
      <c r="AJ90" s="186"/>
      <c r="AK90" s="186"/>
      <c r="AL90" s="186"/>
      <c r="AM90" s="186"/>
      <c r="AN90" s="186"/>
      <c r="AO90" s="186"/>
      <c r="AP90" s="186"/>
      <c r="AQ90" s="186"/>
      <c r="AR90" s="186"/>
      <c r="AS90" s="186"/>
      <c r="AT90" s="186"/>
      <c r="AU90" s="186"/>
      <c r="AV90" s="186"/>
      <c r="AW90" s="186"/>
      <c r="AX90" s="186"/>
      <c r="AY90" s="186"/>
      <c r="AZ90" s="186"/>
      <c r="BA90" s="186"/>
      <c r="BB90" s="186"/>
      <c r="BC90" s="186"/>
      <c r="BD90" s="186"/>
      <c r="BE90" s="186"/>
      <c r="BF90" s="186"/>
      <c r="BG90" s="186"/>
      <c r="BH90" s="186"/>
      <c r="BI90" s="186"/>
      <c r="BJ90" s="186"/>
      <c r="BK90" s="186"/>
      <c r="BL90" s="186"/>
      <c r="BM90" s="186"/>
      <c r="BN90" s="186"/>
      <c r="BO90" s="186"/>
      <c r="BP90" s="186"/>
      <c r="BQ90" s="186"/>
      <c r="BR90" s="186"/>
      <c r="BS90" s="186"/>
      <c r="BT90" s="186"/>
      <c r="BU90" s="186"/>
      <c r="BV90" s="186"/>
      <c r="BW90" s="186"/>
      <c r="BX90" s="186"/>
      <c r="BY90" s="186"/>
      <c r="BZ90" s="186"/>
      <c r="CA90" s="186"/>
      <c r="CB90" s="186"/>
      <c r="CC90" s="186"/>
      <c r="CD90" s="186"/>
      <c r="CE90" s="186"/>
      <c r="CF90" s="186"/>
      <c r="CG90" s="186"/>
      <c r="CH90" s="186"/>
      <c r="CI90" s="186"/>
      <c r="CJ90" s="186"/>
      <c r="CK90" s="186"/>
      <c r="CL90" s="186"/>
      <c r="CM90" s="186"/>
      <c r="CN90" s="186"/>
      <c r="CO90" s="186"/>
      <c r="CP90" s="186"/>
      <c r="CQ90" s="186"/>
      <c r="CR90" s="186"/>
      <c r="CS90" s="186"/>
      <c r="CT90" s="186"/>
      <c r="CU90" s="186"/>
      <c r="CV90" s="186"/>
      <c r="CW90" s="186"/>
      <c r="CX90" s="186"/>
      <c r="CY90" s="186"/>
      <c r="CZ90" s="186"/>
      <c r="DA90" s="186"/>
      <c r="DB90" s="186"/>
      <c r="DC90" s="186"/>
      <c r="DD90" s="186"/>
      <c r="DE90" s="186"/>
      <c r="DF90" s="186"/>
      <c r="DG90" s="186"/>
      <c r="DH90" s="186"/>
      <c r="DI90" s="186"/>
      <c r="DJ90" s="186"/>
      <c r="DK90" s="186"/>
      <c r="DL90" s="186"/>
      <c r="DM90" s="186"/>
      <c r="DN90" s="186"/>
      <c r="DO90" s="186"/>
      <c r="DP90" s="186"/>
      <c r="DQ90" s="186"/>
      <c r="DR90" s="186"/>
      <c r="DS90" s="186"/>
      <c r="DT90" s="186"/>
      <c r="DU90" s="186"/>
      <c r="DV90" s="186"/>
      <c r="DW90" s="186"/>
      <c r="DX90" s="186"/>
      <c r="DY90" s="186"/>
      <c r="DZ90" s="186"/>
      <c r="EA90" s="186"/>
      <c r="EB90" s="186"/>
      <c r="EC90" s="186"/>
      <c r="ED90" s="186"/>
      <c r="EE90" s="186"/>
      <c r="EF90" s="186"/>
      <c r="EG90" s="186"/>
      <c r="EH90" s="186"/>
      <c r="EI90" s="186"/>
    </row>
    <row r="91" spans="3:139" x14ac:dyDescent="0.25"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  <c r="AA91" s="186"/>
      <c r="AB91" s="186"/>
      <c r="AC91" s="186"/>
      <c r="AD91" s="186"/>
      <c r="AE91" s="186"/>
      <c r="AF91" s="186"/>
      <c r="AG91" s="186"/>
      <c r="AH91" s="186"/>
      <c r="AI91" s="186"/>
      <c r="AJ91" s="186"/>
      <c r="AK91" s="186"/>
      <c r="AL91" s="186"/>
      <c r="AM91" s="186"/>
      <c r="AN91" s="186"/>
      <c r="AO91" s="186"/>
      <c r="AP91" s="186"/>
      <c r="AQ91" s="186"/>
      <c r="AR91" s="186"/>
      <c r="AS91" s="186"/>
      <c r="AT91" s="186"/>
      <c r="AU91" s="186"/>
      <c r="AV91" s="186"/>
      <c r="AW91" s="186"/>
      <c r="AX91" s="186"/>
      <c r="AY91" s="186"/>
      <c r="AZ91" s="186"/>
      <c r="BA91" s="186"/>
      <c r="BB91" s="186"/>
      <c r="BC91" s="186"/>
      <c r="BD91" s="186"/>
      <c r="BE91" s="186"/>
      <c r="BF91" s="186"/>
      <c r="BG91" s="186"/>
      <c r="BH91" s="186"/>
      <c r="BI91" s="186"/>
      <c r="BJ91" s="186"/>
      <c r="BK91" s="186"/>
      <c r="BL91" s="186"/>
      <c r="BM91" s="186"/>
      <c r="BN91" s="186"/>
      <c r="BO91" s="186"/>
      <c r="BP91" s="186"/>
      <c r="BQ91" s="186"/>
      <c r="BR91" s="186"/>
      <c r="BS91" s="186"/>
      <c r="BT91" s="186"/>
      <c r="BU91" s="186"/>
      <c r="BV91" s="186"/>
      <c r="BW91" s="186"/>
      <c r="BX91" s="186"/>
      <c r="BY91" s="186"/>
      <c r="BZ91" s="186"/>
      <c r="CA91" s="186"/>
      <c r="CB91" s="186"/>
      <c r="CC91" s="186"/>
      <c r="CD91" s="186"/>
      <c r="CE91" s="186"/>
      <c r="CF91" s="186"/>
      <c r="CG91" s="186"/>
      <c r="CH91" s="186"/>
      <c r="CI91" s="186"/>
      <c r="CJ91" s="186"/>
      <c r="CK91" s="186"/>
      <c r="CL91" s="186"/>
      <c r="CM91" s="186"/>
      <c r="CN91" s="186"/>
      <c r="CO91" s="186"/>
      <c r="CP91" s="186"/>
      <c r="CQ91" s="186"/>
      <c r="CR91" s="186"/>
      <c r="CS91" s="186"/>
      <c r="CT91" s="186"/>
      <c r="CU91" s="186"/>
      <c r="CV91" s="186"/>
      <c r="CW91" s="186"/>
      <c r="CX91" s="186"/>
      <c r="CY91" s="186"/>
      <c r="CZ91" s="186"/>
      <c r="DA91" s="186"/>
      <c r="DB91" s="186"/>
      <c r="DC91" s="186"/>
      <c r="DD91" s="186"/>
      <c r="DE91" s="186"/>
      <c r="DF91" s="186"/>
      <c r="DG91" s="186"/>
      <c r="DH91" s="186"/>
      <c r="DI91" s="186"/>
      <c r="DJ91" s="186"/>
      <c r="DK91" s="186"/>
      <c r="DL91" s="186"/>
      <c r="DM91" s="186"/>
      <c r="DN91" s="186"/>
      <c r="DO91" s="186"/>
      <c r="DP91" s="186"/>
      <c r="DQ91" s="186"/>
      <c r="DR91" s="186"/>
      <c r="DS91" s="186"/>
      <c r="DT91" s="186"/>
      <c r="DU91" s="186"/>
      <c r="DV91" s="186"/>
      <c r="DW91" s="186"/>
      <c r="DX91" s="186"/>
      <c r="DY91" s="186"/>
      <c r="DZ91" s="186"/>
      <c r="EA91" s="186"/>
      <c r="EB91" s="186"/>
      <c r="EC91" s="186"/>
      <c r="ED91" s="186"/>
      <c r="EE91" s="186"/>
      <c r="EF91" s="186"/>
      <c r="EG91" s="186"/>
      <c r="EH91" s="186"/>
      <c r="EI91" s="186"/>
    </row>
    <row r="92" spans="3:139" x14ac:dyDescent="0.25"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  <c r="AA92" s="186"/>
      <c r="AB92" s="186"/>
      <c r="AC92" s="186"/>
      <c r="AD92" s="186"/>
      <c r="AE92" s="186"/>
      <c r="AF92" s="186"/>
      <c r="AG92" s="186"/>
      <c r="AH92" s="186"/>
      <c r="AI92" s="186"/>
      <c r="AJ92" s="186"/>
      <c r="AK92" s="186"/>
      <c r="AL92" s="186"/>
      <c r="AM92" s="186"/>
      <c r="AN92" s="186"/>
      <c r="AO92" s="186"/>
      <c r="AP92" s="186"/>
      <c r="AQ92" s="186"/>
      <c r="AR92" s="186"/>
      <c r="AS92" s="186"/>
      <c r="AT92" s="186"/>
      <c r="AU92" s="186"/>
      <c r="AV92" s="186"/>
      <c r="AW92" s="186"/>
      <c r="AX92" s="186"/>
      <c r="AY92" s="186"/>
      <c r="AZ92" s="186"/>
      <c r="BA92" s="186"/>
      <c r="BB92" s="186"/>
      <c r="BC92" s="186"/>
      <c r="BD92" s="186"/>
      <c r="BE92" s="186"/>
      <c r="BF92" s="186"/>
      <c r="BG92" s="186"/>
      <c r="BH92" s="186"/>
      <c r="BI92" s="186"/>
      <c r="BJ92" s="186"/>
      <c r="BK92" s="186"/>
      <c r="BL92" s="186"/>
      <c r="BM92" s="186"/>
      <c r="BN92" s="186"/>
      <c r="BO92" s="186"/>
      <c r="BP92" s="186"/>
      <c r="BQ92" s="186"/>
      <c r="BR92" s="186"/>
      <c r="BS92" s="186"/>
      <c r="BT92" s="186"/>
      <c r="BU92" s="186"/>
      <c r="BV92" s="186"/>
      <c r="BW92" s="186"/>
      <c r="BX92" s="186"/>
      <c r="BY92" s="186"/>
      <c r="BZ92" s="186"/>
      <c r="CA92" s="186"/>
      <c r="CB92" s="186"/>
      <c r="CC92" s="186"/>
      <c r="CD92" s="186"/>
      <c r="CE92" s="186"/>
      <c r="CF92" s="186"/>
      <c r="CG92" s="186"/>
      <c r="CH92" s="186"/>
      <c r="CI92" s="186"/>
      <c r="CJ92" s="186"/>
      <c r="CK92" s="186"/>
      <c r="CL92" s="186"/>
      <c r="CM92" s="186"/>
      <c r="CN92" s="186"/>
      <c r="CO92" s="186"/>
      <c r="CP92" s="186"/>
      <c r="CQ92" s="186"/>
      <c r="CR92" s="186"/>
      <c r="CS92" s="186"/>
      <c r="CT92" s="186"/>
      <c r="CU92" s="186"/>
      <c r="CV92" s="186"/>
      <c r="CW92" s="186"/>
      <c r="CX92" s="186"/>
      <c r="CY92" s="186"/>
      <c r="CZ92" s="186"/>
      <c r="DA92" s="186"/>
      <c r="DB92" s="186"/>
      <c r="DC92" s="186"/>
      <c r="DD92" s="186"/>
      <c r="DE92" s="186"/>
      <c r="DF92" s="186"/>
      <c r="DG92" s="186"/>
      <c r="DH92" s="186"/>
      <c r="DI92" s="186"/>
      <c r="DJ92" s="186"/>
      <c r="DK92" s="186"/>
      <c r="DL92" s="186"/>
      <c r="DM92" s="186"/>
      <c r="DN92" s="186"/>
      <c r="DO92" s="186"/>
      <c r="DP92" s="186"/>
      <c r="DQ92" s="186"/>
      <c r="DR92" s="186"/>
      <c r="DS92" s="186"/>
      <c r="DT92" s="186"/>
      <c r="DU92" s="186"/>
      <c r="DV92" s="186"/>
      <c r="DW92" s="186"/>
      <c r="DX92" s="186"/>
      <c r="DY92" s="186"/>
      <c r="DZ92" s="186"/>
      <c r="EA92" s="186"/>
      <c r="EB92" s="186"/>
      <c r="EC92" s="186"/>
      <c r="ED92" s="186"/>
      <c r="EE92" s="186"/>
      <c r="EF92" s="186"/>
      <c r="EG92" s="186"/>
      <c r="EH92" s="186"/>
      <c r="EI92" s="186"/>
    </row>
    <row r="93" spans="3:139" x14ac:dyDescent="0.25"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  <c r="AA93" s="186"/>
      <c r="AB93" s="186"/>
      <c r="AC93" s="186"/>
      <c r="AD93" s="186"/>
      <c r="AE93" s="186"/>
      <c r="AF93" s="186"/>
      <c r="AG93" s="186"/>
      <c r="AH93" s="186"/>
      <c r="AI93" s="186"/>
      <c r="AJ93" s="186"/>
      <c r="AK93" s="186"/>
      <c r="AL93" s="186"/>
      <c r="AM93" s="186"/>
      <c r="AN93" s="186"/>
      <c r="AO93" s="186"/>
      <c r="AP93" s="186"/>
      <c r="AQ93" s="186"/>
      <c r="AR93" s="186"/>
      <c r="AS93" s="186"/>
      <c r="AT93" s="186"/>
      <c r="AU93" s="186"/>
      <c r="AV93" s="186"/>
      <c r="AW93" s="186"/>
      <c r="AX93" s="186"/>
      <c r="AY93" s="186"/>
      <c r="AZ93" s="186"/>
      <c r="BA93" s="186"/>
      <c r="BB93" s="186"/>
      <c r="BC93" s="186"/>
      <c r="BD93" s="186"/>
      <c r="BE93" s="186"/>
      <c r="BF93" s="186"/>
      <c r="BG93" s="186"/>
      <c r="BH93" s="186"/>
      <c r="BI93" s="186"/>
      <c r="BJ93" s="186"/>
      <c r="BK93" s="186"/>
      <c r="BL93" s="186"/>
      <c r="BM93" s="186"/>
      <c r="BN93" s="186"/>
      <c r="BO93" s="186"/>
      <c r="BP93" s="186"/>
      <c r="BQ93" s="186"/>
      <c r="BR93" s="186"/>
      <c r="BS93" s="186"/>
      <c r="BT93" s="186"/>
      <c r="BU93" s="186"/>
      <c r="BV93" s="186"/>
      <c r="BW93" s="186"/>
      <c r="BX93" s="186"/>
      <c r="BY93" s="186"/>
      <c r="BZ93" s="186"/>
      <c r="CA93" s="186"/>
      <c r="CB93" s="186"/>
      <c r="CC93" s="186"/>
      <c r="CD93" s="186"/>
      <c r="CE93" s="186"/>
      <c r="CF93" s="186"/>
      <c r="CG93" s="186"/>
      <c r="CH93" s="186"/>
      <c r="CI93" s="186"/>
      <c r="CJ93" s="186"/>
      <c r="CK93" s="186"/>
      <c r="CL93" s="186"/>
      <c r="CM93" s="186"/>
      <c r="CN93" s="186"/>
      <c r="CO93" s="186"/>
      <c r="CP93" s="186"/>
      <c r="CQ93" s="186"/>
      <c r="CR93" s="186"/>
      <c r="CS93" s="186"/>
      <c r="CT93" s="186"/>
      <c r="CU93" s="186"/>
      <c r="CV93" s="186"/>
      <c r="CW93" s="186"/>
      <c r="CX93" s="186"/>
      <c r="CY93" s="186"/>
      <c r="CZ93" s="186"/>
      <c r="DA93" s="186"/>
      <c r="DB93" s="186"/>
      <c r="DC93" s="186"/>
      <c r="DD93" s="186"/>
      <c r="DE93" s="186"/>
      <c r="DF93" s="186"/>
      <c r="DG93" s="186"/>
      <c r="DH93" s="186"/>
      <c r="DI93" s="186"/>
      <c r="DJ93" s="186"/>
      <c r="DK93" s="186"/>
      <c r="DL93" s="186"/>
      <c r="DM93" s="186"/>
      <c r="DN93" s="186"/>
      <c r="DO93" s="186"/>
      <c r="DP93" s="186"/>
      <c r="DQ93" s="186"/>
      <c r="DR93" s="186"/>
      <c r="DS93" s="186"/>
      <c r="DT93" s="186"/>
      <c r="DU93" s="186"/>
      <c r="DV93" s="186"/>
      <c r="DW93" s="186"/>
      <c r="DX93" s="186"/>
      <c r="DY93" s="186"/>
      <c r="DZ93" s="186"/>
      <c r="EA93" s="186"/>
      <c r="EB93" s="186"/>
      <c r="EC93" s="186"/>
      <c r="ED93" s="186"/>
      <c r="EE93" s="186"/>
      <c r="EF93" s="186"/>
      <c r="EG93" s="186"/>
      <c r="EH93" s="186"/>
      <c r="EI93" s="186"/>
    </row>
    <row r="94" spans="3:139" x14ac:dyDescent="0.25">
      <c r="C94" s="186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  <c r="AA94" s="186"/>
      <c r="AB94" s="186"/>
      <c r="AC94" s="186"/>
      <c r="AD94" s="186"/>
      <c r="AE94" s="186"/>
      <c r="AF94" s="186"/>
      <c r="AG94" s="186"/>
      <c r="AH94" s="186"/>
      <c r="AI94" s="186"/>
      <c r="AJ94" s="186"/>
      <c r="AK94" s="186"/>
      <c r="AL94" s="186"/>
      <c r="AM94" s="186"/>
      <c r="AN94" s="186"/>
      <c r="AO94" s="186"/>
      <c r="AP94" s="186"/>
      <c r="AQ94" s="186"/>
      <c r="AR94" s="186"/>
      <c r="AS94" s="186"/>
      <c r="AT94" s="186"/>
      <c r="AU94" s="186"/>
      <c r="AV94" s="186"/>
      <c r="AW94" s="186"/>
      <c r="AX94" s="186"/>
      <c r="AY94" s="186"/>
      <c r="AZ94" s="186"/>
      <c r="BA94" s="186"/>
      <c r="BB94" s="186"/>
      <c r="BC94" s="186"/>
      <c r="BD94" s="186"/>
      <c r="BE94" s="186"/>
      <c r="BF94" s="186"/>
      <c r="BG94" s="186"/>
      <c r="BH94" s="186"/>
      <c r="BI94" s="186"/>
      <c r="BJ94" s="186"/>
      <c r="BK94" s="186"/>
      <c r="BL94" s="186"/>
      <c r="BM94" s="186"/>
      <c r="BN94" s="186"/>
      <c r="BO94" s="186"/>
      <c r="BP94" s="186"/>
      <c r="BQ94" s="186"/>
      <c r="BR94" s="186"/>
      <c r="BS94" s="186"/>
      <c r="BT94" s="186"/>
      <c r="BU94" s="186"/>
      <c r="BV94" s="186"/>
      <c r="BW94" s="186"/>
      <c r="BX94" s="186"/>
      <c r="BY94" s="186"/>
      <c r="BZ94" s="186"/>
      <c r="CA94" s="186"/>
      <c r="CB94" s="186"/>
      <c r="CC94" s="186"/>
      <c r="CD94" s="186"/>
      <c r="CE94" s="186"/>
      <c r="CF94" s="186"/>
      <c r="CG94" s="186"/>
      <c r="CH94" s="186"/>
      <c r="CI94" s="186"/>
      <c r="CJ94" s="186"/>
      <c r="CK94" s="186"/>
      <c r="CL94" s="186"/>
      <c r="CM94" s="186"/>
      <c r="CN94" s="186"/>
      <c r="CO94" s="186"/>
      <c r="CP94" s="186"/>
      <c r="CQ94" s="186"/>
      <c r="CR94" s="186"/>
      <c r="CS94" s="186"/>
      <c r="CT94" s="186"/>
      <c r="CU94" s="186"/>
      <c r="CV94" s="186"/>
      <c r="CW94" s="186"/>
      <c r="CX94" s="186"/>
      <c r="CY94" s="186"/>
      <c r="CZ94" s="186"/>
      <c r="DA94" s="186"/>
      <c r="DB94" s="186"/>
      <c r="DC94" s="186"/>
      <c r="DD94" s="186"/>
      <c r="DE94" s="186"/>
      <c r="DF94" s="186"/>
      <c r="DG94" s="186"/>
      <c r="DH94" s="186"/>
      <c r="DI94" s="186"/>
      <c r="DJ94" s="186"/>
      <c r="DK94" s="186"/>
      <c r="DL94" s="186"/>
      <c r="DM94" s="186"/>
      <c r="DN94" s="186"/>
      <c r="DO94" s="186"/>
      <c r="DP94" s="186"/>
      <c r="DQ94" s="186"/>
      <c r="DR94" s="186"/>
      <c r="DS94" s="186"/>
      <c r="DT94" s="186"/>
      <c r="DU94" s="186"/>
      <c r="DV94" s="186"/>
      <c r="DW94" s="186"/>
      <c r="DX94" s="186"/>
      <c r="DY94" s="186"/>
      <c r="DZ94" s="186"/>
      <c r="EA94" s="186"/>
      <c r="EB94" s="186"/>
      <c r="EC94" s="186"/>
      <c r="ED94" s="186"/>
      <c r="EE94" s="186"/>
      <c r="EF94" s="186"/>
      <c r="EG94" s="186"/>
      <c r="EH94" s="186"/>
      <c r="EI94" s="186"/>
    </row>
    <row r="95" spans="3:139" x14ac:dyDescent="0.25">
      <c r="C95" s="186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  <c r="AA95" s="186"/>
      <c r="AB95" s="186"/>
      <c r="AC95" s="186"/>
      <c r="AD95" s="186"/>
      <c r="AE95" s="186"/>
      <c r="AF95" s="186"/>
      <c r="AG95" s="186"/>
      <c r="AH95" s="186"/>
      <c r="AI95" s="186"/>
      <c r="AJ95" s="186"/>
      <c r="AK95" s="186"/>
      <c r="AL95" s="186"/>
      <c r="AM95" s="186"/>
      <c r="AN95" s="186"/>
      <c r="AO95" s="186"/>
      <c r="AP95" s="186"/>
      <c r="AQ95" s="186"/>
      <c r="AR95" s="186"/>
      <c r="AS95" s="186"/>
      <c r="AT95" s="186"/>
      <c r="AU95" s="186"/>
      <c r="AV95" s="186"/>
      <c r="AW95" s="186"/>
      <c r="AX95" s="186"/>
      <c r="AY95" s="186"/>
      <c r="AZ95" s="186"/>
      <c r="BA95" s="186"/>
      <c r="BB95" s="186"/>
      <c r="BC95" s="186"/>
      <c r="BD95" s="186"/>
      <c r="BE95" s="186"/>
      <c r="BF95" s="186"/>
      <c r="BG95" s="186"/>
      <c r="BH95" s="186"/>
      <c r="BI95" s="186"/>
      <c r="BJ95" s="186"/>
      <c r="BK95" s="186"/>
      <c r="BL95" s="186"/>
      <c r="BM95" s="186"/>
      <c r="BN95" s="186"/>
      <c r="BO95" s="186"/>
      <c r="BP95" s="186"/>
      <c r="BQ95" s="186"/>
      <c r="BR95" s="186"/>
      <c r="BS95" s="186"/>
      <c r="BT95" s="186"/>
      <c r="BU95" s="186"/>
      <c r="BV95" s="186"/>
      <c r="BW95" s="186"/>
      <c r="BX95" s="186"/>
      <c r="BY95" s="186"/>
      <c r="BZ95" s="186"/>
      <c r="CA95" s="186"/>
      <c r="CB95" s="186"/>
      <c r="CC95" s="186"/>
      <c r="CD95" s="186"/>
      <c r="CE95" s="186"/>
      <c r="CF95" s="186"/>
      <c r="CG95" s="186"/>
      <c r="CH95" s="186"/>
      <c r="CI95" s="186"/>
      <c r="CJ95" s="186"/>
      <c r="CK95" s="186"/>
      <c r="CL95" s="186"/>
      <c r="CM95" s="186"/>
      <c r="CN95" s="186"/>
      <c r="CO95" s="186"/>
      <c r="CP95" s="186"/>
      <c r="CQ95" s="186"/>
      <c r="CR95" s="186"/>
      <c r="CS95" s="186"/>
      <c r="CT95" s="186"/>
      <c r="CU95" s="186"/>
      <c r="CV95" s="186"/>
      <c r="CW95" s="186"/>
      <c r="CX95" s="186"/>
      <c r="CY95" s="186"/>
      <c r="CZ95" s="186"/>
      <c r="DA95" s="186"/>
      <c r="DB95" s="186"/>
      <c r="DC95" s="186"/>
      <c r="DD95" s="186"/>
      <c r="DE95" s="186"/>
      <c r="DF95" s="186"/>
      <c r="DG95" s="186"/>
      <c r="DH95" s="186"/>
      <c r="DI95" s="186"/>
      <c r="DJ95" s="186"/>
      <c r="DK95" s="186"/>
      <c r="DL95" s="186"/>
      <c r="DM95" s="186"/>
      <c r="DN95" s="186"/>
      <c r="DO95" s="186"/>
      <c r="DP95" s="186"/>
      <c r="DQ95" s="186"/>
      <c r="DR95" s="186"/>
      <c r="DS95" s="186"/>
      <c r="DT95" s="186"/>
      <c r="DU95" s="186"/>
      <c r="DV95" s="186"/>
      <c r="DW95" s="186"/>
      <c r="DX95" s="186"/>
      <c r="DY95" s="186"/>
      <c r="DZ95" s="186"/>
      <c r="EA95" s="186"/>
      <c r="EB95" s="186"/>
      <c r="EC95" s="186"/>
      <c r="ED95" s="186"/>
      <c r="EE95" s="186"/>
      <c r="EF95" s="186"/>
      <c r="EG95" s="186"/>
      <c r="EH95" s="186"/>
      <c r="EI95" s="186"/>
    </row>
    <row r="96" spans="3:139" x14ac:dyDescent="0.25">
      <c r="C96" s="186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  <c r="AA96" s="186"/>
      <c r="AB96" s="186"/>
      <c r="AC96" s="186"/>
      <c r="AD96" s="186"/>
      <c r="AE96" s="186"/>
      <c r="AF96" s="186"/>
      <c r="AG96" s="186"/>
      <c r="AH96" s="186"/>
      <c r="AI96" s="186"/>
      <c r="AJ96" s="186"/>
      <c r="AK96" s="186"/>
      <c r="AL96" s="186"/>
      <c r="AM96" s="186"/>
      <c r="AN96" s="186"/>
      <c r="AO96" s="186"/>
      <c r="AP96" s="186"/>
      <c r="AQ96" s="186"/>
      <c r="AR96" s="186"/>
      <c r="AS96" s="186"/>
      <c r="AT96" s="186"/>
      <c r="AU96" s="186"/>
      <c r="AV96" s="186"/>
      <c r="AW96" s="186"/>
      <c r="AX96" s="186"/>
      <c r="AY96" s="186"/>
      <c r="AZ96" s="186"/>
      <c r="BA96" s="186"/>
      <c r="BB96" s="186"/>
      <c r="BC96" s="186"/>
      <c r="BD96" s="186"/>
      <c r="BE96" s="186"/>
      <c r="BF96" s="186"/>
      <c r="BG96" s="186"/>
      <c r="BH96" s="186"/>
      <c r="BI96" s="186"/>
      <c r="BJ96" s="186"/>
      <c r="BK96" s="186"/>
      <c r="BL96" s="186"/>
      <c r="BM96" s="186"/>
      <c r="BN96" s="186"/>
      <c r="BO96" s="186"/>
      <c r="BP96" s="186"/>
      <c r="BQ96" s="186"/>
      <c r="BR96" s="186"/>
      <c r="BS96" s="186"/>
      <c r="BT96" s="186"/>
      <c r="BU96" s="186"/>
      <c r="BV96" s="186"/>
      <c r="BW96" s="186"/>
      <c r="BX96" s="186"/>
      <c r="BY96" s="186"/>
      <c r="BZ96" s="186"/>
      <c r="CA96" s="186"/>
      <c r="CB96" s="186"/>
      <c r="CC96" s="186"/>
      <c r="CD96" s="186"/>
      <c r="CE96" s="186"/>
      <c r="CF96" s="186"/>
      <c r="CG96" s="186"/>
      <c r="CH96" s="186"/>
      <c r="CI96" s="186"/>
      <c r="CJ96" s="186"/>
      <c r="CK96" s="186"/>
      <c r="CL96" s="186"/>
      <c r="CM96" s="186"/>
      <c r="CN96" s="186"/>
      <c r="CO96" s="186"/>
      <c r="CP96" s="186"/>
      <c r="CQ96" s="186"/>
      <c r="CR96" s="186"/>
      <c r="CS96" s="186"/>
      <c r="CT96" s="186"/>
      <c r="CU96" s="186"/>
      <c r="CV96" s="186"/>
      <c r="CW96" s="186"/>
      <c r="CX96" s="186"/>
      <c r="CY96" s="186"/>
      <c r="CZ96" s="186"/>
      <c r="DA96" s="186"/>
      <c r="DB96" s="186"/>
      <c r="DC96" s="186"/>
      <c r="DD96" s="186"/>
      <c r="DE96" s="186"/>
      <c r="DF96" s="186"/>
      <c r="DG96" s="186"/>
      <c r="DH96" s="186"/>
      <c r="DI96" s="186"/>
      <c r="DJ96" s="186"/>
      <c r="DK96" s="186"/>
      <c r="DL96" s="186"/>
      <c r="DM96" s="186"/>
      <c r="DN96" s="186"/>
      <c r="DO96" s="186"/>
      <c r="DP96" s="186"/>
      <c r="DQ96" s="186"/>
      <c r="DR96" s="186"/>
      <c r="DS96" s="186"/>
      <c r="DT96" s="186"/>
      <c r="DU96" s="186"/>
      <c r="DV96" s="186"/>
      <c r="DW96" s="186"/>
      <c r="DX96" s="186"/>
      <c r="DY96" s="186"/>
      <c r="DZ96" s="186"/>
      <c r="EA96" s="186"/>
      <c r="EB96" s="186"/>
      <c r="EC96" s="186"/>
      <c r="ED96" s="186"/>
      <c r="EE96" s="186"/>
      <c r="EF96" s="186"/>
      <c r="EG96" s="186"/>
      <c r="EH96" s="186"/>
      <c r="EI96" s="186"/>
    </row>
    <row r="97" spans="3:139" x14ac:dyDescent="0.25">
      <c r="C97" s="186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  <c r="AA97" s="186"/>
      <c r="AB97" s="186"/>
      <c r="AC97" s="186"/>
      <c r="AD97" s="186"/>
      <c r="AE97" s="186"/>
      <c r="AF97" s="186"/>
      <c r="AG97" s="186"/>
      <c r="AH97" s="186"/>
      <c r="AI97" s="186"/>
      <c r="AJ97" s="186"/>
      <c r="AK97" s="186"/>
      <c r="AL97" s="186"/>
      <c r="AM97" s="186"/>
      <c r="AN97" s="186"/>
      <c r="AO97" s="186"/>
      <c r="AP97" s="186"/>
      <c r="AQ97" s="186"/>
      <c r="AR97" s="186"/>
      <c r="AS97" s="186"/>
      <c r="AT97" s="186"/>
      <c r="AU97" s="186"/>
      <c r="AV97" s="186"/>
      <c r="AW97" s="186"/>
      <c r="AX97" s="186"/>
      <c r="AY97" s="186"/>
      <c r="AZ97" s="186"/>
      <c r="BA97" s="186"/>
      <c r="BB97" s="186"/>
      <c r="BC97" s="186"/>
      <c r="BD97" s="186"/>
      <c r="BE97" s="186"/>
      <c r="BF97" s="186"/>
      <c r="BG97" s="186"/>
      <c r="BH97" s="186"/>
      <c r="BI97" s="186"/>
      <c r="BJ97" s="186"/>
      <c r="BK97" s="186"/>
      <c r="BL97" s="186"/>
      <c r="BM97" s="186"/>
      <c r="BN97" s="186"/>
      <c r="BO97" s="186"/>
      <c r="BP97" s="186"/>
      <c r="BQ97" s="186"/>
      <c r="BR97" s="186"/>
      <c r="BS97" s="186"/>
      <c r="BT97" s="186"/>
      <c r="BU97" s="186"/>
      <c r="BV97" s="186"/>
      <c r="BW97" s="186"/>
      <c r="BX97" s="186"/>
      <c r="BY97" s="186"/>
      <c r="BZ97" s="186"/>
      <c r="CA97" s="186"/>
      <c r="CB97" s="186"/>
      <c r="CC97" s="186"/>
      <c r="CD97" s="186"/>
      <c r="CE97" s="186"/>
      <c r="CF97" s="186"/>
      <c r="CG97" s="186"/>
      <c r="CH97" s="186"/>
      <c r="CI97" s="186"/>
      <c r="CJ97" s="186"/>
      <c r="CK97" s="186"/>
      <c r="CL97" s="186"/>
      <c r="CM97" s="186"/>
      <c r="CN97" s="186"/>
      <c r="CO97" s="186"/>
      <c r="CP97" s="186"/>
      <c r="CQ97" s="186"/>
      <c r="CR97" s="186"/>
      <c r="CS97" s="186"/>
      <c r="CT97" s="186"/>
      <c r="CU97" s="186"/>
      <c r="CV97" s="186"/>
      <c r="CW97" s="186"/>
      <c r="CX97" s="186"/>
      <c r="CY97" s="186"/>
      <c r="CZ97" s="186"/>
      <c r="DA97" s="186"/>
      <c r="DB97" s="186"/>
      <c r="DC97" s="186"/>
      <c r="DD97" s="186"/>
      <c r="DE97" s="186"/>
      <c r="DF97" s="186"/>
      <c r="DG97" s="186"/>
      <c r="DH97" s="186"/>
      <c r="DI97" s="186"/>
      <c r="DJ97" s="186"/>
      <c r="DK97" s="186"/>
      <c r="DL97" s="186"/>
      <c r="DM97" s="186"/>
      <c r="DN97" s="186"/>
      <c r="DO97" s="186"/>
      <c r="DP97" s="186"/>
      <c r="DQ97" s="186"/>
      <c r="DR97" s="186"/>
      <c r="DS97" s="186"/>
      <c r="DT97" s="186"/>
      <c r="DU97" s="186"/>
      <c r="DV97" s="186"/>
      <c r="DW97" s="186"/>
      <c r="DX97" s="186"/>
      <c r="DY97" s="186"/>
      <c r="DZ97" s="186"/>
      <c r="EA97" s="186"/>
      <c r="EB97" s="186"/>
      <c r="EC97" s="186"/>
      <c r="ED97" s="186"/>
      <c r="EE97" s="186"/>
      <c r="EF97" s="186"/>
      <c r="EG97" s="186"/>
      <c r="EH97" s="186"/>
      <c r="EI97" s="186"/>
    </row>
    <row r="98" spans="3:139" x14ac:dyDescent="0.25">
      <c r="C98" s="186"/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6"/>
      <c r="BW98" s="186"/>
      <c r="BX98" s="186"/>
      <c r="BY98" s="186"/>
      <c r="BZ98" s="186"/>
      <c r="CA98" s="186"/>
      <c r="CB98" s="186"/>
      <c r="CC98" s="186"/>
      <c r="CD98" s="186"/>
      <c r="CE98" s="186"/>
      <c r="CF98" s="186"/>
      <c r="CG98" s="186"/>
      <c r="CH98" s="186"/>
      <c r="CI98" s="186"/>
      <c r="CJ98" s="186"/>
      <c r="CK98" s="186"/>
      <c r="CL98" s="186"/>
      <c r="CM98" s="186"/>
      <c r="CN98" s="186"/>
      <c r="CO98" s="186"/>
      <c r="CP98" s="186"/>
      <c r="CQ98" s="186"/>
      <c r="CR98" s="186"/>
      <c r="CS98" s="186"/>
      <c r="CT98" s="186"/>
      <c r="CU98" s="186"/>
      <c r="CV98" s="186"/>
      <c r="CW98" s="186"/>
      <c r="CX98" s="186"/>
      <c r="CY98" s="186"/>
      <c r="CZ98" s="186"/>
      <c r="DA98" s="186"/>
      <c r="DB98" s="186"/>
      <c r="DC98" s="186"/>
      <c r="DD98" s="186"/>
      <c r="DE98" s="186"/>
      <c r="DF98" s="186"/>
      <c r="DG98" s="186"/>
      <c r="DH98" s="186"/>
      <c r="DI98" s="186"/>
      <c r="DJ98" s="186"/>
      <c r="DK98" s="186"/>
      <c r="DL98" s="186"/>
      <c r="DM98" s="186"/>
      <c r="DN98" s="186"/>
      <c r="DO98" s="186"/>
      <c r="DP98" s="186"/>
      <c r="DQ98" s="186"/>
      <c r="DR98" s="186"/>
      <c r="DS98" s="186"/>
      <c r="DT98" s="186"/>
      <c r="DU98" s="186"/>
      <c r="DV98" s="186"/>
      <c r="DW98" s="186"/>
      <c r="DX98" s="186"/>
      <c r="DY98" s="186"/>
      <c r="DZ98" s="186"/>
      <c r="EA98" s="186"/>
      <c r="EB98" s="186"/>
      <c r="EC98" s="186"/>
      <c r="ED98" s="186"/>
      <c r="EE98" s="186"/>
      <c r="EF98" s="186"/>
      <c r="EG98" s="186"/>
      <c r="EH98" s="186"/>
      <c r="EI98" s="186"/>
    </row>
    <row r="99" spans="3:139" x14ac:dyDescent="0.25">
      <c r="C99" s="186"/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  <c r="AA99" s="186"/>
      <c r="AB99" s="186"/>
      <c r="AC99" s="186"/>
      <c r="AD99" s="186"/>
      <c r="AE99" s="186"/>
      <c r="AF99" s="186"/>
      <c r="AG99" s="186"/>
      <c r="AH99" s="186"/>
      <c r="AI99" s="186"/>
      <c r="AJ99" s="186"/>
      <c r="AK99" s="186"/>
      <c r="AL99" s="186"/>
      <c r="AM99" s="186"/>
      <c r="AN99" s="186"/>
      <c r="AO99" s="186"/>
      <c r="AP99" s="186"/>
      <c r="AQ99" s="186"/>
      <c r="AR99" s="186"/>
      <c r="AS99" s="186"/>
      <c r="AT99" s="186"/>
      <c r="AU99" s="186"/>
      <c r="AV99" s="186"/>
      <c r="AW99" s="186"/>
      <c r="AX99" s="186"/>
      <c r="AY99" s="186"/>
      <c r="AZ99" s="186"/>
      <c r="BA99" s="186"/>
      <c r="BB99" s="186"/>
      <c r="BC99" s="186"/>
      <c r="BD99" s="186"/>
      <c r="BE99" s="186"/>
      <c r="BF99" s="186"/>
      <c r="BG99" s="186"/>
      <c r="BH99" s="186"/>
      <c r="BI99" s="186"/>
      <c r="BJ99" s="186"/>
      <c r="BK99" s="186"/>
      <c r="BL99" s="186"/>
      <c r="BM99" s="186"/>
      <c r="BN99" s="186"/>
      <c r="BO99" s="186"/>
      <c r="BP99" s="186"/>
      <c r="BQ99" s="186"/>
      <c r="BR99" s="186"/>
      <c r="BS99" s="186"/>
      <c r="BT99" s="186"/>
      <c r="BU99" s="186"/>
      <c r="BV99" s="186"/>
      <c r="BW99" s="186"/>
      <c r="BX99" s="186"/>
      <c r="BY99" s="186"/>
      <c r="BZ99" s="186"/>
      <c r="CA99" s="186"/>
      <c r="CB99" s="186"/>
      <c r="CC99" s="186"/>
      <c r="CD99" s="186"/>
      <c r="CE99" s="186"/>
      <c r="CF99" s="186"/>
      <c r="CG99" s="186"/>
      <c r="CH99" s="186"/>
      <c r="CI99" s="186"/>
      <c r="CJ99" s="186"/>
      <c r="CK99" s="186"/>
      <c r="CL99" s="186"/>
      <c r="CM99" s="186"/>
      <c r="CN99" s="186"/>
      <c r="CO99" s="186"/>
      <c r="CP99" s="186"/>
      <c r="CQ99" s="186"/>
      <c r="CR99" s="186"/>
      <c r="CS99" s="186"/>
      <c r="CT99" s="186"/>
      <c r="CU99" s="186"/>
      <c r="CV99" s="186"/>
      <c r="CW99" s="186"/>
      <c r="CX99" s="186"/>
      <c r="CY99" s="186"/>
      <c r="CZ99" s="186"/>
      <c r="DA99" s="186"/>
      <c r="DB99" s="186"/>
      <c r="DC99" s="186"/>
      <c r="DD99" s="186"/>
      <c r="DE99" s="186"/>
      <c r="DF99" s="186"/>
      <c r="DG99" s="186"/>
      <c r="DH99" s="186"/>
      <c r="DI99" s="186"/>
      <c r="DJ99" s="186"/>
      <c r="DK99" s="186"/>
      <c r="DL99" s="186"/>
      <c r="DM99" s="186"/>
      <c r="DN99" s="186"/>
      <c r="DO99" s="186"/>
      <c r="DP99" s="186"/>
      <c r="DQ99" s="186"/>
      <c r="DR99" s="186"/>
      <c r="DS99" s="186"/>
      <c r="DT99" s="186"/>
      <c r="DU99" s="186"/>
      <c r="DV99" s="186"/>
      <c r="DW99" s="186"/>
      <c r="DX99" s="186"/>
      <c r="DY99" s="186"/>
      <c r="DZ99" s="186"/>
      <c r="EA99" s="186"/>
      <c r="EB99" s="186"/>
      <c r="EC99" s="186"/>
      <c r="ED99" s="186"/>
      <c r="EE99" s="186"/>
      <c r="EF99" s="186"/>
      <c r="EG99" s="186"/>
      <c r="EH99" s="186"/>
      <c r="EI99" s="186"/>
    </row>
    <row r="100" spans="3:139" x14ac:dyDescent="0.25"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186"/>
      <c r="AP100" s="186"/>
      <c r="AQ100" s="186"/>
      <c r="AR100" s="186"/>
      <c r="AS100" s="186"/>
      <c r="AT100" s="186"/>
      <c r="AU100" s="186"/>
      <c r="AV100" s="186"/>
      <c r="AW100" s="186"/>
      <c r="AX100" s="186"/>
      <c r="AY100" s="186"/>
      <c r="AZ100" s="186"/>
      <c r="BA100" s="186"/>
      <c r="BB100" s="186"/>
      <c r="BC100" s="186"/>
      <c r="BD100" s="186"/>
      <c r="BE100" s="186"/>
      <c r="BF100" s="186"/>
      <c r="BG100" s="186"/>
      <c r="BH100" s="186"/>
      <c r="BI100" s="186"/>
      <c r="BJ100" s="186"/>
      <c r="BK100" s="186"/>
      <c r="BL100" s="186"/>
      <c r="BM100" s="186"/>
      <c r="BN100" s="186"/>
      <c r="BO100" s="186"/>
      <c r="BP100" s="186"/>
      <c r="BQ100" s="186"/>
      <c r="BR100" s="186"/>
      <c r="BS100" s="186"/>
      <c r="BT100" s="186"/>
      <c r="BU100" s="186"/>
      <c r="BV100" s="186"/>
      <c r="BW100" s="186"/>
      <c r="BX100" s="186"/>
      <c r="BY100" s="186"/>
      <c r="BZ100" s="186"/>
      <c r="CA100" s="186"/>
      <c r="CB100" s="186"/>
      <c r="CC100" s="186"/>
      <c r="CD100" s="186"/>
      <c r="CE100" s="186"/>
      <c r="CF100" s="186"/>
      <c r="CG100" s="186"/>
      <c r="CH100" s="186"/>
      <c r="CI100" s="186"/>
      <c r="CJ100" s="186"/>
      <c r="CK100" s="186"/>
      <c r="CL100" s="186"/>
      <c r="CM100" s="186"/>
      <c r="CN100" s="186"/>
      <c r="CO100" s="186"/>
      <c r="CP100" s="186"/>
      <c r="CQ100" s="186"/>
      <c r="CR100" s="186"/>
      <c r="CS100" s="186"/>
      <c r="CT100" s="186"/>
      <c r="CU100" s="186"/>
      <c r="CV100" s="186"/>
      <c r="CW100" s="186"/>
      <c r="CX100" s="186"/>
      <c r="CY100" s="186"/>
      <c r="CZ100" s="186"/>
      <c r="DA100" s="186"/>
      <c r="DB100" s="186"/>
      <c r="DC100" s="186"/>
      <c r="DD100" s="186"/>
      <c r="DE100" s="186"/>
      <c r="DF100" s="186"/>
      <c r="DG100" s="186"/>
      <c r="DH100" s="186"/>
      <c r="DI100" s="186"/>
      <c r="DJ100" s="186"/>
      <c r="DK100" s="186"/>
      <c r="DL100" s="186"/>
      <c r="DM100" s="186"/>
      <c r="DN100" s="186"/>
      <c r="DO100" s="186"/>
      <c r="DP100" s="186"/>
      <c r="DQ100" s="186"/>
      <c r="DR100" s="186"/>
      <c r="DS100" s="186"/>
      <c r="DT100" s="186"/>
      <c r="DU100" s="186"/>
      <c r="DV100" s="186"/>
      <c r="DW100" s="186"/>
      <c r="DX100" s="186"/>
      <c r="DY100" s="186"/>
      <c r="DZ100" s="186"/>
      <c r="EA100" s="186"/>
      <c r="EB100" s="186"/>
      <c r="EC100" s="186"/>
      <c r="ED100" s="186"/>
      <c r="EE100" s="186"/>
      <c r="EF100" s="186"/>
      <c r="EG100" s="186"/>
      <c r="EH100" s="186"/>
      <c r="EI100" s="186"/>
    </row>
    <row r="101" spans="3:139" x14ac:dyDescent="0.25">
      <c r="C101" s="186"/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  <c r="AA101" s="186"/>
      <c r="AB101" s="186"/>
      <c r="AC101" s="186"/>
      <c r="AD101" s="186"/>
      <c r="AE101" s="186"/>
      <c r="AF101" s="186"/>
      <c r="AG101" s="186"/>
      <c r="AH101" s="186"/>
      <c r="AI101" s="186"/>
      <c r="AJ101" s="186"/>
      <c r="AK101" s="186"/>
      <c r="AL101" s="186"/>
      <c r="AM101" s="186"/>
      <c r="AN101" s="186"/>
      <c r="AO101" s="186"/>
      <c r="AP101" s="186"/>
      <c r="AQ101" s="186"/>
      <c r="AR101" s="186"/>
      <c r="AS101" s="186"/>
      <c r="AT101" s="186"/>
      <c r="AU101" s="186"/>
      <c r="AV101" s="186"/>
      <c r="AW101" s="186"/>
      <c r="AX101" s="186"/>
      <c r="AY101" s="186"/>
      <c r="AZ101" s="186"/>
      <c r="BA101" s="186"/>
      <c r="BB101" s="186"/>
      <c r="BC101" s="186"/>
      <c r="BD101" s="186"/>
      <c r="BE101" s="186"/>
      <c r="BF101" s="186"/>
      <c r="BG101" s="186"/>
      <c r="BH101" s="186"/>
      <c r="BI101" s="186"/>
      <c r="BJ101" s="186"/>
      <c r="BK101" s="186"/>
      <c r="BL101" s="186"/>
      <c r="BM101" s="186"/>
      <c r="BN101" s="186"/>
      <c r="BO101" s="186"/>
      <c r="BP101" s="186"/>
      <c r="BQ101" s="186"/>
      <c r="BR101" s="186"/>
      <c r="BS101" s="186"/>
      <c r="BT101" s="186"/>
      <c r="BU101" s="186"/>
      <c r="BV101" s="186"/>
      <c r="BW101" s="186"/>
      <c r="BX101" s="186"/>
      <c r="BY101" s="186"/>
      <c r="BZ101" s="186"/>
      <c r="CA101" s="186"/>
      <c r="CB101" s="186"/>
      <c r="CC101" s="186"/>
      <c r="CD101" s="186"/>
      <c r="CE101" s="186"/>
      <c r="CF101" s="186"/>
      <c r="CG101" s="186"/>
      <c r="CH101" s="186"/>
      <c r="CI101" s="186"/>
      <c r="CJ101" s="186"/>
      <c r="CK101" s="186"/>
      <c r="CL101" s="186"/>
      <c r="CM101" s="186"/>
      <c r="CN101" s="186"/>
      <c r="CO101" s="186"/>
      <c r="CP101" s="186"/>
      <c r="CQ101" s="186"/>
      <c r="CR101" s="186"/>
      <c r="CS101" s="186"/>
      <c r="CT101" s="186"/>
      <c r="CU101" s="186"/>
      <c r="CV101" s="186"/>
      <c r="CW101" s="186"/>
      <c r="CX101" s="186"/>
      <c r="CY101" s="186"/>
      <c r="CZ101" s="186"/>
      <c r="DA101" s="186"/>
      <c r="DB101" s="186"/>
      <c r="DC101" s="186"/>
      <c r="DD101" s="186"/>
      <c r="DE101" s="186"/>
      <c r="DF101" s="186"/>
      <c r="DG101" s="186"/>
      <c r="DH101" s="186"/>
      <c r="DI101" s="186"/>
      <c r="DJ101" s="186"/>
      <c r="DK101" s="186"/>
      <c r="DL101" s="186"/>
      <c r="DM101" s="186"/>
      <c r="DN101" s="186"/>
      <c r="DO101" s="186"/>
      <c r="DP101" s="186"/>
      <c r="DQ101" s="186"/>
      <c r="DR101" s="186"/>
      <c r="DS101" s="186"/>
      <c r="DT101" s="186"/>
      <c r="DU101" s="186"/>
      <c r="DV101" s="186"/>
      <c r="DW101" s="186"/>
      <c r="DX101" s="186"/>
      <c r="DY101" s="186"/>
      <c r="DZ101" s="186"/>
      <c r="EA101" s="186"/>
      <c r="EB101" s="186"/>
      <c r="EC101" s="186"/>
      <c r="ED101" s="186"/>
      <c r="EE101" s="186"/>
      <c r="EF101" s="186"/>
      <c r="EG101" s="186"/>
      <c r="EH101" s="186"/>
      <c r="EI101" s="186"/>
    </row>
    <row r="102" spans="3:139" x14ac:dyDescent="0.25"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  <c r="AA102" s="186"/>
      <c r="AB102" s="186"/>
      <c r="AC102" s="186"/>
      <c r="AD102" s="186"/>
      <c r="AE102" s="186"/>
      <c r="AF102" s="186"/>
      <c r="AG102" s="186"/>
      <c r="AH102" s="186"/>
      <c r="AI102" s="186"/>
      <c r="AJ102" s="186"/>
      <c r="AK102" s="186"/>
      <c r="AL102" s="186"/>
      <c r="AM102" s="186"/>
      <c r="AN102" s="186"/>
      <c r="AO102" s="186"/>
      <c r="AP102" s="186"/>
      <c r="AQ102" s="186"/>
      <c r="AR102" s="186"/>
      <c r="AS102" s="186"/>
      <c r="AT102" s="186"/>
      <c r="AU102" s="186"/>
      <c r="AV102" s="186"/>
      <c r="AW102" s="186"/>
      <c r="AX102" s="186"/>
      <c r="AY102" s="186"/>
      <c r="AZ102" s="186"/>
      <c r="BA102" s="186"/>
      <c r="BB102" s="186"/>
      <c r="BC102" s="186"/>
      <c r="BD102" s="186"/>
      <c r="BE102" s="186"/>
      <c r="BF102" s="186"/>
      <c r="BG102" s="186"/>
      <c r="BH102" s="186"/>
      <c r="BI102" s="186"/>
      <c r="BJ102" s="186"/>
      <c r="BK102" s="186"/>
      <c r="BL102" s="186"/>
      <c r="BM102" s="186"/>
      <c r="BN102" s="186"/>
      <c r="BO102" s="186"/>
      <c r="BP102" s="186"/>
      <c r="BQ102" s="186"/>
      <c r="BR102" s="186"/>
      <c r="BS102" s="186"/>
      <c r="BT102" s="186"/>
      <c r="BU102" s="186"/>
      <c r="BV102" s="186"/>
      <c r="BW102" s="186"/>
      <c r="BX102" s="186"/>
      <c r="BY102" s="186"/>
      <c r="BZ102" s="186"/>
      <c r="CA102" s="186"/>
      <c r="CB102" s="186"/>
      <c r="CC102" s="186"/>
      <c r="CD102" s="186"/>
      <c r="CE102" s="186"/>
      <c r="CF102" s="186"/>
      <c r="CG102" s="186"/>
      <c r="CH102" s="186"/>
      <c r="CI102" s="186"/>
      <c r="CJ102" s="186"/>
      <c r="CK102" s="186"/>
      <c r="CL102" s="186"/>
      <c r="CM102" s="186"/>
      <c r="CN102" s="186"/>
      <c r="CO102" s="186"/>
      <c r="CP102" s="186"/>
      <c r="CQ102" s="186"/>
      <c r="CR102" s="186"/>
      <c r="CS102" s="186"/>
      <c r="CT102" s="186"/>
      <c r="CU102" s="186"/>
      <c r="CV102" s="186"/>
      <c r="CW102" s="186"/>
      <c r="CX102" s="186"/>
      <c r="CY102" s="186"/>
      <c r="CZ102" s="186"/>
      <c r="DA102" s="186"/>
      <c r="DB102" s="186"/>
      <c r="DC102" s="186"/>
      <c r="DD102" s="186"/>
      <c r="DE102" s="186"/>
      <c r="DF102" s="186"/>
      <c r="DG102" s="186"/>
      <c r="DH102" s="186"/>
      <c r="DI102" s="186"/>
      <c r="DJ102" s="186"/>
      <c r="DK102" s="186"/>
      <c r="DL102" s="186"/>
      <c r="DM102" s="186"/>
      <c r="DN102" s="186"/>
      <c r="DO102" s="186"/>
      <c r="DP102" s="186"/>
      <c r="DQ102" s="186"/>
      <c r="DR102" s="186"/>
      <c r="DS102" s="186"/>
      <c r="DT102" s="186"/>
      <c r="DU102" s="186"/>
      <c r="DV102" s="186"/>
      <c r="DW102" s="186"/>
      <c r="DX102" s="186"/>
      <c r="DY102" s="186"/>
      <c r="DZ102" s="186"/>
      <c r="EA102" s="186"/>
      <c r="EB102" s="186"/>
      <c r="EC102" s="186"/>
      <c r="ED102" s="186"/>
      <c r="EE102" s="186"/>
      <c r="EF102" s="186"/>
      <c r="EG102" s="186"/>
      <c r="EH102" s="186"/>
      <c r="EI102" s="186"/>
    </row>
    <row r="103" spans="3:139" x14ac:dyDescent="0.25">
      <c r="C103" s="186"/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  <c r="AA103" s="186"/>
      <c r="AB103" s="186"/>
      <c r="AC103" s="186"/>
      <c r="AD103" s="186"/>
      <c r="AE103" s="186"/>
      <c r="AF103" s="186"/>
      <c r="AG103" s="186"/>
      <c r="AH103" s="186"/>
      <c r="AI103" s="186"/>
      <c r="AJ103" s="186"/>
      <c r="AK103" s="186"/>
      <c r="AL103" s="186"/>
      <c r="AM103" s="186"/>
      <c r="AN103" s="186"/>
      <c r="AO103" s="186"/>
      <c r="AP103" s="186"/>
      <c r="AQ103" s="186"/>
      <c r="AR103" s="186"/>
      <c r="AS103" s="186"/>
      <c r="AT103" s="186"/>
      <c r="AU103" s="186"/>
      <c r="AV103" s="186"/>
      <c r="AW103" s="186"/>
      <c r="AX103" s="186"/>
      <c r="AY103" s="186"/>
      <c r="AZ103" s="186"/>
      <c r="BA103" s="186"/>
      <c r="BB103" s="186"/>
      <c r="BC103" s="186"/>
      <c r="BD103" s="186"/>
      <c r="BE103" s="186"/>
      <c r="BF103" s="186"/>
      <c r="BG103" s="186"/>
      <c r="BH103" s="186"/>
      <c r="BI103" s="186"/>
      <c r="BJ103" s="186"/>
      <c r="BK103" s="186"/>
      <c r="BL103" s="186"/>
      <c r="BM103" s="186"/>
      <c r="BN103" s="186"/>
      <c r="BO103" s="186"/>
      <c r="BP103" s="186"/>
      <c r="BQ103" s="186"/>
      <c r="BR103" s="186"/>
      <c r="BS103" s="186"/>
      <c r="BT103" s="186"/>
      <c r="BU103" s="186"/>
      <c r="BV103" s="186"/>
      <c r="BW103" s="186"/>
      <c r="BX103" s="186"/>
      <c r="BY103" s="186"/>
      <c r="BZ103" s="186"/>
      <c r="CA103" s="186"/>
      <c r="CB103" s="186"/>
      <c r="CC103" s="186"/>
      <c r="CD103" s="186"/>
      <c r="CE103" s="186"/>
      <c r="CF103" s="186"/>
      <c r="CG103" s="186"/>
      <c r="CH103" s="186"/>
      <c r="CI103" s="186"/>
      <c r="CJ103" s="186"/>
      <c r="CK103" s="186"/>
      <c r="CL103" s="186"/>
      <c r="CM103" s="186"/>
      <c r="CN103" s="186"/>
      <c r="CO103" s="186"/>
      <c r="CP103" s="186"/>
      <c r="CQ103" s="186"/>
      <c r="CR103" s="186"/>
      <c r="CS103" s="186"/>
      <c r="CT103" s="186"/>
      <c r="CU103" s="186"/>
      <c r="CV103" s="186"/>
      <c r="CW103" s="186"/>
      <c r="CX103" s="186"/>
      <c r="CY103" s="186"/>
      <c r="CZ103" s="186"/>
      <c r="DA103" s="186"/>
      <c r="DB103" s="186"/>
      <c r="DC103" s="186"/>
      <c r="DD103" s="186"/>
      <c r="DE103" s="186"/>
      <c r="DF103" s="186"/>
      <c r="DG103" s="186"/>
      <c r="DH103" s="186"/>
      <c r="DI103" s="186"/>
      <c r="DJ103" s="186"/>
      <c r="DK103" s="186"/>
      <c r="DL103" s="186"/>
      <c r="DM103" s="186"/>
      <c r="DN103" s="186"/>
      <c r="DO103" s="186"/>
      <c r="DP103" s="186"/>
      <c r="DQ103" s="186"/>
      <c r="DR103" s="186"/>
      <c r="DS103" s="186"/>
      <c r="DT103" s="186"/>
      <c r="DU103" s="186"/>
      <c r="DV103" s="186"/>
      <c r="DW103" s="186"/>
      <c r="DX103" s="186"/>
      <c r="DY103" s="186"/>
      <c r="DZ103" s="186"/>
      <c r="EA103" s="186"/>
      <c r="EB103" s="186"/>
      <c r="EC103" s="186"/>
      <c r="ED103" s="186"/>
      <c r="EE103" s="186"/>
      <c r="EF103" s="186"/>
      <c r="EG103" s="186"/>
      <c r="EH103" s="186"/>
      <c r="EI103" s="186"/>
    </row>
    <row r="104" spans="3:139" x14ac:dyDescent="0.25"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  <c r="AA104" s="186"/>
      <c r="AB104" s="186"/>
      <c r="AC104" s="186"/>
      <c r="AD104" s="186"/>
      <c r="AE104" s="186"/>
      <c r="AF104" s="186"/>
      <c r="AG104" s="186"/>
      <c r="AH104" s="186"/>
      <c r="AI104" s="186"/>
      <c r="AJ104" s="186"/>
      <c r="AK104" s="186"/>
      <c r="AL104" s="186"/>
      <c r="AM104" s="186"/>
      <c r="AN104" s="186"/>
      <c r="AO104" s="186"/>
      <c r="AP104" s="186"/>
      <c r="AQ104" s="186"/>
      <c r="AR104" s="186"/>
      <c r="AS104" s="186"/>
      <c r="AT104" s="186"/>
      <c r="AU104" s="186"/>
      <c r="AV104" s="186"/>
      <c r="AW104" s="186"/>
      <c r="AX104" s="186"/>
      <c r="AY104" s="186"/>
      <c r="AZ104" s="186"/>
      <c r="BA104" s="186"/>
      <c r="BB104" s="186"/>
      <c r="BC104" s="186"/>
      <c r="BD104" s="186"/>
      <c r="BE104" s="186"/>
      <c r="BF104" s="186"/>
      <c r="BG104" s="186"/>
      <c r="BH104" s="186"/>
      <c r="BI104" s="186"/>
      <c r="BJ104" s="186"/>
      <c r="BK104" s="186"/>
      <c r="BL104" s="186"/>
      <c r="BM104" s="186"/>
      <c r="BN104" s="186"/>
      <c r="BO104" s="186"/>
      <c r="BP104" s="186"/>
      <c r="BQ104" s="186"/>
      <c r="BR104" s="186"/>
      <c r="BS104" s="186"/>
      <c r="BT104" s="186"/>
      <c r="BU104" s="186"/>
      <c r="BV104" s="186"/>
      <c r="BW104" s="186"/>
      <c r="BX104" s="186"/>
      <c r="BY104" s="186"/>
      <c r="BZ104" s="186"/>
      <c r="CA104" s="186"/>
      <c r="CB104" s="186"/>
      <c r="CC104" s="186"/>
      <c r="CD104" s="186"/>
      <c r="CE104" s="186"/>
      <c r="CF104" s="186"/>
      <c r="CG104" s="186"/>
      <c r="CH104" s="186"/>
      <c r="CI104" s="186"/>
      <c r="CJ104" s="186"/>
      <c r="CK104" s="186"/>
      <c r="CL104" s="186"/>
      <c r="CM104" s="186"/>
      <c r="CN104" s="186"/>
      <c r="CO104" s="186"/>
      <c r="CP104" s="186"/>
      <c r="CQ104" s="186"/>
      <c r="CR104" s="186"/>
      <c r="CS104" s="186"/>
      <c r="CT104" s="186"/>
      <c r="CU104" s="186"/>
      <c r="CV104" s="186"/>
      <c r="CW104" s="186"/>
      <c r="CX104" s="186"/>
      <c r="CY104" s="186"/>
      <c r="CZ104" s="186"/>
      <c r="DA104" s="186"/>
      <c r="DB104" s="186"/>
      <c r="DC104" s="186"/>
      <c r="DD104" s="186"/>
      <c r="DE104" s="186"/>
      <c r="DF104" s="186"/>
      <c r="DG104" s="186"/>
      <c r="DH104" s="186"/>
      <c r="DI104" s="186"/>
      <c r="DJ104" s="186"/>
      <c r="DK104" s="186"/>
      <c r="DL104" s="186"/>
      <c r="DM104" s="186"/>
      <c r="DN104" s="186"/>
      <c r="DO104" s="186"/>
      <c r="DP104" s="186"/>
      <c r="DQ104" s="186"/>
      <c r="DR104" s="186"/>
      <c r="DS104" s="186"/>
      <c r="DT104" s="186"/>
      <c r="DU104" s="186"/>
      <c r="DV104" s="186"/>
      <c r="DW104" s="186"/>
      <c r="DX104" s="186"/>
      <c r="DY104" s="186"/>
      <c r="DZ104" s="186"/>
      <c r="EA104" s="186"/>
      <c r="EB104" s="186"/>
      <c r="EC104" s="186"/>
      <c r="ED104" s="186"/>
      <c r="EE104" s="186"/>
      <c r="EF104" s="186"/>
      <c r="EG104" s="186"/>
      <c r="EH104" s="186"/>
      <c r="EI104" s="186"/>
    </row>
    <row r="105" spans="3:139" x14ac:dyDescent="0.25"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  <c r="AA105" s="186"/>
      <c r="AB105" s="186"/>
      <c r="AC105" s="186"/>
      <c r="AD105" s="186"/>
      <c r="AE105" s="186"/>
      <c r="AF105" s="186"/>
      <c r="AG105" s="186"/>
      <c r="AH105" s="186"/>
      <c r="AI105" s="186"/>
      <c r="AJ105" s="186"/>
      <c r="AK105" s="186"/>
      <c r="AL105" s="186"/>
      <c r="AM105" s="186"/>
      <c r="AN105" s="186"/>
      <c r="AO105" s="186"/>
      <c r="AP105" s="186"/>
      <c r="AQ105" s="186"/>
      <c r="AR105" s="186"/>
      <c r="AS105" s="186"/>
      <c r="AT105" s="186"/>
      <c r="AU105" s="186"/>
      <c r="AV105" s="186"/>
      <c r="AW105" s="186"/>
      <c r="AX105" s="186"/>
      <c r="AY105" s="186"/>
      <c r="AZ105" s="186"/>
      <c r="BA105" s="186"/>
      <c r="BB105" s="186"/>
      <c r="BC105" s="186"/>
      <c r="BD105" s="186"/>
      <c r="BE105" s="186"/>
      <c r="BF105" s="186"/>
      <c r="BG105" s="186"/>
      <c r="BH105" s="186"/>
      <c r="BI105" s="186"/>
      <c r="BJ105" s="186"/>
      <c r="BK105" s="186"/>
      <c r="BL105" s="186"/>
      <c r="BM105" s="186"/>
      <c r="BN105" s="186"/>
      <c r="BO105" s="186"/>
      <c r="BP105" s="186"/>
      <c r="BQ105" s="186"/>
      <c r="BR105" s="186"/>
      <c r="BS105" s="186"/>
      <c r="BT105" s="186"/>
      <c r="BU105" s="186"/>
      <c r="BV105" s="186"/>
      <c r="BW105" s="186"/>
      <c r="BX105" s="186"/>
      <c r="BY105" s="186"/>
      <c r="BZ105" s="186"/>
      <c r="CA105" s="186"/>
      <c r="CB105" s="186"/>
      <c r="CC105" s="186"/>
      <c r="CD105" s="186"/>
      <c r="CE105" s="186"/>
      <c r="CF105" s="186"/>
      <c r="CG105" s="186"/>
      <c r="CH105" s="186"/>
      <c r="CI105" s="186"/>
      <c r="CJ105" s="186"/>
      <c r="CK105" s="186"/>
      <c r="CL105" s="186"/>
      <c r="CM105" s="186"/>
      <c r="CN105" s="186"/>
      <c r="CO105" s="186"/>
      <c r="CP105" s="186"/>
      <c r="CQ105" s="186"/>
      <c r="CR105" s="186"/>
      <c r="CS105" s="186"/>
      <c r="CT105" s="186"/>
      <c r="CU105" s="186"/>
      <c r="CV105" s="186"/>
      <c r="CW105" s="186"/>
      <c r="CX105" s="186"/>
      <c r="CY105" s="186"/>
      <c r="CZ105" s="186"/>
      <c r="DA105" s="186"/>
      <c r="DB105" s="186"/>
      <c r="DC105" s="186"/>
      <c r="DD105" s="186"/>
      <c r="DE105" s="186"/>
      <c r="DF105" s="186"/>
      <c r="DG105" s="186"/>
      <c r="DH105" s="186"/>
      <c r="DI105" s="186"/>
      <c r="DJ105" s="186"/>
      <c r="DK105" s="186"/>
      <c r="DL105" s="186"/>
      <c r="DM105" s="186"/>
      <c r="DN105" s="186"/>
      <c r="DO105" s="186"/>
      <c r="DP105" s="186"/>
      <c r="DQ105" s="186"/>
      <c r="DR105" s="186"/>
      <c r="DS105" s="186"/>
      <c r="DT105" s="186"/>
      <c r="DU105" s="186"/>
      <c r="DV105" s="186"/>
      <c r="DW105" s="186"/>
      <c r="DX105" s="186"/>
      <c r="DY105" s="186"/>
      <c r="DZ105" s="186"/>
      <c r="EA105" s="186"/>
      <c r="EB105" s="186"/>
      <c r="EC105" s="186"/>
      <c r="ED105" s="186"/>
      <c r="EE105" s="186"/>
      <c r="EF105" s="186"/>
      <c r="EG105" s="186"/>
      <c r="EH105" s="186"/>
      <c r="EI105" s="186"/>
    </row>
    <row r="106" spans="3:139" x14ac:dyDescent="0.25"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  <c r="AA106" s="186"/>
      <c r="AB106" s="186"/>
      <c r="AC106" s="186"/>
      <c r="AD106" s="186"/>
      <c r="AE106" s="186"/>
      <c r="AF106" s="186"/>
      <c r="AG106" s="186"/>
      <c r="AH106" s="186"/>
      <c r="AI106" s="186"/>
      <c r="AJ106" s="186"/>
      <c r="AK106" s="186"/>
      <c r="AL106" s="186"/>
      <c r="AM106" s="186"/>
      <c r="AN106" s="186"/>
      <c r="AO106" s="186"/>
      <c r="AP106" s="186"/>
      <c r="AQ106" s="186"/>
      <c r="AR106" s="186"/>
      <c r="AS106" s="186"/>
      <c r="AT106" s="186"/>
      <c r="AU106" s="186"/>
      <c r="AV106" s="186"/>
      <c r="AW106" s="186"/>
      <c r="AX106" s="186"/>
      <c r="AY106" s="186"/>
      <c r="AZ106" s="186"/>
      <c r="BA106" s="186"/>
      <c r="BB106" s="186"/>
      <c r="BC106" s="186"/>
      <c r="BD106" s="186"/>
      <c r="BE106" s="186"/>
      <c r="BF106" s="186"/>
      <c r="BG106" s="186"/>
      <c r="BH106" s="186"/>
      <c r="BI106" s="186"/>
      <c r="BJ106" s="186"/>
      <c r="BK106" s="186"/>
      <c r="BL106" s="186"/>
      <c r="BM106" s="186"/>
      <c r="BN106" s="186"/>
      <c r="BO106" s="186"/>
      <c r="BP106" s="186"/>
      <c r="BQ106" s="186"/>
      <c r="BR106" s="186"/>
      <c r="BS106" s="186"/>
      <c r="BT106" s="186"/>
      <c r="BU106" s="186"/>
      <c r="BV106" s="186"/>
      <c r="BW106" s="186"/>
      <c r="BX106" s="186"/>
      <c r="BY106" s="186"/>
      <c r="BZ106" s="186"/>
      <c r="CA106" s="186"/>
      <c r="CB106" s="186"/>
      <c r="CC106" s="186"/>
      <c r="CD106" s="186"/>
      <c r="CE106" s="186"/>
      <c r="CF106" s="186"/>
      <c r="CG106" s="186"/>
      <c r="CH106" s="186"/>
      <c r="CI106" s="186"/>
      <c r="CJ106" s="186"/>
      <c r="CK106" s="186"/>
      <c r="CL106" s="186"/>
      <c r="CM106" s="186"/>
      <c r="CN106" s="186"/>
      <c r="CO106" s="186"/>
      <c r="CP106" s="186"/>
      <c r="CQ106" s="186"/>
      <c r="CR106" s="186"/>
      <c r="CS106" s="186"/>
      <c r="CT106" s="186"/>
      <c r="CU106" s="186"/>
      <c r="CV106" s="186"/>
      <c r="CW106" s="186"/>
      <c r="CX106" s="186"/>
      <c r="CY106" s="186"/>
      <c r="CZ106" s="186"/>
      <c r="DA106" s="186"/>
      <c r="DB106" s="186"/>
      <c r="DC106" s="186"/>
      <c r="DD106" s="186"/>
      <c r="DE106" s="186"/>
      <c r="DF106" s="186"/>
      <c r="DG106" s="186"/>
      <c r="DH106" s="186"/>
      <c r="DI106" s="186"/>
      <c r="DJ106" s="186"/>
      <c r="DK106" s="186"/>
      <c r="DL106" s="186"/>
      <c r="DM106" s="186"/>
      <c r="DN106" s="186"/>
      <c r="DO106" s="186"/>
      <c r="DP106" s="186"/>
      <c r="DQ106" s="186"/>
      <c r="DR106" s="186"/>
      <c r="DS106" s="186"/>
      <c r="DT106" s="186"/>
      <c r="DU106" s="186"/>
      <c r="DV106" s="186"/>
      <c r="DW106" s="186"/>
      <c r="DX106" s="186"/>
      <c r="DY106" s="186"/>
      <c r="DZ106" s="186"/>
      <c r="EA106" s="186"/>
      <c r="EB106" s="186"/>
      <c r="EC106" s="186"/>
      <c r="ED106" s="186"/>
      <c r="EE106" s="186"/>
      <c r="EF106" s="186"/>
      <c r="EG106" s="186"/>
      <c r="EH106" s="186"/>
      <c r="EI106" s="186"/>
    </row>
    <row r="107" spans="3:139" x14ac:dyDescent="0.25"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  <c r="AA107" s="186"/>
      <c r="AB107" s="186"/>
      <c r="AC107" s="186"/>
      <c r="AD107" s="186"/>
      <c r="AE107" s="186"/>
      <c r="AF107" s="186"/>
      <c r="AG107" s="186"/>
      <c r="AH107" s="186"/>
      <c r="AI107" s="186"/>
      <c r="AJ107" s="186"/>
      <c r="AK107" s="186"/>
      <c r="AL107" s="186"/>
      <c r="AM107" s="186"/>
      <c r="AN107" s="186"/>
      <c r="AO107" s="186"/>
      <c r="AP107" s="186"/>
      <c r="AQ107" s="186"/>
      <c r="AR107" s="186"/>
      <c r="AS107" s="186"/>
      <c r="AT107" s="186"/>
      <c r="AU107" s="186"/>
      <c r="AV107" s="186"/>
      <c r="AW107" s="186"/>
      <c r="AX107" s="186"/>
      <c r="AY107" s="186"/>
      <c r="AZ107" s="186"/>
      <c r="BA107" s="186"/>
      <c r="BB107" s="186"/>
      <c r="BC107" s="186"/>
      <c r="BD107" s="186"/>
      <c r="BE107" s="186"/>
      <c r="BF107" s="186"/>
      <c r="BG107" s="186"/>
      <c r="BH107" s="186"/>
      <c r="BI107" s="186"/>
      <c r="BJ107" s="186"/>
      <c r="BK107" s="186"/>
      <c r="BL107" s="186"/>
      <c r="BM107" s="186"/>
      <c r="BN107" s="186"/>
      <c r="BO107" s="186"/>
      <c r="BP107" s="186"/>
      <c r="BQ107" s="186"/>
      <c r="BR107" s="186"/>
      <c r="BS107" s="186"/>
      <c r="BT107" s="186"/>
      <c r="BU107" s="186"/>
      <c r="BV107" s="186"/>
      <c r="BW107" s="186"/>
      <c r="BX107" s="186"/>
      <c r="BY107" s="186"/>
      <c r="BZ107" s="186"/>
      <c r="CA107" s="186"/>
      <c r="CB107" s="186"/>
      <c r="CC107" s="186"/>
      <c r="CD107" s="186"/>
      <c r="CE107" s="186"/>
      <c r="CF107" s="186"/>
      <c r="CG107" s="186"/>
      <c r="CH107" s="186"/>
      <c r="CI107" s="186"/>
      <c r="CJ107" s="186"/>
      <c r="CK107" s="186"/>
      <c r="CL107" s="186"/>
      <c r="CM107" s="186"/>
      <c r="CN107" s="186"/>
      <c r="CO107" s="186"/>
      <c r="CP107" s="186"/>
      <c r="CQ107" s="186"/>
      <c r="CR107" s="186"/>
      <c r="CS107" s="186"/>
      <c r="CT107" s="186"/>
      <c r="CU107" s="186"/>
      <c r="CV107" s="186"/>
      <c r="CW107" s="186"/>
      <c r="CX107" s="186"/>
      <c r="CY107" s="186"/>
      <c r="CZ107" s="186"/>
      <c r="DA107" s="186"/>
      <c r="DB107" s="186"/>
      <c r="DC107" s="186"/>
      <c r="DD107" s="186"/>
      <c r="DE107" s="186"/>
      <c r="DF107" s="186"/>
      <c r="DG107" s="186"/>
      <c r="DH107" s="186"/>
      <c r="DI107" s="186"/>
      <c r="DJ107" s="186"/>
      <c r="DK107" s="186"/>
      <c r="DL107" s="186"/>
      <c r="DM107" s="186"/>
      <c r="DN107" s="186"/>
      <c r="DO107" s="186"/>
      <c r="DP107" s="186"/>
      <c r="DQ107" s="186"/>
      <c r="DR107" s="186"/>
      <c r="DS107" s="186"/>
      <c r="DT107" s="186"/>
      <c r="DU107" s="186"/>
      <c r="DV107" s="186"/>
      <c r="DW107" s="186"/>
      <c r="DX107" s="186"/>
      <c r="DY107" s="186"/>
      <c r="DZ107" s="186"/>
      <c r="EA107" s="186"/>
      <c r="EB107" s="186"/>
      <c r="EC107" s="186"/>
      <c r="ED107" s="186"/>
      <c r="EE107" s="186"/>
      <c r="EF107" s="186"/>
      <c r="EG107" s="186"/>
      <c r="EH107" s="186"/>
      <c r="EI107" s="186"/>
    </row>
    <row r="108" spans="3:139" x14ac:dyDescent="0.25"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  <c r="AA108" s="186"/>
      <c r="AB108" s="186"/>
      <c r="AC108" s="186"/>
      <c r="AD108" s="186"/>
      <c r="AE108" s="186"/>
      <c r="AF108" s="186"/>
      <c r="AG108" s="186"/>
      <c r="AH108" s="186"/>
      <c r="AI108" s="186"/>
      <c r="AJ108" s="186"/>
      <c r="AK108" s="186"/>
      <c r="AL108" s="186"/>
      <c r="AM108" s="186"/>
      <c r="AN108" s="186"/>
      <c r="AO108" s="186"/>
      <c r="AP108" s="186"/>
      <c r="AQ108" s="186"/>
      <c r="AR108" s="186"/>
      <c r="AS108" s="186"/>
      <c r="AT108" s="186"/>
      <c r="AU108" s="186"/>
      <c r="AV108" s="186"/>
      <c r="AW108" s="186"/>
      <c r="AX108" s="186"/>
      <c r="AY108" s="186"/>
      <c r="AZ108" s="186"/>
      <c r="BA108" s="186"/>
      <c r="BB108" s="186"/>
      <c r="BC108" s="186"/>
      <c r="BD108" s="186"/>
      <c r="BE108" s="186"/>
      <c r="BF108" s="186"/>
      <c r="BG108" s="186"/>
      <c r="BH108" s="186"/>
      <c r="BI108" s="186"/>
      <c r="BJ108" s="186"/>
      <c r="BK108" s="186"/>
      <c r="BL108" s="186"/>
      <c r="BM108" s="186"/>
      <c r="BN108" s="186"/>
      <c r="BO108" s="186"/>
      <c r="BP108" s="186"/>
      <c r="BQ108" s="186"/>
      <c r="BR108" s="186"/>
      <c r="BS108" s="186"/>
      <c r="BT108" s="186"/>
      <c r="BU108" s="186"/>
      <c r="BV108" s="186"/>
      <c r="BW108" s="186"/>
      <c r="BX108" s="186"/>
      <c r="BY108" s="186"/>
      <c r="BZ108" s="186"/>
      <c r="CA108" s="186"/>
      <c r="CB108" s="186"/>
      <c r="CC108" s="186"/>
      <c r="CD108" s="186"/>
      <c r="CE108" s="186"/>
      <c r="CF108" s="186"/>
      <c r="CG108" s="186"/>
      <c r="CH108" s="186"/>
      <c r="CI108" s="186"/>
      <c r="CJ108" s="186"/>
      <c r="CK108" s="186"/>
      <c r="CL108" s="186"/>
      <c r="CM108" s="186"/>
      <c r="CN108" s="186"/>
      <c r="CO108" s="186"/>
      <c r="CP108" s="186"/>
      <c r="CQ108" s="186"/>
      <c r="CR108" s="186"/>
      <c r="CS108" s="186"/>
      <c r="CT108" s="186"/>
      <c r="CU108" s="186"/>
      <c r="CV108" s="186"/>
      <c r="CW108" s="186"/>
      <c r="CX108" s="186"/>
      <c r="CY108" s="186"/>
      <c r="CZ108" s="186"/>
      <c r="DA108" s="186"/>
      <c r="DB108" s="186"/>
      <c r="DC108" s="186"/>
      <c r="DD108" s="186"/>
      <c r="DE108" s="186"/>
      <c r="DF108" s="186"/>
      <c r="DG108" s="186"/>
      <c r="DH108" s="186"/>
      <c r="DI108" s="186"/>
      <c r="DJ108" s="186"/>
      <c r="DK108" s="186"/>
      <c r="DL108" s="186"/>
      <c r="DM108" s="186"/>
      <c r="DN108" s="186"/>
      <c r="DO108" s="186"/>
      <c r="DP108" s="186"/>
      <c r="DQ108" s="186"/>
      <c r="DR108" s="186"/>
      <c r="DS108" s="186"/>
      <c r="DT108" s="186"/>
      <c r="DU108" s="186"/>
      <c r="DV108" s="186"/>
      <c r="DW108" s="186"/>
      <c r="DX108" s="186"/>
      <c r="DY108" s="186"/>
      <c r="DZ108" s="186"/>
      <c r="EA108" s="186"/>
      <c r="EB108" s="186"/>
      <c r="EC108" s="186"/>
      <c r="ED108" s="186"/>
      <c r="EE108" s="186"/>
      <c r="EF108" s="186"/>
      <c r="EG108" s="186"/>
      <c r="EH108" s="186"/>
      <c r="EI108" s="186"/>
    </row>
    <row r="109" spans="3:139" x14ac:dyDescent="0.25"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  <c r="AA109" s="186"/>
      <c r="AB109" s="186"/>
      <c r="AC109" s="186"/>
      <c r="AD109" s="186"/>
      <c r="AE109" s="186"/>
      <c r="AF109" s="186"/>
      <c r="AG109" s="186"/>
      <c r="AH109" s="186"/>
      <c r="AI109" s="186"/>
      <c r="AJ109" s="186"/>
      <c r="AK109" s="186"/>
      <c r="AL109" s="186"/>
      <c r="AM109" s="186"/>
      <c r="AN109" s="186"/>
      <c r="AO109" s="186"/>
      <c r="AP109" s="186"/>
      <c r="AQ109" s="186"/>
      <c r="AR109" s="186"/>
      <c r="AS109" s="186"/>
      <c r="AT109" s="186"/>
      <c r="AU109" s="186"/>
      <c r="AV109" s="186"/>
      <c r="AW109" s="186"/>
      <c r="AX109" s="186"/>
      <c r="AY109" s="186"/>
      <c r="AZ109" s="186"/>
      <c r="BA109" s="186"/>
      <c r="BB109" s="186"/>
      <c r="BC109" s="186"/>
      <c r="BD109" s="186"/>
      <c r="BE109" s="186"/>
      <c r="BF109" s="186"/>
      <c r="BG109" s="186"/>
      <c r="BH109" s="186"/>
      <c r="BI109" s="186"/>
      <c r="BJ109" s="186"/>
      <c r="BK109" s="186"/>
      <c r="BL109" s="186"/>
      <c r="BM109" s="186"/>
      <c r="BN109" s="186"/>
      <c r="BO109" s="186"/>
      <c r="BP109" s="186"/>
      <c r="BQ109" s="186"/>
      <c r="BR109" s="186"/>
      <c r="BS109" s="186"/>
      <c r="BT109" s="186"/>
      <c r="BU109" s="186"/>
      <c r="BV109" s="186"/>
      <c r="BW109" s="186"/>
      <c r="BX109" s="186"/>
      <c r="BY109" s="186"/>
      <c r="BZ109" s="186"/>
      <c r="CA109" s="186"/>
      <c r="CB109" s="186"/>
      <c r="CC109" s="186"/>
      <c r="CD109" s="186"/>
      <c r="CE109" s="186"/>
      <c r="CF109" s="186"/>
      <c r="CG109" s="186"/>
      <c r="CH109" s="186"/>
      <c r="CI109" s="186"/>
      <c r="CJ109" s="186"/>
      <c r="CK109" s="186"/>
      <c r="CL109" s="186"/>
      <c r="CM109" s="186"/>
      <c r="CN109" s="186"/>
      <c r="CO109" s="186"/>
      <c r="CP109" s="186"/>
      <c r="CQ109" s="186"/>
      <c r="CR109" s="186"/>
      <c r="CS109" s="186"/>
      <c r="CT109" s="186"/>
      <c r="CU109" s="186"/>
      <c r="CV109" s="186"/>
      <c r="CW109" s="186"/>
      <c r="CX109" s="186"/>
      <c r="CY109" s="186"/>
      <c r="CZ109" s="186"/>
      <c r="DA109" s="186"/>
      <c r="DB109" s="186"/>
      <c r="DC109" s="186"/>
      <c r="DD109" s="186"/>
      <c r="DE109" s="186"/>
      <c r="DF109" s="186"/>
      <c r="DG109" s="186"/>
      <c r="DH109" s="186"/>
      <c r="DI109" s="186"/>
      <c r="DJ109" s="186"/>
      <c r="DK109" s="186"/>
      <c r="DL109" s="186"/>
      <c r="DM109" s="186"/>
      <c r="DN109" s="186"/>
      <c r="DO109" s="186"/>
      <c r="DP109" s="186"/>
      <c r="DQ109" s="186"/>
      <c r="DR109" s="186"/>
      <c r="DS109" s="186"/>
      <c r="DT109" s="186"/>
      <c r="DU109" s="186"/>
      <c r="DV109" s="186"/>
      <c r="DW109" s="186"/>
      <c r="DX109" s="186"/>
      <c r="DY109" s="186"/>
      <c r="DZ109" s="186"/>
      <c r="EA109" s="186"/>
      <c r="EB109" s="186"/>
      <c r="EC109" s="186"/>
      <c r="ED109" s="186"/>
      <c r="EE109" s="186"/>
      <c r="EF109" s="186"/>
      <c r="EG109" s="186"/>
      <c r="EH109" s="186"/>
      <c r="EI109" s="186"/>
    </row>
    <row r="110" spans="3:139" x14ac:dyDescent="0.25">
      <c r="C110" s="186"/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  <c r="AA110" s="186"/>
      <c r="AB110" s="186"/>
      <c r="AC110" s="186"/>
      <c r="AD110" s="186"/>
      <c r="AE110" s="186"/>
      <c r="AF110" s="186"/>
      <c r="AG110" s="186"/>
      <c r="AH110" s="186"/>
      <c r="AI110" s="186"/>
      <c r="AJ110" s="186"/>
      <c r="AK110" s="186"/>
      <c r="AL110" s="186"/>
      <c r="AM110" s="186"/>
      <c r="AN110" s="186"/>
      <c r="AO110" s="186"/>
      <c r="AP110" s="186"/>
      <c r="AQ110" s="186"/>
      <c r="AR110" s="186"/>
      <c r="AS110" s="186"/>
      <c r="AT110" s="186"/>
      <c r="AU110" s="186"/>
      <c r="AV110" s="186"/>
      <c r="AW110" s="186"/>
      <c r="AX110" s="186"/>
      <c r="AY110" s="186"/>
      <c r="AZ110" s="186"/>
      <c r="BA110" s="186"/>
      <c r="BB110" s="186"/>
      <c r="BC110" s="186"/>
      <c r="BD110" s="186"/>
      <c r="BE110" s="186"/>
      <c r="BF110" s="186"/>
      <c r="BG110" s="186"/>
      <c r="BH110" s="186"/>
      <c r="BI110" s="186"/>
      <c r="BJ110" s="186"/>
      <c r="BK110" s="186"/>
      <c r="BL110" s="186"/>
      <c r="BM110" s="186"/>
      <c r="BN110" s="186"/>
      <c r="BO110" s="186"/>
      <c r="BP110" s="186"/>
      <c r="BQ110" s="186"/>
      <c r="BR110" s="186"/>
      <c r="BS110" s="186"/>
      <c r="BT110" s="186"/>
      <c r="BU110" s="186"/>
      <c r="BV110" s="186"/>
      <c r="BW110" s="186"/>
      <c r="BX110" s="186"/>
      <c r="BY110" s="186"/>
      <c r="BZ110" s="186"/>
      <c r="CA110" s="186"/>
      <c r="CB110" s="186"/>
      <c r="CC110" s="186"/>
      <c r="CD110" s="186"/>
      <c r="CE110" s="186"/>
      <c r="CF110" s="186"/>
      <c r="CG110" s="186"/>
      <c r="CH110" s="186"/>
      <c r="CI110" s="186"/>
      <c r="CJ110" s="186"/>
      <c r="CK110" s="186"/>
      <c r="CL110" s="186"/>
      <c r="CM110" s="186"/>
      <c r="CN110" s="186"/>
      <c r="CO110" s="186"/>
      <c r="CP110" s="186"/>
      <c r="CQ110" s="186"/>
      <c r="CR110" s="186"/>
      <c r="CS110" s="186"/>
      <c r="CT110" s="186"/>
      <c r="CU110" s="186"/>
      <c r="CV110" s="186"/>
      <c r="CW110" s="186"/>
      <c r="CX110" s="186"/>
      <c r="CY110" s="186"/>
      <c r="CZ110" s="186"/>
      <c r="DA110" s="186"/>
      <c r="DB110" s="186"/>
      <c r="DC110" s="186"/>
      <c r="DD110" s="186"/>
      <c r="DE110" s="186"/>
      <c r="DF110" s="186"/>
      <c r="DG110" s="186"/>
      <c r="DH110" s="186"/>
      <c r="DI110" s="186"/>
      <c r="DJ110" s="186"/>
      <c r="DK110" s="186"/>
      <c r="DL110" s="186"/>
      <c r="DM110" s="186"/>
      <c r="DN110" s="186"/>
      <c r="DO110" s="186"/>
      <c r="DP110" s="186"/>
      <c r="DQ110" s="186"/>
      <c r="DR110" s="186"/>
      <c r="DS110" s="186"/>
      <c r="DT110" s="186"/>
      <c r="DU110" s="186"/>
      <c r="DV110" s="186"/>
      <c r="DW110" s="186"/>
      <c r="DX110" s="186"/>
      <c r="DY110" s="186"/>
      <c r="DZ110" s="186"/>
      <c r="EA110" s="186"/>
      <c r="EB110" s="186"/>
      <c r="EC110" s="186"/>
      <c r="ED110" s="186"/>
      <c r="EE110" s="186"/>
      <c r="EF110" s="186"/>
      <c r="EG110" s="186"/>
      <c r="EH110" s="186"/>
      <c r="EI110" s="186"/>
    </row>
    <row r="111" spans="3:139" x14ac:dyDescent="0.25">
      <c r="C111" s="186"/>
      <c r="D111" s="186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  <c r="AA111" s="186"/>
      <c r="AB111" s="186"/>
      <c r="AC111" s="186"/>
      <c r="AD111" s="186"/>
      <c r="AE111" s="186"/>
      <c r="AF111" s="186"/>
      <c r="AG111" s="186"/>
      <c r="AH111" s="186"/>
      <c r="AI111" s="186"/>
      <c r="AJ111" s="186"/>
      <c r="AK111" s="186"/>
      <c r="AL111" s="186"/>
      <c r="AM111" s="186"/>
      <c r="AN111" s="186"/>
      <c r="AO111" s="186"/>
      <c r="AP111" s="186"/>
      <c r="AQ111" s="186"/>
      <c r="AR111" s="186"/>
      <c r="AS111" s="186"/>
      <c r="AT111" s="186"/>
      <c r="AU111" s="186"/>
      <c r="AV111" s="186"/>
      <c r="AW111" s="186"/>
      <c r="AX111" s="186"/>
      <c r="AY111" s="186"/>
      <c r="AZ111" s="186"/>
      <c r="BA111" s="186"/>
      <c r="BB111" s="186"/>
      <c r="BC111" s="186"/>
      <c r="BD111" s="186"/>
      <c r="BE111" s="186"/>
      <c r="BF111" s="186"/>
      <c r="BG111" s="186"/>
      <c r="BH111" s="186"/>
      <c r="BI111" s="186"/>
      <c r="BJ111" s="186"/>
      <c r="BK111" s="186"/>
      <c r="BL111" s="186"/>
      <c r="BM111" s="186"/>
      <c r="BN111" s="186"/>
      <c r="BO111" s="186"/>
      <c r="BP111" s="186"/>
      <c r="BQ111" s="186"/>
      <c r="BR111" s="186"/>
      <c r="BS111" s="186"/>
      <c r="BT111" s="186"/>
      <c r="BU111" s="186"/>
      <c r="BV111" s="186"/>
      <c r="BW111" s="186"/>
      <c r="BX111" s="186"/>
      <c r="BY111" s="186"/>
      <c r="BZ111" s="186"/>
      <c r="CA111" s="186"/>
      <c r="CB111" s="186"/>
      <c r="CC111" s="186"/>
      <c r="CD111" s="186"/>
      <c r="CE111" s="186"/>
      <c r="CF111" s="186"/>
      <c r="CG111" s="186"/>
      <c r="CH111" s="186"/>
      <c r="CI111" s="186"/>
      <c r="CJ111" s="186"/>
      <c r="CK111" s="186"/>
      <c r="CL111" s="186"/>
      <c r="CM111" s="186"/>
      <c r="CN111" s="186"/>
      <c r="CO111" s="186"/>
      <c r="CP111" s="186"/>
      <c r="CQ111" s="186"/>
      <c r="CR111" s="186"/>
      <c r="CS111" s="186"/>
      <c r="CT111" s="186"/>
      <c r="CU111" s="186"/>
      <c r="CV111" s="186"/>
      <c r="CW111" s="186"/>
      <c r="CX111" s="186"/>
      <c r="CY111" s="186"/>
      <c r="CZ111" s="186"/>
      <c r="DA111" s="186"/>
      <c r="DB111" s="186"/>
      <c r="DC111" s="186"/>
      <c r="DD111" s="186"/>
      <c r="DE111" s="186"/>
      <c r="DF111" s="186"/>
      <c r="DG111" s="186"/>
      <c r="DH111" s="186"/>
      <c r="DI111" s="186"/>
      <c r="DJ111" s="186"/>
      <c r="DK111" s="186"/>
      <c r="DL111" s="186"/>
      <c r="DM111" s="186"/>
      <c r="DN111" s="186"/>
      <c r="DO111" s="186"/>
      <c r="DP111" s="186"/>
      <c r="DQ111" s="186"/>
      <c r="DR111" s="186"/>
      <c r="DS111" s="186"/>
      <c r="DT111" s="186"/>
      <c r="DU111" s="186"/>
      <c r="DV111" s="186"/>
      <c r="DW111" s="186"/>
      <c r="DX111" s="186"/>
      <c r="DY111" s="186"/>
      <c r="DZ111" s="186"/>
      <c r="EA111" s="186"/>
      <c r="EB111" s="186"/>
      <c r="EC111" s="186"/>
      <c r="ED111" s="186"/>
      <c r="EE111" s="186"/>
      <c r="EF111" s="186"/>
      <c r="EG111" s="186"/>
      <c r="EH111" s="186"/>
      <c r="EI111" s="186"/>
    </row>
    <row r="112" spans="3:139" x14ac:dyDescent="0.25">
      <c r="C112" s="186"/>
      <c r="D112" s="186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  <c r="AA112" s="186"/>
      <c r="AB112" s="186"/>
      <c r="AC112" s="186"/>
      <c r="AD112" s="186"/>
      <c r="AE112" s="186"/>
      <c r="AF112" s="186"/>
      <c r="AG112" s="186"/>
      <c r="AH112" s="186"/>
      <c r="AI112" s="186"/>
      <c r="AJ112" s="186"/>
      <c r="AK112" s="186"/>
      <c r="AL112" s="186"/>
      <c r="AM112" s="186"/>
      <c r="AN112" s="186"/>
      <c r="AO112" s="186"/>
      <c r="AP112" s="186"/>
      <c r="AQ112" s="186"/>
      <c r="AR112" s="186"/>
      <c r="AS112" s="186"/>
      <c r="AT112" s="186"/>
      <c r="AU112" s="186"/>
      <c r="AV112" s="186"/>
      <c r="AW112" s="186"/>
      <c r="AX112" s="186"/>
      <c r="AY112" s="186"/>
      <c r="AZ112" s="186"/>
      <c r="BA112" s="186"/>
      <c r="BB112" s="186"/>
      <c r="BC112" s="186"/>
      <c r="BD112" s="186"/>
      <c r="BE112" s="186"/>
      <c r="BF112" s="186"/>
      <c r="BG112" s="186"/>
      <c r="BH112" s="186"/>
      <c r="BI112" s="186"/>
      <c r="BJ112" s="186"/>
      <c r="BK112" s="186"/>
      <c r="BL112" s="186"/>
      <c r="BM112" s="186"/>
      <c r="BN112" s="186"/>
      <c r="BO112" s="186"/>
      <c r="BP112" s="186"/>
      <c r="BQ112" s="186"/>
      <c r="BR112" s="186"/>
      <c r="BS112" s="186"/>
      <c r="BT112" s="186"/>
      <c r="BU112" s="186"/>
      <c r="BV112" s="186"/>
      <c r="BW112" s="186"/>
      <c r="BX112" s="186"/>
      <c r="BY112" s="186"/>
      <c r="BZ112" s="186"/>
      <c r="CA112" s="186"/>
      <c r="CB112" s="186"/>
      <c r="CC112" s="186"/>
      <c r="CD112" s="186"/>
      <c r="CE112" s="186"/>
      <c r="CF112" s="186"/>
      <c r="CG112" s="186"/>
      <c r="CH112" s="186"/>
      <c r="CI112" s="186"/>
      <c r="CJ112" s="186"/>
      <c r="CK112" s="186"/>
      <c r="CL112" s="186"/>
      <c r="CM112" s="186"/>
      <c r="CN112" s="186"/>
      <c r="CO112" s="186"/>
      <c r="CP112" s="186"/>
      <c r="CQ112" s="186"/>
      <c r="CR112" s="186"/>
      <c r="CS112" s="186"/>
      <c r="CT112" s="186"/>
      <c r="CU112" s="186"/>
      <c r="CV112" s="186"/>
      <c r="CW112" s="186"/>
      <c r="CX112" s="186"/>
      <c r="CY112" s="186"/>
      <c r="CZ112" s="186"/>
      <c r="DA112" s="186"/>
      <c r="DB112" s="186"/>
      <c r="DC112" s="186"/>
      <c r="DD112" s="186"/>
      <c r="DE112" s="186"/>
      <c r="DF112" s="186"/>
      <c r="DG112" s="186"/>
      <c r="DH112" s="186"/>
      <c r="DI112" s="186"/>
      <c r="DJ112" s="186"/>
      <c r="DK112" s="186"/>
      <c r="DL112" s="186"/>
      <c r="DM112" s="186"/>
      <c r="DN112" s="186"/>
      <c r="DO112" s="186"/>
      <c r="DP112" s="186"/>
      <c r="DQ112" s="186"/>
      <c r="DR112" s="186"/>
      <c r="DS112" s="186"/>
      <c r="DT112" s="186"/>
      <c r="DU112" s="186"/>
      <c r="DV112" s="186"/>
      <c r="DW112" s="186"/>
      <c r="DX112" s="186"/>
      <c r="DY112" s="186"/>
      <c r="DZ112" s="186"/>
      <c r="EA112" s="186"/>
      <c r="EB112" s="186"/>
      <c r="EC112" s="186"/>
      <c r="ED112" s="186"/>
      <c r="EE112" s="186"/>
      <c r="EF112" s="186"/>
      <c r="EG112" s="186"/>
      <c r="EH112" s="186"/>
      <c r="EI112" s="186"/>
    </row>
    <row r="113" spans="3:139" x14ac:dyDescent="0.25"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6"/>
      <c r="AA113" s="186"/>
      <c r="AB113" s="186"/>
      <c r="AC113" s="186"/>
      <c r="AD113" s="186"/>
      <c r="AE113" s="186"/>
      <c r="AF113" s="186"/>
      <c r="AG113" s="186"/>
      <c r="AH113" s="186"/>
      <c r="AI113" s="186"/>
      <c r="AJ113" s="186"/>
      <c r="AK113" s="186"/>
      <c r="AL113" s="186"/>
      <c r="AM113" s="186"/>
      <c r="AN113" s="186"/>
      <c r="AO113" s="186"/>
      <c r="AP113" s="186"/>
      <c r="AQ113" s="186"/>
      <c r="AR113" s="186"/>
      <c r="AS113" s="186"/>
      <c r="AT113" s="186"/>
      <c r="AU113" s="186"/>
      <c r="AV113" s="186"/>
      <c r="AW113" s="186"/>
      <c r="AX113" s="186"/>
      <c r="AY113" s="186"/>
      <c r="AZ113" s="186"/>
      <c r="BA113" s="186"/>
      <c r="BB113" s="186"/>
      <c r="BC113" s="186"/>
      <c r="BD113" s="186"/>
      <c r="BE113" s="186"/>
      <c r="BF113" s="186"/>
      <c r="BG113" s="186"/>
      <c r="BH113" s="186"/>
      <c r="BI113" s="186"/>
      <c r="BJ113" s="186"/>
      <c r="BK113" s="186"/>
      <c r="BL113" s="186"/>
      <c r="BM113" s="186"/>
      <c r="BN113" s="186"/>
      <c r="BO113" s="186"/>
      <c r="BP113" s="186"/>
      <c r="BQ113" s="186"/>
      <c r="BR113" s="186"/>
      <c r="BS113" s="186"/>
      <c r="BT113" s="186"/>
      <c r="BU113" s="186"/>
      <c r="BV113" s="186"/>
      <c r="BW113" s="186"/>
      <c r="BX113" s="186"/>
      <c r="BY113" s="186"/>
      <c r="BZ113" s="186"/>
      <c r="CA113" s="186"/>
      <c r="CB113" s="186"/>
      <c r="CC113" s="186"/>
      <c r="CD113" s="186"/>
      <c r="CE113" s="186"/>
      <c r="CF113" s="186"/>
      <c r="CG113" s="186"/>
      <c r="CH113" s="186"/>
      <c r="CI113" s="186"/>
      <c r="CJ113" s="186"/>
      <c r="CK113" s="186"/>
      <c r="CL113" s="186"/>
      <c r="CM113" s="186"/>
      <c r="CN113" s="186"/>
      <c r="CO113" s="186"/>
      <c r="CP113" s="186"/>
      <c r="CQ113" s="186"/>
      <c r="CR113" s="186"/>
      <c r="CS113" s="186"/>
      <c r="CT113" s="186"/>
      <c r="CU113" s="186"/>
      <c r="CV113" s="186"/>
      <c r="CW113" s="186"/>
      <c r="CX113" s="186"/>
      <c r="CY113" s="186"/>
      <c r="CZ113" s="186"/>
      <c r="DA113" s="186"/>
      <c r="DB113" s="186"/>
      <c r="DC113" s="186"/>
      <c r="DD113" s="186"/>
      <c r="DE113" s="186"/>
      <c r="DF113" s="186"/>
      <c r="DG113" s="186"/>
      <c r="DH113" s="186"/>
      <c r="DI113" s="186"/>
      <c r="DJ113" s="186"/>
      <c r="DK113" s="186"/>
      <c r="DL113" s="186"/>
      <c r="DM113" s="186"/>
      <c r="DN113" s="186"/>
      <c r="DO113" s="186"/>
      <c r="DP113" s="186"/>
      <c r="DQ113" s="186"/>
      <c r="DR113" s="186"/>
      <c r="DS113" s="186"/>
      <c r="DT113" s="186"/>
      <c r="DU113" s="186"/>
      <c r="DV113" s="186"/>
      <c r="DW113" s="186"/>
      <c r="DX113" s="186"/>
      <c r="DY113" s="186"/>
      <c r="DZ113" s="186"/>
      <c r="EA113" s="186"/>
      <c r="EB113" s="186"/>
      <c r="EC113" s="186"/>
      <c r="ED113" s="186"/>
      <c r="EE113" s="186"/>
      <c r="EF113" s="186"/>
      <c r="EG113" s="186"/>
      <c r="EH113" s="186"/>
      <c r="EI113" s="186"/>
    </row>
    <row r="114" spans="3:139" x14ac:dyDescent="0.25">
      <c r="C114" s="186"/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6"/>
      <c r="AA114" s="186"/>
      <c r="AB114" s="186"/>
      <c r="AC114" s="186"/>
      <c r="AD114" s="186"/>
      <c r="AE114" s="186"/>
      <c r="AF114" s="186"/>
      <c r="AG114" s="186"/>
      <c r="AH114" s="186"/>
      <c r="AI114" s="186"/>
      <c r="AJ114" s="186"/>
      <c r="AK114" s="186"/>
      <c r="AL114" s="186"/>
      <c r="AM114" s="186"/>
      <c r="AN114" s="186"/>
      <c r="AO114" s="186"/>
      <c r="AP114" s="186"/>
      <c r="AQ114" s="186"/>
      <c r="AR114" s="186"/>
      <c r="AS114" s="186"/>
      <c r="AT114" s="186"/>
      <c r="AU114" s="186"/>
      <c r="AV114" s="186"/>
      <c r="AW114" s="186"/>
      <c r="AX114" s="186"/>
      <c r="AY114" s="186"/>
      <c r="AZ114" s="186"/>
      <c r="BA114" s="186"/>
      <c r="BB114" s="186"/>
      <c r="BC114" s="186"/>
      <c r="BD114" s="186"/>
      <c r="BE114" s="186"/>
      <c r="BF114" s="186"/>
      <c r="BG114" s="186"/>
      <c r="BH114" s="186"/>
      <c r="BI114" s="186"/>
      <c r="BJ114" s="186"/>
      <c r="BK114" s="186"/>
      <c r="BL114" s="186"/>
      <c r="BM114" s="186"/>
      <c r="BN114" s="186"/>
      <c r="BO114" s="186"/>
      <c r="BP114" s="186"/>
      <c r="BQ114" s="186"/>
      <c r="BR114" s="186"/>
      <c r="BS114" s="186"/>
      <c r="BT114" s="186"/>
      <c r="BU114" s="186"/>
      <c r="BV114" s="186"/>
      <c r="BW114" s="186"/>
      <c r="BX114" s="186"/>
      <c r="BY114" s="186"/>
      <c r="BZ114" s="186"/>
      <c r="CA114" s="186"/>
      <c r="CB114" s="186"/>
      <c r="CC114" s="186"/>
      <c r="CD114" s="186"/>
      <c r="CE114" s="186"/>
      <c r="CF114" s="186"/>
      <c r="CG114" s="186"/>
      <c r="CH114" s="186"/>
      <c r="CI114" s="186"/>
      <c r="CJ114" s="186"/>
      <c r="CK114" s="186"/>
      <c r="CL114" s="186"/>
      <c r="CM114" s="186"/>
      <c r="CN114" s="186"/>
      <c r="CO114" s="186"/>
      <c r="CP114" s="186"/>
      <c r="CQ114" s="186"/>
      <c r="CR114" s="186"/>
      <c r="CS114" s="186"/>
      <c r="CT114" s="186"/>
      <c r="CU114" s="186"/>
      <c r="CV114" s="186"/>
      <c r="CW114" s="186"/>
      <c r="CX114" s="186"/>
      <c r="CY114" s="186"/>
      <c r="CZ114" s="186"/>
      <c r="DA114" s="186"/>
      <c r="DB114" s="186"/>
      <c r="DC114" s="186"/>
      <c r="DD114" s="186"/>
      <c r="DE114" s="186"/>
      <c r="DF114" s="186"/>
      <c r="DG114" s="186"/>
      <c r="DH114" s="186"/>
      <c r="DI114" s="186"/>
      <c r="DJ114" s="186"/>
      <c r="DK114" s="186"/>
      <c r="DL114" s="186"/>
      <c r="DM114" s="186"/>
      <c r="DN114" s="186"/>
      <c r="DO114" s="186"/>
      <c r="DP114" s="186"/>
      <c r="DQ114" s="186"/>
      <c r="DR114" s="186"/>
      <c r="DS114" s="186"/>
      <c r="DT114" s="186"/>
      <c r="DU114" s="186"/>
      <c r="DV114" s="186"/>
      <c r="DW114" s="186"/>
      <c r="DX114" s="186"/>
      <c r="DY114" s="186"/>
      <c r="DZ114" s="186"/>
      <c r="EA114" s="186"/>
      <c r="EB114" s="186"/>
      <c r="EC114" s="186"/>
      <c r="ED114" s="186"/>
      <c r="EE114" s="186"/>
      <c r="EF114" s="186"/>
      <c r="EG114" s="186"/>
      <c r="EH114" s="186"/>
      <c r="EI114" s="186"/>
    </row>
    <row r="115" spans="3:139" x14ac:dyDescent="0.25"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  <c r="AA115" s="186"/>
      <c r="AB115" s="186"/>
      <c r="AC115" s="186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6"/>
      <c r="AN115" s="186"/>
      <c r="AO115" s="186"/>
      <c r="AP115" s="186"/>
      <c r="AQ115" s="186"/>
      <c r="AR115" s="186"/>
      <c r="AS115" s="186"/>
      <c r="AT115" s="186"/>
      <c r="AU115" s="186"/>
      <c r="AV115" s="186"/>
      <c r="AW115" s="186"/>
      <c r="AX115" s="186"/>
      <c r="AY115" s="186"/>
      <c r="AZ115" s="186"/>
      <c r="BA115" s="186"/>
      <c r="BB115" s="186"/>
      <c r="BC115" s="186"/>
      <c r="BD115" s="186"/>
      <c r="BE115" s="186"/>
      <c r="BF115" s="186"/>
      <c r="BG115" s="186"/>
      <c r="BH115" s="186"/>
      <c r="BI115" s="186"/>
      <c r="BJ115" s="186"/>
      <c r="BK115" s="186"/>
      <c r="BL115" s="186"/>
      <c r="BM115" s="186"/>
      <c r="BN115" s="186"/>
      <c r="BO115" s="186"/>
      <c r="BP115" s="186"/>
      <c r="BQ115" s="186"/>
      <c r="BR115" s="186"/>
      <c r="BS115" s="186"/>
      <c r="BT115" s="186"/>
      <c r="BU115" s="186"/>
      <c r="BV115" s="186"/>
      <c r="BW115" s="186"/>
      <c r="BX115" s="186"/>
      <c r="BY115" s="186"/>
      <c r="BZ115" s="186"/>
      <c r="CA115" s="186"/>
      <c r="CB115" s="186"/>
      <c r="CC115" s="186"/>
      <c r="CD115" s="186"/>
      <c r="CE115" s="186"/>
      <c r="CF115" s="186"/>
      <c r="CG115" s="186"/>
      <c r="CH115" s="186"/>
      <c r="CI115" s="186"/>
      <c r="CJ115" s="186"/>
      <c r="CK115" s="186"/>
      <c r="CL115" s="186"/>
      <c r="CM115" s="186"/>
      <c r="CN115" s="186"/>
      <c r="CO115" s="186"/>
      <c r="CP115" s="186"/>
      <c r="CQ115" s="186"/>
      <c r="CR115" s="186"/>
      <c r="CS115" s="186"/>
      <c r="CT115" s="186"/>
      <c r="CU115" s="186"/>
      <c r="CV115" s="186"/>
      <c r="CW115" s="186"/>
      <c r="CX115" s="186"/>
      <c r="CY115" s="186"/>
      <c r="CZ115" s="186"/>
      <c r="DA115" s="186"/>
      <c r="DB115" s="186"/>
      <c r="DC115" s="186"/>
      <c r="DD115" s="186"/>
      <c r="DE115" s="186"/>
      <c r="DF115" s="186"/>
      <c r="DG115" s="186"/>
      <c r="DH115" s="186"/>
      <c r="DI115" s="186"/>
      <c r="DJ115" s="186"/>
      <c r="DK115" s="186"/>
      <c r="DL115" s="186"/>
      <c r="DM115" s="186"/>
      <c r="DN115" s="186"/>
      <c r="DO115" s="186"/>
      <c r="DP115" s="186"/>
      <c r="DQ115" s="186"/>
      <c r="DR115" s="186"/>
      <c r="DS115" s="186"/>
      <c r="DT115" s="186"/>
      <c r="DU115" s="186"/>
      <c r="DV115" s="186"/>
      <c r="DW115" s="186"/>
      <c r="DX115" s="186"/>
      <c r="DY115" s="186"/>
      <c r="DZ115" s="186"/>
      <c r="EA115" s="186"/>
      <c r="EB115" s="186"/>
      <c r="EC115" s="186"/>
      <c r="ED115" s="186"/>
      <c r="EE115" s="186"/>
      <c r="EF115" s="186"/>
      <c r="EG115" s="186"/>
      <c r="EH115" s="186"/>
      <c r="EI115" s="186"/>
    </row>
    <row r="116" spans="3:139" x14ac:dyDescent="0.25">
      <c r="C116" s="186"/>
      <c r="D116" s="186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  <c r="AA116" s="186"/>
      <c r="AB116" s="186"/>
      <c r="AC116" s="186"/>
      <c r="AD116" s="186"/>
      <c r="AE116" s="186"/>
      <c r="AF116" s="186"/>
      <c r="AG116" s="186"/>
      <c r="AH116" s="186"/>
      <c r="AI116" s="186"/>
      <c r="AJ116" s="186"/>
      <c r="AK116" s="186"/>
      <c r="AL116" s="186"/>
      <c r="AM116" s="186"/>
      <c r="AN116" s="186"/>
      <c r="AO116" s="186"/>
      <c r="AP116" s="186"/>
      <c r="AQ116" s="186"/>
      <c r="AR116" s="186"/>
      <c r="AS116" s="186"/>
      <c r="AT116" s="186"/>
      <c r="AU116" s="186"/>
      <c r="AV116" s="186"/>
      <c r="AW116" s="186"/>
      <c r="AX116" s="186"/>
      <c r="AY116" s="186"/>
      <c r="AZ116" s="186"/>
      <c r="BA116" s="186"/>
      <c r="BB116" s="186"/>
      <c r="BC116" s="186"/>
      <c r="BD116" s="186"/>
      <c r="BE116" s="186"/>
      <c r="BF116" s="186"/>
      <c r="BG116" s="186"/>
      <c r="BH116" s="186"/>
      <c r="BI116" s="186"/>
      <c r="BJ116" s="186"/>
      <c r="BK116" s="186"/>
      <c r="BL116" s="186"/>
      <c r="BM116" s="186"/>
      <c r="BN116" s="186"/>
      <c r="BO116" s="186"/>
      <c r="BP116" s="186"/>
      <c r="BQ116" s="186"/>
      <c r="BR116" s="186"/>
      <c r="BS116" s="186"/>
      <c r="BT116" s="186"/>
      <c r="BU116" s="186"/>
      <c r="BV116" s="186"/>
      <c r="BW116" s="186"/>
      <c r="BX116" s="186"/>
      <c r="BY116" s="186"/>
      <c r="BZ116" s="186"/>
      <c r="CA116" s="186"/>
      <c r="CB116" s="186"/>
      <c r="CC116" s="186"/>
      <c r="CD116" s="186"/>
      <c r="CE116" s="186"/>
      <c r="CF116" s="186"/>
      <c r="CG116" s="186"/>
      <c r="CH116" s="186"/>
      <c r="CI116" s="186"/>
      <c r="CJ116" s="186"/>
      <c r="CK116" s="186"/>
      <c r="CL116" s="186"/>
      <c r="CM116" s="186"/>
      <c r="CN116" s="186"/>
      <c r="CO116" s="186"/>
      <c r="CP116" s="186"/>
      <c r="CQ116" s="186"/>
      <c r="CR116" s="186"/>
      <c r="CS116" s="186"/>
      <c r="CT116" s="186"/>
      <c r="CU116" s="186"/>
      <c r="CV116" s="186"/>
      <c r="CW116" s="186"/>
      <c r="CX116" s="186"/>
      <c r="CY116" s="186"/>
      <c r="CZ116" s="186"/>
      <c r="DA116" s="186"/>
      <c r="DB116" s="186"/>
      <c r="DC116" s="186"/>
      <c r="DD116" s="186"/>
      <c r="DE116" s="186"/>
      <c r="DF116" s="186"/>
      <c r="DG116" s="186"/>
      <c r="DH116" s="186"/>
      <c r="DI116" s="186"/>
      <c r="DJ116" s="186"/>
      <c r="DK116" s="186"/>
      <c r="DL116" s="186"/>
      <c r="DM116" s="186"/>
      <c r="DN116" s="186"/>
      <c r="DO116" s="186"/>
      <c r="DP116" s="186"/>
      <c r="DQ116" s="186"/>
      <c r="DR116" s="186"/>
      <c r="DS116" s="186"/>
      <c r="DT116" s="186"/>
      <c r="DU116" s="186"/>
      <c r="DV116" s="186"/>
      <c r="DW116" s="186"/>
      <c r="DX116" s="186"/>
      <c r="DY116" s="186"/>
      <c r="DZ116" s="186"/>
      <c r="EA116" s="186"/>
      <c r="EB116" s="186"/>
      <c r="EC116" s="186"/>
      <c r="ED116" s="186"/>
      <c r="EE116" s="186"/>
      <c r="EF116" s="186"/>
      <c r="EG116" s="186"/>
      <c r="EH116" s="186"/>
      <c r="EI116" s="186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4"/>
  <sheetViews>
    <sheetView topLeftCell="AF53" zoomScaleNormal="100" workbookViewId="0">
      <selection activeCell="AY138" sqref="AY138"/>
    </sheetView>
    <sheetView topLeftCell="U138" zoomScale="75" zoomScaleNormal="75" workbookViewId="1">
      <selection activeCell="AW157" sqref="AW157"/>
    </sheetView>
    <sheetView topLeftCell="AH33" workbookViewId="2">
      <selection activeCell="AY61" sqref="AY61"/>
    </sheetView>
  </sheetViews>
  <sheetFormatPr defaultRowHeight="12.75" x14ac:dyDescent="0.2"/>
  <cols>
    <col min="1" max="1" width="19.140625" style="195" bestFit="1" customWidth="1"/>
  </cols>
  <sheetData>
    <row r="1" spans="1:54" x14ac:dyDescent="0.2">
      <c r="A1" s="197" t="s">
        <v>75</v>
      </c>
      <c r="B1" s="6">
        <v>1</v>
      </c>
      <c r="C1" s="6">
        <v>1</v>
      </c>
      <c r="D1" s="6">
        <v>1</v>
      </c>
      <c r="E1" s="6">
        <v>1</v>
      </c>
      <c r="F1" s="6">
        <v>1</v>
      </c>
      <c r="G1" s="6">
        <v>1</v>
      </c>
      <c r="H1" s="6">
        <v>1</v>
      </c>
      <c r="I1" s="6">
        <v>1</v>
      </c>
      <c r="J1" s="6">
        <v>1</v>
      </c>
      <c r="K1" s="6">
        <v>1</v>
      </c>
      <c r="L1" s="6">
        <v>1</v>
      </c>
      <c r="M1" s="6">
        <v>1</v>
      </c>
      <c r="N1" s="6">
        <v>1</v>
      </c>
      <c r="O1" s="6">
        <v>1</v>
      </c>
      <c r="P1" s="6">
        <v>1</v>
      </c>
      <c r="Q1" s="6">
        <v>1</v>
      </c>
      <c r="R1" s="6">
        <v>1</v>
      </c>
      <c r="S1" s="6">
        <v>1</v>
      </c>
      <c r="T1" s="6">
        <v>1</v>
      </c>
      <c r="U1" s="6">
        <v>1</v>
      </c>
      <c r="V1" s="6">
        <v>1</v>
      </c>
      <c r="W1" s="6">
        <v>1</v>
      </c>
      <c r="X1" s="6">
        <v>1</v>
      </c>
      <c r="Y1" s="6">
        <v>1</v>
      </c>
      <c r="Z1" s="6">
        <v>1</v>
      </c>
      <c r="AA1" s="6">
        <v>1</v>
      </c>
      <c r="AB1" s="6">
        <v>1</v>
      </c>
      <c r="AC1" s="6">
        <v>1</v>
      </c>
      <c r="AD1" s="6">
        <v>1</v>
      </c>
      <c r="AE1" s="6">
        <v>1</v>
      </c>
      <c r="AF1" s="6">
        <v>1</v>
      </c>
      <c r="AG1" s="6">
        <v>1</v>
      </c>
      <c r="AH1" s="6">
        <v>1</v>
      </c>
      <c r="AI1" s="6">
        <v>1</v>
      </c>
      <c r="AJ1" s="6">
        <v>1</v>
      </c>
      <c r="AK1" s="6">
        <v>1</v>
      </c>
      <c r="AL1" s="6">
        <v>1</v>
      </c>
      <c r="AM1" s="6">
        <v>1</v>
      </c>
      <c r="AN1" s="6">
        <v>1</v>
      </c>
      <c r="AO1" s="6">
        <v>1</v>
      </c>
      <c r="AP1" s="6"/>
      <c r="AQ1" s="6"/>
      <c r="AR1" s="6"/>
      <c r="AS1" s="6"/>
      <c r="AT1" s="202"/>
      <c r="AU1" s="202"/>
      <c r="AV1" s="202"/>
      <c r="AW1" s="202"/>
      <c r="AX1" s="202"/>
      <c r="AY1" s="202"/>
      <c r="AZ1" s="202"/>
      <c r="BA1" s="202"/>
      <c r="BB1" s="202"/>
    </row>
    <row r="2" spans="1:54" s="196" customFormat="1" ht="77.25" x14ac:dyDescent="0.2">
      <c r="A2" s="203" t="s">
        <v>76</v>
      </c>
      <c r="B2" s="204" t="s">
        <v>52</v>
      </c>
      <c r="C2" s="204" t="s">
        <v>53</v>
      </c>
      <c r="D2" s="204" t="s">
        <v>54</v>
      </c>
      <c r="E2" s="204" t="s">
        <v>55</v>
      </c>
      <c r="F2" s="204" t="s">
        <v>70</v>
      </c>
      <c r="G2" s="204" t="s">
        <v>56</v>
      </c>
      <c r="H2" s="204" t="s">
        <v>71</v>
      </c>
      <c r="I2" s="204" t="s">
        <v>57</v>
      </c>
      <c r="J2" s="204" t="s">
        <v>58</v>
      </c>
      <c r="K2" s="204" t="s">
        <v>59</v>
      </c>
      <c r="L2" s="204" t="s">
        <v>60</v>
      </c>
      <c r="M2" s="204" t="s">
        <v>61</v>
      </c>
      <c r="N2" s="204" t="s">
        <v>62</v>
      </c>
      <c r="O2" s="204" t="s">
        <v>63</v>
      </c>
      <c r="P2" s="204" t="s">
        <v>64</v>
      </c>
      <c r="Q2" s="204" t="s">
        <v>65</v>
      </c>
      <c r="R2" s="204" t="s">
        <v>66</v>
      </c>
      <c r="S2" s="204" t="s">
        <v>67</v>
      </c>
      <c r="T2" s="204" t="s">
        <v>68</v>
      </c>
      <c r="U2" s="204" t="s">
        <v>77</v>
      </c>
      <c r="V2" s="204" t="s">
        <v>52</v>
      </c>
      <c r="W2" s="204" t="s">
        <v>53</v>
      </c>
      <c r="X2" s="204" t="s">
        <v>54</v>
      </c>
      <c r="Y2" s="204" t="s">
        <v>55</v>
      </c>
      <c r="Z2" s="204" t="s">
        <v>70</v>
      </c>
      <c r="AA2" s="204" t="s">
        <v>56</v>
      </c>
      <c r="AB2" s="204" t="s">
        <v>71</v>
      </c>
      <c r="AC2" s="204" t="s">
        <v>57</v>
      </c>
      <c r="AD2" s="204" t="s">
        <v>58</v>
      </c>
      <c r="AE2" s="204" t="s">
        <v>59</v>
      </c>
      <c r="AF2" s="204" t="s">
        <v>60</v>
      </c>
      <c r="AG2" s="204" t="s">
        <v>61</v>
      </c>
      <c r="AH2" s="204" t="s">
        <v>62</v>
      </c>
      <c r="AI2" s="204" t="s">
        <v>63</v>
      </c>
      <c r="AJ2" s="204" t="s">
        <v>64</v>
      </c>
      <c r="AK2" s="204" t="s">
        <v>65</v>
      </c>
      <c r="AL2" s="204" t="s">
        <v>66</v>
      </c>
      <c r="AM2" s="204" t="s">
        <v>67</v>
      </c>
      <c r="AN2" s="204" t="s">
        <v>68</v>
      </c>
      <c r="AO2" s="204" t="s">
        <v>77</v>
      </c>
      <c r="AP2" s="204" t="s">
        <v>133</v>
      </c>
      <c r="AQ2" s="204" t="s">
        <v>134</v>
      </c>
      <c r="AR2" s="204" t="s">
        <v>136</v>
      </c>
      <c r="AS2" s="204" t="s">
        <v>3</v>
      </c>
      <c r="AT2" s="205" t="s">
        <v>137</v>
      </c>
      <c r="AU2" s="205" t="s">
        <v>138</v>
      </c>
      <c r="AV2" s="205" t="s">
        <v>45</v>
      </c>
      <c r="AW2" s="205" t="s">
        <v>51</v>
      </c>
      <c r="AX2" s="205" t="s">
        <v>139</v>
      </c>
      <c r="AY2" s="205" t="s">
        <v>140</v>
      </c>
      <c r="AZ2" s="205"/>
      <c r="BA2" s="205"/>
      <c r="BB2" s="205"/>
    </row>
    <row r="3" spans="1:54" hidden="1" x14ac:dyDescent="0.2">
      <c r="A3" s="197" t="s">
        <v>78</v>
      </c>
      <c r="B3" s="6" t="s">
        <v>79</v>
      </c>
      <c r="C3" s="6" t="s">
        <v>80</v>
      </c>
      <c r="D3" s="6" t="s">
        <v>81</v>
      </c>
      <c r="E3" s="6" t="s">
        <v>82</v>
      </c>
      <c r="F3" s="6" t="s">
        <v>83</v>
      </c>
      <c r="G3" s="6" t="s">
        <v>84</v>
      </c>
      <c r="H3" s="6" t="s">
        <v>85</v>
      </c>
      <c r="I3" s="6" t="s">
        <v>86</v>
      </c>
      <c r="J3" s="6" t="s">
        <v>87</v>
      </c>
      <c r="K3" s="6" t="s">
        <v>88</v>
      </c>
      <c r="L3" s="6" t="s">
        <v>89</v>
      </c>
      <c r="M3" s="6" t="s">
        <v>90</v>
      </c>
      <c r="N3" s="6" t="s">
        <v>91</v>
      </c>
      <c r="O3" s="6" t="s">
        <v>92</v>
      </c>
      <c r="P3" s="6" t="s">
        <v>93</v>
      </c>
      <c r="Q3" s="6" t="s">
        <v>94</v>
      </c>
      <c r="R3" s="6" t="s">
        <v>95</v>
      </c>
      <c r="S3" s="6" t="s">
        <v>96</v>
      </c>
      <c r="T3" s="6" t="s">
        <v>97</v>
      </c>
      <c r="U3" s="6" t="s">
        <v>98</v>
      </c>
      <c r="V3" s="6" t="s">
        <v>79</v>
      </c>
      <c r="W3" s="6" t="s">
        <v>80</v>
      </c>
      <c r="X3" s="6" t="s">
        <v>81</v>
      </c>
      <c r="Y3" s="6" t="s">
        <v>82</v>
      </c>
      <c r="Z3" s="6" t="s">
        <v>83</v>
      </c>
      <c r="AA3" s="6" t="s">
        <v>84</v>
      </c>
      <c r="AB3" s="6" t="s">
        <v>85</v>
      </c>
      <c r="AC3" s="6" t="s">
        <v>86</v>
      </c>
      <c r="AD3" s="6" t="s">
        <v>87</v>
      </c>
      <c r="AE3" s="6" t="s">
        <v>88</v>
      </c>
      <c r="AF3" s="6" t="s">
        <v>89</v>
      </c>
      <c r="AG3" s="6" t="s">
        <v>90</v>
      </c>
      <c r="AH3" s="6" t="s">
        <v>91</v>
      </c>
      <c r="AI3" s="6" t="s">
        <v>92</v>
      </c>
      <c r="AJ3" s="6" t="s">
        <v>93</v>
      </c>
      <c r="AK3" s="6" t="s">
        <v>94</v>
      </c>
      <c r="AL3" s="6" t="s">
        <v>95</v>
      </c>
      <c r="AM3" s="6" t="s">
        <v>96</v>
      </c>
      <c r="AN3" s="6" t="s">
        <v>97</v>
      </c>
      <c r="AO3" s="6" t="s">
        <v>98</v>
      </c>
      <c r="AP3" s="6"/>
      <c r="AQ3" s="6"/>
      <c r="AR3" s="6"/>
      <c r="AS3" s="6"/>
      <c r="AT3" s="202"/>
      <c r="AU3" s="202"/>
      <c r="AV3" s="202"/>
      <c r="AW3" s="202"/>
      <c r="AX3" s="202"/>
      <c r="AY3" s="202"/>
      <c r="AZ3" s="202"/>
      <c r="BA3" s="202"/>
      <c r="BB3" s="202"/>
    </row>
    <row r="4" spans="1:54" hidden="1" x14ac:dyDescent="0.2">
      <c r="A4" s="197" t="s">
        <v>99</v>
      </c>
      <c r="B4" s="6" t="s">
        <v>100</v>
      </c>
      <c r="C4" s="6" t="s">
        <v>100</v>
      </c>
      <c r="D4" s="6" t="s">
        <v>100</v>
      </c>
      <c r="E4" s="6" t="s">
        <v>100</v>
      </c>
      <c r="F4" s="6" t="s">
        <v>100</v>
      </c>
      <c r="G4" s="6" t="s">
        <v>100</v>
      </c>
      <c r="H4" s="6" t="s">
        <v>100</v>
      </c>
      <c r="I4" s="6" t="s">
        <v>100</v>
      </c>
      <c r="J4" s="6" t="s">
        <v>100</v>
      </c>
      <c r="K4" s="6" t="s">
        <v>100</v>
      </c>
      <c r="L4" s="6" t="s">
        <v>100</v>
      </c>
      <c r="M4" s="6" t="s">
        <v>100</v>
      </c>
      <c r="N4" s="6" t="s">
        <v>100</v>
      </c>
      <c r="O4" s="6" t="s">
        <v>100</v>
      </c>
      <c r="P4" s="6" t="s">
        <v>100</v>
      </c>
      <c r="Q4" s="6" t="s">
        <v>100</v>
      </c>
      <c r="R4" s="6" t="s">
        <v>100</v>
      </c>
      <c r="S4" s="6" t="s">
        <v>100</v>
      </c>
      <c r="T4" s="6" t="s">
        <v>100</v>
      </c>
      <c r="U4" s="6" t="s">
        <v>100</v>
      </c>
      <c r="V4" s="6" t="s">
        <v>100</v>
      </c>
      <c r="W4" s="6" t="s">
        <v>100</v>
      </c>
      <c r="X4" s="6" t="s">
        <v>100</v>
      </c>
      <c r="Y4" s="6" t="s">
        <v>100</v>
      </c>
      <c r="Z4" s="6" t="s">
        <v>100</v>
      </c>
      <c r="AA4" s="6" t="s">
        <v>100</v>
      </c>
      <c r="AB4" s="6" t="s">
        <v>100</v>
      </c>
      <c r="AC4" s="6" t="s">
        <v>100</v>
      </c>
      <c r="AD4" s="6" t="s">
        <v>100</v>
      </c>
      <c r="AE4" s="6" t="s">
        <v>100</v>
      </c>
      <c r="AF4" s="6" t="s">
        <v>100</v>
      </c>
      <c r="AG4" s="6" t="s">
        <v>100</v>
      </c>
      <c r="AH4" s="6" t="s">
        <v>100</v>
      </c>
      <c r="AI4" s="6" t="s">
        <v>100</v>
      </c>
      <c r="AJ4" s="6" t="s">
        <v>100</v>
      </c>
      <c r="AK4" s="6" t="s">
        <v>100</v>
      </c>
      <c r="AL4" s="6" t="s">
        <v>100</v>
      </c>
      <c r="AM4" s="6" t="s">
        <v>100</v>
      </c>
      <c r="AN4" s="6" t="s">
        <v>100</v>
      </c>
      <c r="AO4" s="6" t="s">
        <v>100</v>
      </c>
      <c r="AP4" s="6"/>
      <c r="AQ4" s="6"/>
      <c r="AR4" s="6"/>
      <c r="AS4" s="6"/>
      <c r="AT4" s="202"/>
      <c r="AU4" s="202"/>
      <c r="AV4" s="202"/>
      <c r="AW4" s="202"/>
      <c r="AX4" s="202"/>
      <c r="AY4" s="202"/>
      <c r="AZ4" s="202"/>
      <c r="BA4" s="202"/>
      <c r="BB4" s="202"/>
    </row>
    <row r="5" spans="1:54" hidden="1" x14ac:dyDescent="0.2">
      <c r="A5" s="197" t="s">
        <v>101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/>
      <c r="AQ5" s="6"/>
      <c r="AR5" s="6"/>
      <c r="AS5" s="6"/>
      <c r="AT5" s="202"/>
      <c r="AU5" s="202"/>
      <c r="AV5" s="202"/>
      <c r="AW5" s="202"/>
      <c r="AX5" s="202"/>
      <c r="AY5" s="202"/>
      <c r="AZ5" s="202"/>
      <c r="BA5" s="202"/>
      <c r="BB5" s="202"/>
    </row>
    <row r="6" spans="1:54" hidden="1" x14ac:dyDescent="0.2">
      <c r="A6" s="197" t="s">
        <v>102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/>
      <c r="AQ6" s="6"/>
      <c r="AR6" s="6"/>
      <c r="AS6" s="6"/>
      <c r="AT6" s="202"/>
      <c r="AU6" s="202"/>
      <c r="AV6" s="202"/>
      <c r="AW6" s="202"/>
      <c r="AX6" s="202"/>
      <c r="AY6" s="202"/>
      <c r="AZ6" s="202"/>
      <c r="BA6" s="202"/>
      <c r="BB6" s="202"/>
    </row>
    <row r="7" spans="1:54" hidden="1" x14ac:dyDescent="0.2">
      <c r="A7" s="197" t="s">
        <v>103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/>
      <c r="AQ7" s="6"/>
      <c r="AR7" s="6"/>
      <c r="AS7" s="6"/>
      <c r="AT7" s="202"/>
      <c r="AU7" s="202"/>
      <c r="AV7" s="202"/>
      <c r="AW7" s="202"/>
      <c r="AX7" s="202"/>
      <c r="AY7" s="202"/>
      <c r="AZ7" s="202"/>
      <c r="BA7" s="202"/>
      <c r="BB7" s="202"/>
    </row>
    <row r="8" spans="1:54" hidden="1" x14ac:dyDescent="0.2">
      <c r="A8" s="197" t="s">
        <v>104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/>
      <c r="AQ8" s="6"/>
      <c r="AR8" s="6"/>
      <c r="AS8" s="6"/>
      <c r="AT8" s="202"/>
      <c r="AU8" s="202"/>
      <c r="AV8" s="202"/>
      <c r="AW8" s="202"/>
      <c r="AX8" s="202"/>
      <c r="AY8" s="202"/>
      <c r="AZ8" s="202"/>
      <c r="BA8" s="202"/>
      <c r="BB8" s="202"/>
    </row>
    <row r="9" spans="1:54" x14ac:dyDescent="0.2">
      <c r="A9" s="197" t="s">
        <v>105</v>
      </c>
      <c r="B9" s="6" t="s">
        <v>106</v>
      </c>
      <c r="C9" s="6" t="s">
        <v>106</v>
      </c>
      <c r="D9" s="6" t="s">
        <v>106</v>
      </c>
      <c r="E9" s="6" t="s">
        <v>106</v>
      </c>
      <c r="F9" s="6" t="s">
        <v>106</v>
      </c>
      <c r="G9" s="6" t="s">
        <v>106</v>
      </c>
      <c r="H9" s="6" t="s">
        <v>106</v>
      </c>
      <c r="I9" s="6" t="s">
        <v>106</v>
      </c>
      <c r="J9" s="6" t="s">
        <v>106</v>
      </c>
      <c r="K9" s="6" t="s">
        <v>106</v>
      </c>
      <c r="L9" s="6" t="s">
        <v>106</v>
      </c>
      <c r="M9" s="6" t="s">
        <v>106</v>
      </c>
      <c r="N9" s="6" t="s">
        <v>106</v>
      </c>
      <c r="O9" s="6" t="s">
        <v>106</v>
      </c>
      <c r="P9" s="6" t="s">
        <v>106</v>
      </c>
      <c r="Q9" s="6" t="s">
        <v>106</v>
      </c>
      <c r="R9" s="6" t="s">
        <v>106</v>
      </c>
      <c r="S9" s="6" t="s">
        <v>106</v>
      </c>
      <c r="T9" s="6" t="s">
        <v>106</v>
      </c>
      <c r="U9" s="6" t="s">
        <v>106</v>
      </c>
      <c r="V9" s="6" t="s">
        <v>1</v>
      </c>
      <c r="W9" s="6" t="s">
        <v>1</v>
      </c>
      <c r="X9" s="6" t="s">
        <v>1</v>
      </c>
      <c r="Y9" s="6" t="s">
        <v>1</v>
      </c>
      <c r="Z9" s="6" t="s">
        <v>1</v>
      </c>
      <c r="AA9" s="6" t="s">
        <v>1</v>
      </c>
      <c r="AB9" s="6" t="s">
        <v>1</v>
      </c>
      <c r="AC9" s="6" t="s">
        <v>1</v>
      </c>
      <c r="AD9" s="6" t="s">
        <v>1</v>
      </c>
      <c r="AE9" s="6" t="s">
        <v>1</v>
      </c>
      <c r="AF9" s="6" t="s">
        <v>1</v>
      </c>
      <c r="AG9" s="6" t="s">
        <v>1</v>
      </c>
      <c r="AH9" s="6" t="s">
        <v>1</v>
      </c>
      <c r="AI9" s="6" t="s">
        <v>1</v>
      </c>
      <c r="AJ9" s="6" t="s">
        <v>1</v>
      </c>
      <c r="AK9" s="6" t="s">
        <v>1</v>
      </c>
      <c r="AL9" s="6" t="s">
        <v>1</v>
      </c>
      <c r="AM9" s="6" t="s">
        <v>1</v>
      </c>
      <c r="AN9" s="6" t="s">
        <v>1</v>
      </c>
      <c r="AO9" s="6" t="s">
        <v>1</v>
      </c>
      <c r="AP9" s="6"/>
      <c r="AQ9" s="6"/>
      <c r="AR9" s="6"/>
      <c r="AS9" s="6"/>
      <c r="AT9" s="202"/>
      <c r="AU9" s="202"/>
      <c r="AV9" s="202"/>
      <c r="AW9" s="202"/>
      <c r="AX9" s="202"/>
      <c r="AY9" s="202"/>
      <c r="AZ9" s="202"/>
      <c r="BA9" s="202"/>
      <c r="BB9" s="202"/>
    </row>
    <row r="10" spans="1:54" hidden="1" x14ac:dyDescent="0.2">
      <c r="A10" s="197" t="s">
        <v>107</v>
      </c>
      <c r="B10" s="6" t="s">
        <v>108</v>
      </c>
      <c r="C10" s="6" t="s">
        <v>108</v>
      </c>
      <c r="D10" s="6" t="s">
        <v>108</v>
      </c>
      <c r="E10" s="6" t="s">
        <v>108</v>
      </c>
      <c r="F10" s="6" t="s">
        <v>108</v>
      </c>
      <c r="G10" s="6" t="s">
        <v>108</v>
      </c>
      <c r="H10" s="6" t="s">
        <v>108</v>
      </c>
      <c r="I10" s="6" t="s">
        <v>108</v>
      </c>
      <c r="J10" s="6" t="s">
        <v>108</v>
      </c>
      <c r="K10" s="6" t="s">
        <v>108</v>
      </c>
      <c r="L10" s="6" t="s">
        <v>108</v>
      </c>
      <c r="M10" s="6" t="s">
        <v>108</v>
      </c>
      <c r="N10" s="6" t="s">
        <v>108</v>
      </c>
      <c r="O10" s="6" t="s">
        <v>108</v>
      </c>
      <c r="P10" s="6" t="s">
        <v>108</v>
      </c>
      <c r="Q10" s="6" t="s">
        <v>108</v>
      </c>
      <c r="R10" s="6" t="s">
        <v>108</v>
      </c>
      <c r="S10" s="6" t="s">
        <v>108</v>
      </c>
      <c r="T10" s="6" t="s">
        <v>108</v>
      </c>
      <c r="U10" s="6" t="s">
        <v>108</v>
      </c>
      <c r="V10" s="6" t="s">
        <v>108</v>
      </c>
      <c r="W10" s="6" t="s">
        <v>108</v>
      </c>
      <c r="X10" s="6" t="s">
        <v>108</v>
      </c>
      <c r="Y10" s="6" t="s">
        <v>108</v>
      </c>
      <c r="Z10" s="6" t="s">
        <v>108</v>
      </c>
      <c r="AA10" s="6" t="s">
        <v>108</v>
      </c>
      <c r="AB10" s="6" t="s">
        <v>108</v>
      </c>
      <c r="AC10" s="6" t="s">
        <v>108</v>
      </c>
      <c r="AD10" s="6" t="s">
        <v>108</v>
      </c>
      <c r="AE10" s="6" t="s">
        <v>108</v>
      </c>
      <c r="AF10" s="6" t="s">
        <v>108</v>
      </c>
      <c r="AG10" s="6" t="s">
        <v>108</v>
      </c>
      <c r="AH10" s="6" t="s">
        <v>108</v>
      </c>
      <c r="AI10" s="6" t="s">
        <v>108</v>
      </c>
      <c r="AJ10" s="6" t="s">
        <v>108</v>
      </c>
      <c r="AK10" s="6" t="s">
        <v>108</v>
      </c>
      <c r="AL10" s="6" t="s">
        <v>108</v>
      </c>
      <c r="AM10" s="6" t="s">
        <v>108</v>
      </c>
      <c r="AN10" s="6" t="s">
        <v>108</v>
      </c>
      <c r="AO10" s="6" t="s">
        <v>108</v>
      </c>
      <c r="AP10" s="6"/>
      <c r="AQ10" s="6"/>
      <c r="AR10" s="6"/>
      <c r="AS10" s="6"/>
      <c r="AT10" s="202"/>
      <c r="AU10" s="202"/>
      <c r="AV10" s="202"/>
      <c r="AW10" s="202"/>
      <c r="AX10" s="202"/>
      <c r="AY10" s="202"/>
      <c r="AZ10" s="202"/>
      <c r="BA10" s="202"/>
      <c r="BB10" s="202"/>
    </row>
    <row r="11" spans="1:54" hidden="1" x14ac:dyDescent="0.2">
      <c r="A11" s="197" t="s">
        <v>109</v>
      </c>
      <c r="B11" s="6" t="s">
        <v>110</v>
      </c>
      <c r="C11" s="6" t="s">
        <v>110</v>
      </c>
      <c r="D11" s="6" t="s">
        <v>110</v>
      </c>
      <c r="E11" s="6" t="s">
        <v>110</v>
      </c>
      <c r="F11" s="6" t="s">
        <v>110</v>
      </c>
      <c r="G11" s="6" t="s">
        <v>110</v>
      </c>
      <c r="H11" s="6" t="s">
        <v>110</v>
      </c>
      <c r="I11" s="6" t="s">
        <v>110</v>
      </c>
      <c r="J11" s="6" t="s">
        <v>110</v>
      </c>
      <c r="K11" s="6" t="s">
        <v>110</v>
      </c>
      <c r="L11" s="6" t="s">
        <v>110</v>
      </c>
      <c r="M11" s="6" t="s">
        <v>110</v>
      </c>
      <c r="N11" s="6" t="s">
        <v>110</v>
      </c>
      <c r="O11" s="6" t="s">
        <v>110</v>
      </c>
      <c r="P11" s="6" t="s">
        <v>110</v>
      </c>
      <c r="Q11" s="6" t="s">
        <v>110</v>
      </c>
      <c r="R11" s="6" t="s">
        <v>110</v>
      </c>
      <c r="S11" s="6" t="s">
        <v>110</v>
      </c>
      <c r="T11" s="6" t="s">
        <v>110</v>
      </c>
      <c r="U11" s="6" t="s">
        <v>110</v>
      </c>
      <c r="V11" s="6" t="s">
        <v>110</v>
      </c>
      <c r="W11" s="6" t="s">
        <v>110</v>
      </c>
      <c r="X11" s="6" t="s">
        <v>110</v>
      </c>
      <c r="Y11" s="6" t="s">
        <v>110</v>
      </c>
      <c r="Z11" s="6" t="s">
        <v>110</v>
      </c>
      <c r="AA11" s="6" t="s">
        <v>110</v>
      </c>
      <c r="AB11" s="6" t="s">
        <v>110</v>
      </c>
      <c r="AC11" s="6" t="s">
        <v>110</v>
      </c>
      <c r="AD11" s="6" t="s">
        <v>110</v>
      </c>
      <c r="AE11" s="6" t="s">
        <v>110</v>
      </c>
      <c r="AF11" s="6" t="s">
        <v>110</v>
      </c>
      <c r="AG11" s="6" t="s">
        <v>110</v>
      </c>
      <c r="AH11" s="6" t="s">
        <v>110</v>
      </c>
      <c r="AI11" s="6" t="s">
        <v>110</v>
      </c>
      <c r="AJ11" s="6" t="s">
        <v>110</v>
      </c>
      <c r="AK11" s="6" t="s">
        <v>110</v>
      </c>
      <c r="AL11" s="6" t="s">
        <v>110</v>
      </c>
      <c r="AM11" s="6" t="s">
        <v>110</v>
      </c>
      <c r="AN11" s="6" t="s">
        <v>110</v>
      </c>
      <c r="AO11" s="6" t="s">
        <v>110</v>
      </c>
      <c r="AP11" s="6"/>
      <c r="AQ11" s="6"/>
      <c r="AR11" s="6"/>
      <c r="AS11" s="6"/>
      <c r="AT11" s="202"/>
      <c r="AU11" s="202"/>
      <c r="AV11" s="202"/>
      <c r="AW11" s="202"/>
      <c r="AX11" s="202"/>
      <c r="AY11" s="202"/>
      <c r="AZ11" s="202"/>
      <c r="BA11" s="202"/>
      <c r="BB11" s="202"/>
    </row>
    <row r="12" spans="1:54" hidden="1" x14ac:dyDescent="0.2">
      <c r="A12" s="197" t="s">
        <v>111</v>
      </c>
      <c r="B12" s="6" t="s">
        <v>112</v>
      </c>
      <c r="C12" s="6" t="s">
        <v>112</v>
      </c>
      <c r="D12" s="6" t="s">
        <v>112</v>
      </c>
      <c r="E12" s="6" t="s">
        <v>112</v>
      </c>
      <c r="F12" s="6" t="s">
        <v>113</v>
      </c>
      <c r="G12" s="6" t="s">
        <v>112</v>
      </c>
      <c r="H12" s="6" t="s">
        <v>112</v>
      </c>
      <c r="I12" s="6" t="s">
        <v>112</v>
      </c>
      <c r="J12" s="6" t="s">
        <v>114</v>
      </c>
      <c r="K12" s="6" t="s">
        <v>112</v>
      </c>
      <c r="L12" s="6" t="s">
        <v>112</v>
      </c>
      <c r="M12" s="6" t="s">
        <v>112</v>
      </c>
      <c r="N12" s="6" t="s">
        <v>112</v>
      </c>
      <c r="O12" s="6" t="s">
        <v>112</v>
      </c>
      <c r="P12" s="6" t="s">
        <v>112</v>
      </c>
      <c r="Q12" s="6" t="s">
        <v>112</v>
      </c>
      <c r="R12" s="6" t="s">
        <v>112</v>
      </c>
      <c r="S12" s="6" t="s">
        <v>115</v>
      </c>
      <c r="T12" s="6" t="s">
        <v>112</v>
      </c>
      <c r="U12" s="6" t="s">
        <v>115</v>
      </c>
      <c r="V12" s="6" t="s">
        <v>112</v>
      </c>
      <c r="W12" s="6" t="s">
        <v>112</v>
      </c>
      <c r="X12" s="6" t="s">
        <v>112</v>
      </c>
      <c r="Y12" s="6" t="s">
        <v>112</v>
      </c>
      <c r="Z12" s="6" t="s">
        <v>113</v>
      </c>
      <c r="AA12" s="6" t="s">
        <v>112</v>
      </c>
      <c r="AB12" s="6" t="s">
        <v>112</v>
      </c>
      <c r="AC12" s="6" t="s">
        <v>112</v>
      </c>
      <c r="AD12" s="6" t="s">
        <v>114</v>
      </c>
      <c r="AE12" s="6" t="s">
        <v>112</v>
      </c>
      <c r="AF12" s="6" t="s">
        <v>112</v>
      </c>
      <c r="AG12" s="6" t="s">
        <v>112</v>
      </c>
      <c r="AH12" s="6" t="s">
        <v>112</v>
      </c>
      <c r="AI12" s="6" t="s">
        <v>112</v>
      </c>
      <c r="AJ12" s="6" t="s">
        <v>112</v>
      </c>
      <c r="AK12" s="6" t="s">
        <v>112</v>
      </c>
      <c r="AL12" s="6" t="s">
        <v>112</v>
      </c>
      <c r="AM12" s="6" t="s">
        <v>115</v>
      </c>
      <c r="AN12" s="6" t="s">
        <v>112</v>
      </c>
      <c r="AO12" s="6" t="s">
        <v>115</v>
      </c>
      <c r="AP12" s="6"/>
      <c r="AQ12" s="6"/>
      <c r="AR12" s="6"/>
      <c r="AS12" s="6"/>
      <c r="AT12" s="202"/>
      <c r="AU12" s="202"/>
      <c r="AV12" s="202"/>
      <c r="AW12" s="202"/>
      <c r="AX12" s="202"/>
      <c r="AY12" s="202"/>
      <c r="AZ12" s="202"/>
      <c r="BA12" s="202"/>
      <c r="BB12" s="202"/>
    </row>
    <row r="13" spans="1:54" hidden="1" x14ac:dyDescent="0.2">
      <c r="A13" s="197" t="s">
        <v>116</v>
      </c>
      <c r="B13" s="6" t="s">
        <v>117</v>
      </c>
      <c r="C13" s="6" t="s">
        <v>117</v>
      </c>
      <c r="D13" s="6" t="s">
        <v>117</v>
      </c>
      <c r="E13" s="6" t="s">
        <v>117</v>
      </c>
      <c r="F13" s="6" t="s">
        <v>117</v>
      </c>
      <c r="G13" s="6" t="s">
        <v>117</v>
      </c>
      <c r="H13" s="6" t="s">
        <v>117</v>
      </c>
      <c r="I13" s="6" t="s">
        <v>117</v>
      </c>
      <c r="J13" s="6" t="s">
        <v>117</v>
      </c>
      <c r="K13" s="6" t="s">
        <v>117</v>
      </c>
      <c r="L13" s="6" t="s">
        <v>117</v>
      </c>
      <c r="M13" s="6" t="s">
        <v>117</v>
      </c>
      <c r="N13" s="6" t="s">
        <v>117</v>
      </c>
      <c r="O13" s="6" t="s">
        <v>117</v>
      </c>
      <c r="P13" s="6" t="s">
        <v>117</v>
      </c>
      <c r="Q13" s="6" t="s">
        <v>117</v>
      </c>
      <c r="R13" s="6" t="s">
        <v>117</v>
      </c>
      <c r="S13" s="6" t="s">
        <v>117</v>
      </c>
      <c r="T13" s="6" t="s">
        <v>117</v>
      </c>
      <c r="U13" s="6" t="s">
        <v>117</v>
      </c>
      <c r="V13" s="6" t="s">
        <v>117</v>
      </c>
      <c r="W13" s="6" t="s">
        <v>117</v>
      </c>
      <c r="X13" s="6" t="s">
        <v>117</v>
      </c>
      <c r="Y13" s="6" t="s">
        <v>117</v>
      </c>
      <c r="Z13" s="6" t="s">
        <v>117</v>
      </c>
      <c r="AA13" s="6" t="s">
        <v>117</v>
      </c>
      <c r="AB13" s="6" t="s">
        <v>117</v>
      </c>
      <c r="AC13" s="6" t="s">
        <v>117</v>
      </c>
      <c r="AD13" s="6" t="s">
        <v>117</v>
      </c>
      <c r="AE13" s="6" t="s">
        <v>117</v>
      </c>
      <c r="AF13" s="6" t="s">
        <v>117</v>
      </c>
      <c r="AG13" s="6" t="s">
        <v>117</v>
      </c>
      <c r="AH13" s="6" t="s">
        <v>117</v>
      </c>
      <c r="AI13" s="6" t="s">
        <v>117</v>
      </c>
      <c r="AJ13" s="6" t="s">
        <v>117</v>
      </c>
      <c r="AK13" s="6" t="s">
        <v>117</v>
      </c>
      <c r="AL13" s="6" t="s">
        <v>117</v>
      </c>
      <c r="AM13" s="6" t="s">
        <v>117</v>
      </c>
      <c r="AN13" s="6" t="s">
        <v>117</v>
      </c>
      <c r="AO13" s="6" t="s">
        <v>117</v>
      </c>
      <c r="AP13" s="6"/>
      <c r="AQ13" s="6"/>
      <c r="AR13" s="6"/>
      <c r="AS13" s="6"/>
      <c r="AT13" s="202"/>
      <c r="AU13" s="202"/>
      <c r="AV13" s="202"/>
      <c r="AW13" s="202"/>
      <c r="AX13" s="202"/>
      <c r="AY13" s="202"/>
      <c r="AZ13" s="202"/>
      <c r="BA13" s="202"/>
      <c r="BB13" s="202"/>
    </row>
    <row r="14" spans="1:54" x14ac:dyDescent="0.2">
      <c r="A14" s="197" t="s">
        <v>118</v>
      </c>
      <c r="B14" s="6">
        <v>15873</v>
      </c>
      <c r="C14" s="6">
        <v>52650</v>
      </c>
      <c r="D14" s="6">
        <v>10332</v>
      </c>
      <c r="E14" s="6">
        <v>1735</v>
      </c>
      <c r="F14" s="6">
        <v>5811</v>
      </c>
      <c r="G14" s="6">
        <v>173455</v>
      </c>
      <c r="H14" s="6">
        <v>171542</v>
      </c>
      <c r="I14" s="6">
        <v>2719</v>
      </c>
      <c r="J14" s="6">
        <v>3235</v>
      </c>
      <c r="K14" s="6">
        <v>22839</v>
      </c>
      <c r="L14" s="6">
        <v>218698</v>
      </c>
      <c r="M14" s="6">
        <v>3880</v>
      </c>
      <c r="N14" s="6">
        <v>497</v>
      </c>
      <c r="O14" s="6">
        <v>42395</v>
      </c>
      <c r="P14" s="6">
        <v>8085</v>
      </c>
      <c r="Q14" s="6">
        <v>27286</v>
      </c>
      <c r="R14" s="6">
        <v>225099</v>
      </c>
      <c r="S14" s="6">
        <v>26236</v>
      </c>
      <c r="T14" s="6">
        <v>30255</v>
      </c>
      <c r="U14" s="6">
        <v>216765</v>
      </c>
      <c r="V14" s="6">
        <v>15873</v>
      </c>
      <c r="W14" s="6">
        <v>52650</v>
      </c>
      <c r="X14" s="6">
        <v>10332</v>
      </c>
      <c r="Y14" s="6">
        <v>1735</v>
      </c>
      <c r="Z14" s="6">
        <v>5811</v>
      </c>
      <c r="AA14" s="6">
        <v>173455</v>
      </c>
      <c r="AB14" s="6">
        <v>171542</v>
      </c>
      <c r="AC14" s="6">
        <v>2719</v>
      </c>
      <c r="AD14" s="6">
        <v>3235</v>
      </c>
      <c r="AE14" s="6">
        <v>22839</v>
      </c>
      <c r="AF14" s="6">
        <v>218698</v>
      </c>
      <c r="AG14" s="6">
        <v>3880</v>
      </c>
      <c r="AH14" s="6">
        <v>497</v>
      </c>
      <c r="AI14" s="6">
        <v>42395</v>
      </c>
      <c r="AJ14" s="6">
        <v>8085</v>
      </c>
      <c r="AK14" s="6">
        <v>27286</v>
      </c>
      <c r="AL14" s="6">
        <v>225099</v>
      </c>
      <c r="AM14" s="6">
        <v>26236</v>
      </c>
      <c r="AN14" s="6">
        <v>30255</v>
      </c>
      <c r="AO14" s="6">
        <v>216765</v>
      </c>
      <c r="AP14" s="6"/>
      <c r="AQ14" s="6"/>
      <c r="AR14" s="6"/>
      <c r="AS14" s="6"/>
      <c r="AT14" s="202"/>
      <c r="AU14" s="202"/>
      <c r="AV14" s="202"/>
      <c r="AW14" s="202"/>
      <c r="AX14" s="202"/>
      <c r="AY14" s="202"/>
      <c r="AZ14" s="202"/>
      <c r="BA14" s="202"/>
      <c r="BB14" s="202"/>
    </row>
    <row r="15" spans="1:54" hidden="1" x14ac:dyDescent="0.2">
      <c r="A15" s="197" t="s">
        <v>119</v>
      </c>
      <c r="B15" s="6">
        <v>43</v>
      </c>
      <c r="C15" s="6">
        <v>42</v>
      </c>
      <c r="D15" s="6">
        <v>44</v>
      </c>
      <c r="E15" s="6">
        <v>49</v>
      </c>
      <c r="F15" s="6">
        <v>47</v>
      </c>
      <c r="G15" s="6">
        <v>36</v>
      </c>
      <c r="H15" s="6">
        <v>36</v>
      </c>
      <c r="I15" s="6">
        <v>45</v>
      </c>
      <c r="J15" s="6">
        <v>55</v>
      </c>
      <c r="K15" s="6">
        <v>49</v>
      </c>
      <c r="L15" s="6">
        <v>30</v>
      </c>
      <c r="M15" s="6">
        <v>51</v>
      </c>
      <c r="N15" s="6">
        <v>57</v>
      </c>
      <c r="O15" s="6">
        <v>41</v>
      </c>
      <c r="P15" s="6">
        <v>41</v>
      </c>
      <c r="Q15" s="6">
        <v>48</v>
      </c>
      <c r="R15" s="6">
        <v>37</v>
      </c>
      <c r="S15" s="6">
        <v>41</v>
      </c>
      <c r="T15" s="6">
        <v>40</v>
      </c>
      <c r="U15" s="6">
        <v>40</v>
      </c>
      <c r="V15" s="6">
        <v>43</v>
      </c>
      <c r="W15" s="6">
        <v>42</v>
      </c>
      <c r="X15" s="6">
        <v>44</v>
      </c>
      <c r="Y15" s="6">
        <v>49</v>
      </c>
      <c r="Z15" s="6">
        <v>47</v>
      </c>
      <c r="AA15" s="6">
        <v>36</v>
      </c>
      <c r="AB15" s="6">
        <v>36</v>
      </c>
      <c r="AC15" s="6">
        <v>45</v>
      </c>
      <c r="AD15" s="6">
        <v>55</v>
      </c>
      <c r="AE15" s="6">
        <v>49</v>
      </c>
      <c r="AF15" s="6">
        <v>30</v>
      </c>
      <c r="AG15" s="6">
        <v>51</v>
      </c>
      <c r="AH15" s="6">
        <v>57</v>
      </c>
      <c r="AI15" s="6">
        <v>41</v>
      </c>
      <c r="AJ15" s="6">
        <v>41</v>
      </c>
      <c r="AK15" s="6">
        <v>48</v>
      </c>
      <c r="AL15" s="6">
        <v>37</v>
      </c>
      <c r="AM15" s="6">
        <v>41</v>
      </c>
      <c r="AN15" s="6">
        <v>40</v>
      </c>
      <c r="AO15" s="6">
        <v>40</v>
      </c>
      <c r="AP15" s="6"/>
      <c r="AQ15" s="6"/>
      <c r="AR15" s="6"/>
      <c r="AS15" s="6"/>
      <c r="AT15" s="202"/>
      <c r="AU15" s="202"/>
      <c r="AV15" s="202"/>
      <c r="AW15" s="202"/>
      <c r="AX15" s="202"/>
      <c r="AY15" s="202"/>
      <c r="AZ15" s="202"/>
      <c r="BA15" s="202"/>
      <c r="BB15" s="202"/>
    </row>
    <row r="16" spans="1:54" hidden="1" x14ac:dyDescent="0.2">
      <c r="A16" s="197" t="s">
        <v>120</v>
      </c>
      <c r="B16" s="6">
        <v>64</v>
      </c>
      <c r="C16" s="6">
        <v>76</v>
      </c>
      <c r="D16" s="6">
        <v>74</v>
      </c>
      <c r="E16" s="6">
        <v>70</v>
      </c>
      <c r="F16" s="6">
        <v>76</v>
      </c>
      <c r="G16" s="6">
        <v>82</v>
      </c>
      <c r="H16" s="6">
        <v>68</v>
      </c>
      <c r="I16" s="6">
        <v>68</v>
      </c>
      <c r="J16" s="6">
        <v>80</v>
      </c>
      <c r="K16" s="6">
        <v>82</v>
      </c>
      <c r="L16" s="6">
        <v>62</v>
      </c>
      <c r="M16" s="6">
        <v>63</v>
      </c>
      <c r="N16" s="6">
        <v>77</v>
      </c>
      <c r="O16" s="6">
        <v>78</v>
      </c>
      <c r="P16" s="6">
        <v>64</v>
      </c>
      <c r="Q16" s="6">
        <v>69</v>
      </c>
      <c r="R16" s="6">
        <v>67</v>
      </c>
      <c r="S16" s="6">
        <v>94</v>
      </c>
      <c r="T16" s="6">
        <v>62</v>
      </c>
      <c r="U16" s="6">
        <v>81</v>
      </c>
      <c r="V16" s="6">
        <v>64</v>
      </c>
      <c r="W16" s="6">
        <v>76</v>
      </c>
      <c r="X16" s="6">
        <v>74</v>
      </c>
      <c r="Y16" s="6">
        <v>70</v>
      </c>
      <c r="Z16" s="6">
        <v>76</v>
      </c>
      <c r="AA16" s="6">
        <v>82</v>
      </c>
      <c r="AB16" s="6">
        <v>68</v>
      </c>
      <c r="AC16" s="6">
        <v>68</v>
      </c>
      <c r="AD16" s="6">
        <v>80</v>
      </c>
      <c r="AE16" s="6">
        <v>82</v>
      </c>
      <c r="AF16" s="6">
        <v>62</v>
      </c>
      <c r="AG16" s="6">
        <v>63</v>
      </c>
      <c r="AH16" s="6">
        <v>77</v>
      </c>
      <c r="AI16" s="6">
        <v>78</v>
      </c>
      <c r="AJ16" s="6">
        <v>64</v>
      </c>
      <c r="AK16" s="6">
        <v>69</v>
      </c>
      <c r="AL16" s="6">
        <v>67</v>
      </c>
      <c r="AM16" s="6">
        <v>94</v>
      </c>
      <c r="AN16" s="6">
        <v>62</v>
      </c>
      <c r="AO16" s="6">
        <v>81</v>
      </c>
      <c r="AP16" s="6"/>
      <c r="AQ16" s="6"/>
      <c r="AR16" s="6"/>
      <c r="AS16" s="6"/>
      <c r="AT16" s="202"/>
      <c r="AU16" s="202"/>
      <c r="AV16" s="202"/>
      <c r="AW16" s="202"/>
      <c r="AX16" s="202"/>
      <c r="AY16" s="202"/>
      <c r="AZ16" s="202"/>
      <c r="BA16" s="202"/>
      <c r="BB16" s="202"/>
    </row>
    <row r="17" spans="1:54" hidden="1" x14ac:dyDescent="0.2">
      <c r="A17" s="197" t="s">
        <v>121</v>
      </c>
      <c r="B17" s="6">
        <v>57</v>
      </c>
      <c r="C17" s="6">
        <v>62</v>
      </c>
      <c r="D17" s="6">
        <v>65</v>
      </c>
      <c r="E17" s="6">
        <v>53</v>
      </c>
      <c r="F17" s="6">
        <v>61</v>
      </c>
      <c r="G17" s="6">
        <v>65</v>
      </c>
      <c r="H17" s="6">
        <v>58</v>
      </c>
      <c r="I17" s="6">
        <v>54</v>
      </c>
      <c r="J17" s="6">
        <v>71</v>
      </c>
      <c r="K17" s="6">
        <v>75</v>
      </c>
      <c r="L17" s="6">
        <v>52</v>
      </c>
      <c r="M17" s="6">
        <v>56</v>
      </c>
      <c r="N17" s="6">
        <v>58</v>
      </c>
      <c r="O17" s="6">
        <v>59</v>
      </c>
      <c r="P17" s="6">
        <v>50</v>
      </c>
      <c r="Q17" s="6">
        <v>61</v>
      </c>
      <c r="R17" s="6">
        <v>59</v>
      </c>
      <c r="S17" s="6">
        <v>66</v>
      </c>
      <c r="T17" s="6">
        <v>55</v>
      </c>
      <c r="U17" s="6">
        <v>67</v>
      </c>
      <c r="V17" s="6">
        <v>57</v>
      </c>
      <c r="W17" s="6">
        <v>62</v>
      </c>
      <c r="X17" s="6">
        <v>65</v>
      </c>
      <c r="Y17" s="6">
        <v>53</v>
      </c>
      <c r="Z17" s="6">
        <v>61</v>
      </c>
      <c r="AA17" s="6">
        <v>65</v>
      </c>
      <c r="AB17" s="6">
        <v>58</v>
      </c>
      <c r="AC17" s="6">
        <v>54</v>
      </c>
      <c r="AD17" s="6">
        <v>71</v>
      </c>
      <c r="AE17" s="6">
        <v>75</v>
      </c>
      <c r="AF17" s="6">
        <v>52</v>
      </c>
      <c r="AG17" s="6">
        <v>56</v>
      </c>
      <c r="AH17" s="6">
        <v>58</v>
      </c>
      <c r="AI17" s="6">
        <v>59</v>
      </c>
      <c r="AJ17" s="6">
        <v>50</v>
      </c>
      <c r="AK17" s="6">
        <v>61</v>
      </c>
      <c r="AL17" s="6">
        <v>59</v>
      </c>
      <c r="AM17" s="6">
        <v>66</v>
      </c>
      <c r="AN17" s="6">
        <v>55</v>
      </c>
      <c r="AO17" s="6">
        <v>67</v>
      </c>
      <c r="AP17" s="6"/>
      <c r="AQ17" s="6"/>
      <c r="AR17" s="6"/>
      <c r="AS17" s="6"/>
      <c r="AT17" s="202"/>
      <c r="AU17" s="202"/>
      <c r="AV17" s="202"/>
      <c r="AW17" s="202"/>
      <c r="AX17" s="202"/>
      <c r="AY17" s="202"/>
      <c r="AZ17" s="202"/>
      <c r="BA17" s="202"/>
      <c r="BB17" s="202"/>
    </row>
    <row r="18" spans="1:54" hidden="1" x14ac:dyDescent="0.2">
      <c r="A18" s="197" t="s">
        <v>122</v>
      </c>
      <c r="B18" s="6">
        <v>17</v>
      </c>
      <c r="C18" s="6">
        <v>36</v>
      </c>
      <c r="D18" s="6">
        <v>32</v>
      </c>
      <c r="E18" s="6">
        <v>3</v>
      </c>
      <c r="F18" s="6">
        <v>49</v>
      </c>
      <c r="G18" s="6">
        <v>23</v>
      </c>
      <c r="H18" s="6">
        <v>25</v>
      </c>
      <c r="I18" s="6">
        <v>27</v>
      </c>
      <c r="J18" s="6">
        <v>34</v>
      </c>
      <c r="K18" s="6">
        <v>22</v>
      </c>
      <c r="L18" s="6">
        <v>40</v>
      </c>
      <c r="M18" s="6">
        <v>21</v>
      </c>
      <c r="N18" s="6">
        <v>6</v>
      </c>
      <c r="O18" s="6">
        <v>37</v>
      </c>
      <c r="P18" s="6">
        <v>28</v>
      </c>
      <c r="Q18" s="6">
        <v>35</v>
      </c>
      <c r="R18" s="6">
        <v>29</v>
      </c>
      <c r="S18" s="6">
        <v>44</v>
      </c>
      <c r="T18" s="6">
        <v>25</v>
      </c>
      <c r="U18" s="6">
        <v>43</v>
      </c>
      <c r="V18" s="6">
        <v>17</v>
      </c>
      <c r="W18" s="6">
        <v>36</v>
      </c>
      <c r="X18" s="6">
        <v>32</v>
      </c>
      <c r="Y18" s="6">
        <v>3</v>
      </c>
      <c r="Z18" s="6">
        <v>49</v>
      </c>
      <c r="AA18" s="6">
        <v>23</v>
      </c>
      <c r="AB18" s="6">
        <v>25</v>
      </c>
      <c r="AC18" s="6">
        <v>27</v>
      </c>
      <c r="AD18" s="6">
        <v>34</v>
      </c>
      <c r="AE18" s="6">
        <v>22</v>
      </c>
      <c r="AF18" s="6">
        <v>40</v>
      </c>
      <c r="AG18" s="6">
        <v>21</v>
      </c>
      <c r="AH18" s="6">
        <v>6</v>
      </c>
      <c r="AI18" s="6">
        <v>37</v>
      </c>
      <c r="AJ18" s="6">
        <v>28</v>
      </c>
      <c r="AK18" s="6">
        <v>35</v>
      </c>
      <c r="AL18" s="6">
        <v>29</v>
      </c>
      <c r="AM18" s="6">
        <v>44</v>
      </c>
      <c r="AN18" s="6">
        <v>25</v>
      </c>
      <c r="AO18" s="6">
        <v>43</v>
      </c>
      <c r="AP18" s="6"/>
      <c r="AQ18" s="6"/>
      <c r="AR18" s="6"/>
      <c r="AS18" s="6"/>
      <c r="AT18" s="202"/>
      <c r="AU18" s="202"/>
      <c r="AV18" s="202"/>
      <c r="AW18" s="202"/>
      <c r="AX18" s="202"/>
      <c r="AY18" s="202"/>
      <c r="AZ18" s="202"/>
      <c r="BA18" s="202"/>
      <c r="BB18" s="202"/>
    </row>
    <row r="19" spans="1:54" hidden="1" x14ac:dyDescent="0.2">
      <c r="A19" s="197" t="s">
        <v>123</v>
      </c>
      <c r="B19" s="6">
        <v>73</v>
      </c>
      <c r="C19" s="6">
        <v>97</v>
      </c>
      <c r="D19" s="6">
        <v>96</v>
      </c>
      <c r="E19" s="6">
        <v>55</v>
      </c>
      <c r="F19" s="6">
        <v>999</v>
      </c>
      <c r="G19" s="6">
        <v>87</v>
      </c>
      <c r="H19" s="6">
        <v>82</v>
      </c>
      <c r="I19" s="6">
        <v>80</v>
      </c>
      <c r="J19" s="6">
        <v>104</v>
      </c>
      <c r="K19" s="6">
        <v>96</v>
      </c>
      <c r="L19" s="6">
        <v>91</v>
      </c>
      <c r="M19" s="6">
        <v>76</v>
      </c>
      <c r="N19" s="6">
        <v>63</v>
      </c>
      <c r="O19" s="6">
        <v>95</v>
      </c>
      <c r="P19" s="6">
        <v>77</v>
      </c>
      <c r="Q19" s="6">
        <v>95</v>
      </c>
      <c r="R19" s="6">
        <v>87</v>
      </c>
      <c r="S19" s="6">
        <v>999</v>
      </c>
      <c r="T19" s="6">
        <v>79</v>
      </c>
      <c r="U19" s="6">
        <v>999</v>
      </c>
      <c r="V19" s="6">
        <v>73</v>
      </c>
      <c r="W19" s="6">
        <v>97</v>
      </c>
      <c r="X19" s="6">
        <v>96</v>
      </c>
      <c r="Y19" s="6">
        <v>55</v>
      </c>
      <c r="Z19" s="6">
        <v>999</v>
      </c>
      <c r="AA19" s="6">
        <v>87</v>
      </c>
      <c r="AB19" s="6">
        <v>82</v>
      </c>
      <c r="AC19" s="6">
        <v>80</v>
      </c>
      <c r="AD19" s="6">
        <v>104</v>
      </c>
      <c r="AE19" s="6">
        <v>96</v>
      </c>
      <c r="AF19" s="6">
        <v>91</v>
      </c>
      <c r="AG19" s="6">
        <v>76</v>
      </c>
      <c r="AH19" s="6">
        <v>63</v>
      </c>
      <c r="AI19" s="6">
        <v>95</v>
      </c>
      <c r="AJ19" s="6">
        <v>77</v>
      </c>
      <c r="AK19" s="6">
        <v>95</v>
      </c>
      <c r="AL19" s="6">
        <v>87</v>
      </c>
      <c r="AM19" s="6">
        <v>999</v>
      </c>
      <c r="AN19" s="6">
        <v>79</v>
      </c>
      <c r="AO19" s="6">
        <v>999</v>
      </c>
      <c r="AP19" s="6"/>
      <c r="AQ19" s="6"/>
      <c r="AR19" s="6"/>
      <c r="AS19" s="6"/>
      <c r="AT19" s="202"/>
      <c r="AU19" s="202"/>
      <c r="AV19" s="202"/>
      <c r="AW19" s="202"/>
      <c r="AX19" s="202"/>
      <c r="AY19" s="202"/>
      <c r="AZ19" s="202"/>
      <c r="BA19" s="202"/>
      <c r="BB19" s="202"/>
    </row>
    <row r="20" spans="1:54" hidden="1" x14ac:dyDescent="0.2">
      <c r="A20" s="197" t="s">
        <v>124</v>
      </c>
      <c r="B20" s="6" t="s">
        <v>125</v>
      </c>
      <c r="C20" s="6" t="s">
        <v>125</v>
      </c>
      <c r="D20" s="6" t="s">
        <v>125</v>
      </c>
      <c r="E20" s="6" t="s">
        <v>125</v>
      </c>
      <c r="F20" s="6" t="s">
        <v>125</v>
      </c>
      <c r="G20" s="6" t="s">
        <v>125</v>
      </c>
      <c r="H20" s="6" t="s">
        <v>125</v>
      </c>
      <c r="I20" s="6" t="s">
        <v>125</v>
      </c>
      <c r="J20" s="6" t="s">
        <v>125</v>
      </c>
      <c r="K20" s="6" t="s">
        <v>125</v>
      </c>
      <c r="L20" s="6" t="s">
        <v>125</v>
      </c>
      <c r="M20" s="6" t="s">
        <v>125</v>
      </c>
      <c r="N20" s="6" t="s">
        <v>125</v>
      </c>
      <c r="O20" s="6" t="s">
        <v>125</v>
      </c>
      <c r="P20" s="6" t="s">
        <v>125</v>
      </c>
      <c r="Q20" s="6" t="s">
        <v>125</v>
      </c>
      <c r="R20" s="6" t="s">
        <v>125</v>
      </c>
      <c r="S20" s="6" t="s">
        <v>125</v>
      </c>
      <c r="T20" s="6" t="s">
        <v>125</v>
      </c>
      <c r="U20" s="6" t="s">
        <v>125</v>
      </c>
      <c r="V20" s="6" t="s">
        <v>125</v>
      </c>
      <c r="W20" s="6" t="s">
        <v>125</v>
      </c>
      <c r="X20" s="6" t="s">
        <v>125</v>
      </c>
      <c r="Y20" s="6" t="s">
        <v>125</v>
      </c>
      <c r="Z20" s="6" t="s">
        <v>125</v>
      </c>
      <c r="AA20" s="6" t="s">
        <v>125</v>
      </c>
      <c r="AB20" s="6" t="s">
        <v>125</v>
      </c>
      <c r="AC20" s="6" t="s">
        <v>125</v>
      </c>
      <c r="AD20" s="6" t="s">
        <v>125</v>
      </c>
      <c r="AE20" s="6" t="s">
        <v>125</v>
      </c>
      <c r="AF20" s="6" t="s">
        <v>125</v>
      </c>
      <c r="AG20" s="6" t="s">
        <v>125</v>
      </c>
      <c r="AH20" s="6" t="s">
        <v>125</v>
      </c>
      <c r="AI20" s="6" t="s">
        <v>125</v>
      </c>
      <c r="AJ20" s="6" t="s">
        <v>125</v>
      </c>
      <c r="AK20" s="6" t="s">
        <v>125</v>
      </c>
      <c r="AL20" s="6" t="s">
        <v>125</v>
      </c>
      <c r="AM20" s="6" t="s">
        <v>125</v>
      </c>
      <c r="AN20" s="6" t="s">
        <v>125</v>
      </c>
      <c r="AO20" s="6" t="s">
        <v>125</v>
      </c>
      <c r="AP20" s="6"/>
      <c r="AQ20" s="6"/>
      <c r="AR20" s="6"/>
      <c r="AS20" s="6"/>
      <c r="AT20" s="202"/>
      <c r="AU20" s="202"/>
      <c r="AV20" s="202"/>
      <c r="AW20" s="202"/>
      <c r="AX20" s="202"/>
      <c r="AY20" s="202"/>
      <c r="AZ20" s="202"/>
      <c r="BA20" s="202"/>
      <c r="BB20" s="202"/>
    </row>
    <row r="21" spans="1:54" x14ac:dyDescent="0.2">
      <c r="A21" s="197" t="s">
        <v>126</v>
      </c>
      <c r="B21" s="6">
        <v>616</v>
      </c>
      <c r="C21" s="6">
        <v>8558</v>
      </c>
      <c r="D21" s="6">
        <v>519</v>
      </c>
      <c r="E21" s="6">
        <v>58</v>
      </c>
      <c r="F21" s="6">
        <v>269</v>
      </c>
      <c r="G21" s="6">
        <v>26431</v>
      </c>
      <c r="H21" s="6">
        <v>7583</v>
      </c>
      <c r="I21" s="6">
        <v>152</v>
      </c>
      <c r="J21" s="6">
        <v>403</v>
      </c>
      <c r="K21" s="6">
        <v>1439</v>
      </c>
      <c r="L21" s="6">
        <v>30445</v>
      </c>
      <c r="M21" s="6">
        <v>100</v>
      </c>
      <c r="N21" s="6">
        <v>5</v>
      </c>
      <c r="O21" s="6">
        <v>5409</v>
      </c>
      <c r="P21" s="6">
        <v>223</v>
      </c>
      <c r="Q21" s="6">
        <v>1137</v>
      </c>
      <c r="R21" s="6">
        <v>26550</v>
      </c>
      <c r="S21" s="6">
        <v>3250</v>
      </c>
      <c r="T21" s="6">
        <v>1840</v>
      </c>
      <c r="U21" s="6">
        <v>31811</v>
      </c>
      <c r="V21" s="6">
        <v>616</v>
      </c>
      <c r="W21" s="6">
        <v>8558</v>
      </c>
      <c r="X21" s="6">
        <v>519</v>
      </c>
      <c r="Y21" s="6">
        <v>58</v>
      </c>
      <c r="Z21" s="6">
        <v>269</v>
      </c>
      <c r="AA21" s="6">
        <v>26431</v>
      </c>
      <c r="AB21" s="6">
        <v>7583</v>
      </c>
      <c r="AC21" s="6">
        <v>152</v>
      </c>
      <c r="AD21" s="6">
        <v>403</v>
      </c>
      <c r="AE21" s="6">
        <v>1439</v>
      </c>
      <c r="AF21" s="6">
        <v>30445</v>
      </c>
      <c r="AG21" s="6">
        <v>100</v>
      </c>
      <c r="AH21" s="6">
        <v>5</v>
      </c>
      <c r="AI21" s="6">
        <v>5409</v>
      </c>
      <c r="AJ21" s="6">
        <v>223</v>
      </c>
      <c r="AK21" s="6">
        <v>1137</v>
      </c>
      <c r="AL21" s="6">
        <v>26550</v>
      </c>
      <c r="AM21" s="6">
        <v>3250</v>
      </c>
      <c r="AN21" s="6">
        <v>1840</v>
      </c>
      <c r="AO21" s="6">
        <v>31811</v>
      </c>
      <c r="AP21" s="6"/>
      <c r="AQ21" s="6"/>
      <c r="AR21" s="6"/>
      <c r="AS21" s="6"/>
      <c r="AT21" s="202"/>
      <c r="AU21" s="202"/>
      <c r="AV21" s="202"/>
      <c r="AW21" s="202"/>
      <c r="AX21" s="202"/>
      <c r="AY21" s="202"/>
      <c r="AZ21" s="202"/>
      <c r="BA21" s="202"/>
      <c r="BB21" s="202"/>
    </row>
    <row r="22" spans="1:54" hidden="1" x14ac:dyDescent="0.2">
      <c r="A22" s="197" t="s">
        <v>127</v>
      </c>
      <c r="B22" s="6">
        <v>51</v>
      </c>
      <c r="C22" s="6">
        <v>48</v>
      </c>
      <c r="D22" s="6">
        <v>51</v>
      </c>
      <c r="E22" s="6">
        <v>64</v>
      </c>
      <c r="F22" s="6">
        <v>60</v>
      </c>
      <c r="G22" s="6">
        <v>30</v>
      </c>
      <c r="H22" s="6">
        <v>46</v>
      </c>
      <c r="I22" s="6">
        <v>49</v>
      </c>
      <c r="J22" s="6">
        <v>55</v>
      </c>
      <c r="K22" s="6">
        <v>51</v>
      </c>
      <c r="L22" s="6">
        <v>29</v>
      </c>
      <c r="M22" s="6">
        <v>53</v>
      </c>
      <c r="N22" s="6">
        <v>77</v>
      </c>
      <c r="O22" s="6">
        <v>44</v>
      </c>
      <c r="P22" s="6">
        <v>51</v>
      </c>
      <c r="Q22" s="6">
        <v>54</v>
      </c>
      <c r="R22" s="6">
        <v>40</v>
      </c>
      <c r="S22" s="6">
        <v>49</v>
      </c>
      <c r="T22" s="6">
        <v>44</v>
      </c>
      <c r="U22" s="6">
        <v>43</v>
      </c>
      <c r="V22" s="6">
        <v>51</v>
      </c>
      <c r="W22" s="6">
        <v>48</v>
      </c>
      <c r="X22" s="6">
        <v>51</v>
      </c>
      <c r="Y22" s="6">
        <v>64</v>
      </c>
      <c r="Z22" s="6">
        <v>60</v>
      </c>
      <c r="AA22" s="6">
        <v>30</v>
      </c>
      <c r="AB22" s="6">
        <v>46</v>
      </c>
      <c r="AC22" s="6">
        <v>49</v>
      </c>
      <c r="AD22" s="6">
        <v>55</v>
      </c>
      <c r="AE22" s="6">
        <v>51</v>
      </c>
      <c r="AF22" s="6">
        <v>29</v>
      </c>
      <c r="AG22" s="6">
        <v>53</v>
      </c>
      <c r="AH22" s="6">
        <v>77</v>
      </c>
      <c r="AI22" s="6">
        <v>44</v>
      </c>
      <c r="AJ22" s="6">
        <v>51</v>
      </c>
      <c r="AK22" s="6">
        <v>54</v>
      </c>
      <c r="AL22" s="6">
        <v>40</v>
      </c>
      <c r="AM22" s="6">
        <v>49</v>
      </c>
      <c r="AN22" s="6">
        <v>44</v>
      </c>
      <c r="AO22" s="6">
        <v>43</v>
      </c>
      <c r="AP22" s="6"/>
      <c r="AQ22" s="6"/>
      <c r="AR22" s="6"/>
      <c r="AS22" s="6"/>
      <c r="AT22" s="202"/>
      <c r="AU22" s="202"/>
      <c r="AV22" s="202"/>
      <c r="AW22" s="202"/>
      <c r="AX22" s="202"/>
      <c r="AY22" s="202"/>
      <c r="AZ22" s="202"/>
      <c r="BA22" s="202"/>
      <c r="BB22" s="202"/>
    </row>
    <row r="23" spans="1:54" hidden="1" x14ac:dyDescent="0.2">
      <c r="A23" s="197" t="s">
        <v>128</v>
      </c>
      <c r="B23" s="6">
        <v>77</v>
      </c>
      <c r="C23" s="6">
        <v>81</v>
      </c>
      <c r="D23" s="6">
        <v>74</v>
      </c>
      <c r="E23" s="6">
        <v>74</v>
      </c>
      <c r="F23" s="6">
        <v>91</v>
      </c>
      <c r="G23" s="6">
        <v>75</v>
      </c>
      <c r="H23" s="6">
        <v>87</v>
      </c>
      <c r="I23" s="6">
        <v>71</v>
      </c>
      <c r="J23" s="6">
        <v>88</v>
      </c>
      <c r="K23" s="6">
        <v>92</v>
      </c>
      <c r="L23" s="6">
        <v>67</v>
      </c>
      <c r="M23" s="6">
        <v>77</v>
      </c>
      <c r="N23" s="6">
        <v>79</v>
      </c>
      <c r="O23" s="6">
        <v>74</v>
      </c>
      <c r="P23" s="6">
        <v>77</v>
      </c>
      <c r="Q23" s="6">
        <v>81</v>
      </c>
      <c r="R23" s="6">
        <v>69</v>
      </c>
      <c r="S23" s="6">
        <v>88</v>
      </c>
      <c r="T23" s="6">
        <v>73</v>
      </c>
      <c r="U23" s="6">
        <v>81</v>
      </c>
      <c r="V23" s="6">
        <v>77</v>
      </c>
      <c r="W23" s="6">
        <v>81</v>
      </c>
      <c r="X23" s="6">
        <v>74</v>
      </c>
      <c r="Y23" s="6">
        <v>74</v>
      </c>
      <c r="Z23" s="6">
        <v>91</v>
      </c>
      <c r="AA23" s="6">
        <v>75</v>
      </c>
      <c r="AB23" s="6">
        <v>87</v>
      </c>
      <c r="AC23" s="6">
        <v>71</v>
      </c>
      <c r="AD23" s="6">
        <v>88</v>
      </c>
      <c r="AE23" s="6">
        <v>92</v>
      </c>
      <c r="AF23" s="6">
        <v>67</v>
      </c>
      <c r="AG23" s="6">
        <v>77</v>
      </c>
      <c r="AH23" s="6">
        <v>79</v>
      </c>
      <c r="AI23" s="6">
        <v>74</v>
      </c>
      <c r="AJ23" s="6">
        <v>77</v>
      </c>
      <c r="AK23" s="6">
        <v>81</v>
      </c>
      <c r="AL23" s="6">
        <v>69</v>
      </c>
      <c r="AM23" s="6">
        <v>88</v>
      </c>
      <c r="AN23" s="6">
        <v>73</v>
      </c>
      <c r="AO23" s="6">
        <v>81</v>
      </c>
      <c r="AP23" s="6"/>
      <c r="AQ23" s="6"/>
      <c r="AR23" s="6"/>
      <c r="AS23" s="6"/>
      <c r="AT23" s="202"/>
      <c r="AU23" s="202"/>
      <c r="AV23" s="202"/>
      <c r="AW23" s="202"/>
      <c r="AX23" s="202"/>
      <c r="AY23" s="202"/>
      <c r="AZ23" s="202"/>
      <c r="BA23" s="202"/>
      <c r="BB23" s="202"/>
    </row>
    <row r="24" spans="1:54" hidden="1" x14ac:dyDescent="0.2">
      <c r="A24" s="197" t="s">
        <v>129</v>
      </c>
      <c r="B24" s="6">
        <v>64</v>
      </c>
      <c r="C24" s="6">
        <v>72</v>
      </c>
      <c r="D24" s="6">
        <v>65</v>
      </c>
      <c r="E24" s="6">
        <v>68</v>
      </c>
      <c r="F24" s="6">
        <v>85</v>
      </c>
      <c r="G24" s="6">
        <v>67</v>
      </c>
      <c r="H24" s="6">
        <v>68</v>
      </c>
      <c r="I24" s="6">
        <v>61</v>
      </c>
      <c r="J24" s="6">
        <v>76</v>
      </c>
      <c r="K24" s="6">
        <v>81</v>
      </c>
      <c r="L24" s="6">
        <v>55</v>
      </c>
      <c r="M24" s="6">
        <v>65</v>
      </c>
      <c r="N24" s="6">
        <v>76</v>
      </c>
      <c r="O24" s="6">
        <v>64</v>
      </c>
      <c r="P24" s="6">
        <v>67</v>
      </c>
      <c r="Q24" s="6">
        <v>65</v>
      </c>
      <c r="R24" s="6">
        <v>60</v>
      </c>
      <c r="S24" s="6">
        <v>73</v>
      </c>
      <c r="T24" s="6">
        <v>64</v>
      </c>
      <c r="U24" s="6">
        <v>69</v>
      </c>
      <c r="V24" s="6">
        <v>64</v>
      </c>
      <c r="W24" s="6">
        <v>72</v>
      </c>
      <c r="X24" s="6">
        <v>65</v>
      </c>
      <c r="Y24" s="6">
        <v>68</v>
      </c>
      <c r="Z24" s="6">
        <v>85</v>
      </c>
      <c r="AA24" s="6">
        <v>67</v>
      </c>
      <c r="AB24" s="6">
        <v>68</v>
      </c>
      <c r="AC24" s="6">
        <v>61</v>
      </c>
      <c r="AD24" s="6">
        <v>76</v>
      </c>
      <c r="AE24" s="6">
        <v>81</v>
      </c>
      <c r="AF24" s="6">
        <v>55</v>
      </c>
      <c r="AG24" s="6">
        <v>65</v>
      </c>
      <c r="AH24" s="6">
        <v>76</v>
      </c>
      <c r="AI24" s="6">
        <v>64</v>
      </c>
      <c r="AJ24" s="6">
        <v>67</v>
      </c>
      <c r="AK24" s="6">
        <v>65</v>
      </c>
      <c r="AL24" s="6">
        <v>60</v>
      </c>
      <c r="AM24" s="6">
        <v>73</v>
      </c>
      <c r="AN24" s="6">
        <v>64</v>
      </c>
      <c r="AO24" s="6">
        <v>69</v>
      </c>
      <c r="AP24" s="6"/>
      <c r="AQ24" s="6"/>
      <c r="AR24" s="6"/>
      <c r="AS24" s="6"/>
      <c r="AT24" s="202"/>
      <c r="AU24" s="202"/>
      <c r="AV24" s="202"/>
      <c r="AW24" s="202"/>
      <c r="AX24" s="202"/>
      <c r="AY24" s="202"/>
      <c r="AZ24" s="202"/>
      <c r="BA24" s="202"/>
      <c r="BB24" s="202"/>
    </row>
    <row r="25" spans="1:54" hidden="1" x14ac:dyDescent="0.2">
      <c r="A25" s="197" t="s">
        <v>130</v>
      </c>
      <c r="B25" s="6">
        <v>32</v>
      </c>
      <c r="C25" s="6">
        <v>25</v>
      </c>
      <c r="D25" s="6">
        <v>40</v>
      </c>
      <c r="E25" s="6">
        <v>27</v>
      </c>
      <c r="F25" s="6">
        <v>14</v>
      </c>
      <c r="G25" s="6">
        <v>25</v>
      </c>
      <c r="H25" s="6">
        <v>34</v>
      </c>
      <c r="I25" s="6">
        <v>34</v>
      </c>
      <c r="J25" s="6">
        <v>34</v>
      </c>
      <c r="K25" s="6">
        <v>19</v>
      </c>
      <c r="L25" s="6">
        <v>39</v>
      </c>
      <c r="M25" s="6">
        <v>20</v>
      </c>
      <c r="N25" s="6">
        <v>7</v>
      </c>
      <c r="O25" s="6">
        <v>39</v>
      </c>
      <c r="P25" s="6">
        <v>27</v>
      </c>
      <c r="Q25" s="6">
        <v>39</v>
      </c>
      <c r="R25" s="6">
        <v>29</v>
      </c>
      <c r="S25" s="6">
        <v>37</v>
      </c>
      <c r="T25" s="6">
        <v>32</v>
      </c>
      <c r="U25" s="6">
        <v>41</v>
      </c>
      <c r="V25" s="6">
        <v>32</v>
      </c>
      <c r="W25" s="6">
        <v>25</v>
      </c>
      <c r="X25" s="6">
        <v>40</v>
      </c>
      <c r="Y25" s="6">
        <v>27</v>
      </c>
      <c r="Z25" s="6">
        <v>14</v>
      </c>
      <c r="AA25" s="6">
        <v>25</v>
      </c>
      <c r="AB25" s="6">
        <v>34</v>
      </c>
      <c r="AC25" s="6">
        <v>34</v>
      </c>
      <c r="AD25" s="6">
        <v>34</v>
      </c>
      <c r="AE25" s="6">
        <v>19</v>
      </c>
      <c r="AF25" s="6">
        <v>39</v>
      </c>
      <c r="AG25" s="6">
        <v>20</v>
      </c>
      <c r="AH25" s="6">
        <v>7</v>
      </c>
      <c r="AI25" s="6">
        <v>39</v>
      </c>
      <c r="AJ25" s="6">
        <v>27</v>
      </c>
      <c r="AK25" s="6">
        <v>39</v>
      </c>
      <c r="AL25" s="6">
        <v>29</v>
      </c>
      <c r="AM25" s="6">
        <v>37</v>
      </c>
      <c r="AN25" s="6">
        <v>32</v>
      </c>
      <c r="AO25" s="6">
        <v>41</v>
      </c>
      <c r="AP25" s="6"/>
      <c r="AQ25" s="6"/>
      <c r="AR25" s="6"/>
      <c r="AS25" s="6"/>
      <c r="AT25" s="202"/>
      <c r="AU25" s="202"/>
      <c r="AV25" s="202"/>
      <c r="AW25" s="202"/>
      <c r="AX25" s="202"/>
      <c r="AY25" s="202"/>
      <c r="AZ25" s="202"/>
      <c r="BA25" s="202"/>
      <c r="BB25" s="202"/>
    </row>
    <row r="26" spans="1:54" hidden="1" x14ac:dyDescent="0.2">
      <c r="A26" s="197" t="s">
        <v>131</v>
      </c>
      <c r="B26" s="6">
        <v>95</v>
      </c>
      <c r="C26" s="6">
        <v>96</v>
      </c>
      <c r="D26" s="6">
        <v>104</v>
      </c>
      <c r="E26" s="6">
        <v>94</v>
      </c>
      <c r="F26" s="6">
        <v>98</v>
      </c>
      <c r="G26" s="6">
        <v>91</v>
      </c>
      <c r="H26" s="6">
        <v>101</v>
      </c>
      <c r="I26" s="6">
        <v>94</v>
      </c>
      <c r="J26" s="6">
        <v>999</v>
      </c>
      <c r="K26" s="6">
        <v>99</v>
      </c>
      <c r="L26" s="6">
        <v>93</v>
      </c>
      <c r="M26" s="6">
        <v>84</v>
      </c>
      <c r="N26" s="6">
        <v>82</v>
      </c>
      <c r="O26" s="6">
        <v>102</v>
      </c>
      <c r="P26" s="6">
        <v>93</v>
      </c>
      <c r="Q26" s="6">
        <v>103</v>
      </c>
      <c r="R26" s="6">
        <v>88</v>
      </c>
      <c r="S26" s="6">
        <v>999</v>
      </c>
      <c r="T26" s="6">
        <v>95</v>
      </c>
      <c r="U26" s="6">
        <v>999</v>
      </c>
      <c r="V26" s="6">
        <v>95</v>
      </c>
      <c r="W26" s="6">
        <v>96</v>
      </c>
      <c r="X26" s="6">
        <v>104</v>
      </c>
      <c r="Y26" s="6">
        <v>94</v>
      </c>
      <c r="Z26" s="6">
        <v>98</v>
      </c>
      <c r="AA26" s="6">
        <v>91</v>
      </c>
      <c r="AB26" s="6">
        <v>101</v>
      </c>
      <c r="AC26" s="6">
        <v>94</v>
      </c>
      <c r="AD26" s="6">
        <v>999</v>
      </c>
      <c r="AE26" s="6">
        <v>99</v>
      </c>
      <c r="AF26" s="6">
        <v>93</v>
      </c>
      <c r="AG26" s="6">
        <v>84</v>
      </c>
      <c r="AH26" s="6">
        <v>82</v>
      </c>
      <c r="AI26" s="6">
        <v>102</v>
      </c>
      <c r="AJ26" s="6">
        <v>93</v>
      </c>
      <c r="AK26" s="6">
        <v>103</v>
      </c>
      <c r="AL26" s="6">
        <v>88</v>
      </c>
      <c r="AM26" s="6">
        <v>999</v>
      </c>
      <c r="AN26" s="6">
        <v>95</v>
      </c>
      <c r="AO26" s="6">
        <v>999</v>
      </c>
      <c r="AP26" s="6"/>
      <c r="AQ26" s="6"/>
      <c r="AR26" s="6"/>
      <c r="AS26" s="6"/>
      <c r="AT26" s="202"/>
      <c r="AU26" s="202"/>
      <c r="AV26" s="202"/>
      <c r="AW26" s="202"/>
      <c r="AX26" s="202"/>
      <c r="AY26" s="202"/>
      <c r="AZ26" s="202"/>
      <c r="BA26" s="202"/>
      <c r="BB26" s="202"/>
    </row>
    <row r="27" spans="1:54" x14ac:dyDescent="0.2">
      <c r="A27" s="197" t="s">
        <v>132</v>
      </c>
      <c r="B27" s="6">
        <v>3.8800000000000001E-2</v>
      </c>
      <c r="C27" s="6">
        <v>0.16259999999999999</v>
      </c>
      <c r="D27" s="6">
        <v>5.0299999999999997E-2</v>
      </c>
      <c r="E27" s="6">
        <v>3.3700000000000001E-2</v>
      </c>
      <c r="F27" s="6">
        <v>4.6399999999999997E-2</v>
      </c>
      <c r="G27" s="6">
        <v>0.15240000000000001</v>
      </c>
      <c r="H27" s="6">
        <v>4.4200000000000003E-2</v>
      </c>
      <c r="I27" s="6">
        <v>5.5899999999999998E-2</v>
      </c>
      <c r="J27" s="6">
        <v>0.12470000000000001</v>
      </c>
      <c r="K27" s="6">
        <v>6.3E-2</v>
      </c>
      <c r="L27" s="6">
        <v>0.13919999999999999</v>
      </c>
      <c r="M27" s="6">
        <v>2.5999999999999999E-2</v>
      </c>
      <c r="N27" s="6">
        <v>1.12E-2</v>
      </c>
      <c r="O27" s="6">
        <v>0.12759999999999999</v>
      </c>
      <c r="P27" s="6">
        <v>2.7699999999999999E-2</v>
      </c>
      <c r="Q27" s="6">
        <v>4.1700000000000001E-2</v>
      </c>
      <c r="R27" s="6">
        <v>0.11799999999999999</v>
      </c>
      <c r="S27" s="6">
        <v>0.1239</v>
      </c>
      <c r="T27" s="6">
        <v>6.08E-2</v>
      </c>
      <c r="U27" s="6">
        <v>0.14680000000000001</v>
      </c>
      <c r="V27" s="6">
        <v>3.8800000000000001E-2</v>
      </c>
      <c r="W27" s="6">
        <v>0.16259999999999999</v>
      </c>
      <c r="X27" s="6">
        <v>5.0299999999999997E-2</v>
      </c>
      <c r="Y27" s="6">
        <v>3.3700000000000001E-2</v>
      </c>
      <c r="Z27" s="6">
        <v>4.6399999999999997E-2</v>
      </c>
      <c r="AA27" s="6">
        <v>0.15240000000000001</v>
      </c>
      <c r="AB27" s="6">
        <v>4.4200000000000003E-2</v>
      </c>
      <c r="AC27" s="6">
        <v>5.5899999999999998E-2</v>
      </c>
      <c r="AD27" s="6">
        <v>0.12470000000000001</v>
      </c>
      <c r="AE27" s="6">
        <v>6.3E-2</v>
      </c>
      <c r="AF27" s="6">
        <v>0.13919999999999999</v>
      </c>
      <c r="AG27" s="6">
        <v>2.5999999999999999E-2</v>
      </c>
      <c r="AH27" s="6">
        <v>1.12E-2</v>
      </c>
      <c r="AI27" s="6">
        <v>0.12759999999999999</v>
      </c>
      <c r="AJ27" s="6">
        <v>2.7699999999999999E-2</v>
      </c>
      <c r="AK27" s="6">
        <v>4.1700000000000001E-2</v>
      </c>
      <c r="AL27" s="6">
        <v>0.11799999999999999</v>
      </c>
      <c r="AM27" s="6">
        <v>0.1239</v>
      </c>
      <c r="AN27" s="6">
        <v>6.08E-2</v>
      </c>
      <c r="AO27" s="6">
        <v>0.14680000000000001</v>
      </c>
      <c r="AP27" s="6"/>
      <c r="AQ27" s="6"/>
      <c r="AR27" s="6"/>
      <c r="AS27" s="6"/>
      <c r="AT27" s="202">
        <v>0</v>
      </c>
      <c r="AU27" s="202"/>
      <c r="AV27" s="202"/>
      <c r="AW27" s="201">
        <v>133</v>
      </c>
      <c r="AX27" s="202">
        <v>19</v>
      </c>
      <c r="AY27" s="202">
        <v>133</v>
      </c>
      <c r="AZ27" s="202"/>
      <c r="BA27" s="202"/>
      <c r="BB27" s="202"/>
    </row>
    <row r="28" spans="1:54" x14ac:dyDescent="0.2">
      <c r="A28" s="207">
        <v>43853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f>SUM(V28:AO28)</f>
        <v>0</v>
      </c>
      <c r="AQ28" s="6">
        <f>SUM(B28:U28)</f>
        <v>0</v>
      </c>
      <c r="AR28" s="198">
        <v>43831</v>
      </c>
      <c r="AS28" s="197">
        <v>43831</v>
      </c>
      <c r="AT28" s="202">
        <v>1</v>
      </c>
      <c r="AU28" s="202">
        <v>1</v>
      </c>
      <c r="AV28" s="202"/>
      <c r="AW28" s="202"/>
      <c r="AX28" s="202"/>
      <c r="AY28" s="202"/>
      <c r="AZ28" s="202"/>
      <c r="BA28" s="202"/>
      <c r="BB28" s="202"/>
    </row>
    <row r="29" spans="1:54" x14ac:dyDescent="0.2">
      <c r="A29" s="207">
        <v>43854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2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f t="shared" ref="AP29:AP92" si="0">SUM(V29:AO29)</f>
        <v>0</v>
      </c>
      <c r="AQ29" s="6">
        <f t="shared" ref="AQ29:AQ92" si="1">SUM(B29:U29)</f>
        <v>2</v>
      </c>
      <c r="AR29" s="198">
        <v>43854</v>
      </c>
      <c r="AS29" s="197">
        <v>43854</v>
      </c>
      <c r="AT29" s="202">
        <v>4</v>
      </c>
      <c r="AU29" s="202">
        <v>2</v>
      </c>
      <c r="AV29" s="202"/>
      <c r="AW29" s="202"/>
      <c r="AX29" s="202"/>
      <c r="AY29" s="202"/>
      <c r="AZ29" s="202"/>
      <c r="BA29" s="202"/>
      <c r="BB29" s="202"/>
    </row>
    <row r="30" spans="1:54" x14ac:dyDescent="0.2">
      <c r="A30" s="207">
        <v>43855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3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f t="shared" si="0"/>
        <v>0</v>
      </c>
      <c r="AQ30" s="6">
        <f t="shared" si="1"/>
        <v>3</v>
      </c>
      <c r="AR30" s="198">
        <v>43855</v>
      </c>
      <c r="AS30" s="197">
        <v>43855</v>
      </c>
      <c r="AT30" s="202">
        <v>4</v>
      </c>
      <c r="AU30" s="202">
        <v>3</v>
      </c>
      <c r="AV30" s="202"/>
      <c r="AW30" s="202"/>
      <c r="AX30" s="202"/>
      <c r="AY30" s="202"/>
      <c r="AZ30" s="202"/>
      <c r="BA30" s="202"/>
      <c r="BB30" s="202"/>
    </row>
    <row r="31" spans="1:54" x14ac:dyDescent="0.2">
      <c r="A31" s="207">
        <v>43856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3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f t="shared" si="0"/>
        <v>0</v>
      </c>
      <c r="AQ31" s="6">
        <f t="shared" si="1"/>
        <v>3</v>
      </c>
      <c r="AR31" s="198">
        <v>43856</v>
      </c>
      <c r="AS31" s="197">
        <v>43856</v>
      </c>
      <c r="AT31" s="202">
        <v>4</v>
      </c>
      <c r="AU31" s="202">
        <v>4</v>
      </c>
      <c r="AV31" s="202"/>
      <c r="AW31" s="202"/>
      <c r="AX31" s="202"/>
      <c r="AY31" s="202"/>
      <c r="AZ31" s="202"/>
      <c r="BA31" s="202"/>
      <c r="BB31" s="202"/>
    </row>
    <row r="32" spans="1:54" x14ac:dyDescent="0.2">
      <c r="A32" s="207">
        <v>43857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3</v>
      </c>
      <c r="H32" s="6">
        <v>1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f t="shared" si="0"/>
        <v>0</v>
      </c>
      <c r="AQ32" s="6">
        <f t="shared" si="1"/>
        <v>4</v>
      </c>
      <c r="AR32" s="198">
        <v>43857</v>
      </c>
      <c r="AS32" s="197">
        <v>43857</v>
      </c>
      <c r="AT32" s="202">
        <v>4</v>
      </c>
      <c r="AU32" s="202">
        <v>5</v>
      </c>
      <c r="AV32" s="202"/>
      <c r="AW32" s="202"/>
      <c r="AX32" s="202"/>
      <c r="AY32" s="202"/>
      <c r="AZ32" s="202"/>
      <c r="BA32" s="202"/>
      <c r="BB32" s="202"/>
    </row>
    <row r="33" spans="1:54" x14ac:dyDescent="0.2">
      <c r="A33" s="207">
        <v>43858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4</v>
      </c>
      <c r="H33" s="6">
        <v>4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f t="shared" si="0"/>
        <v>0</v>
      </c>
      <c r="AQ33" s="6">
        <f t="shared" si="1"/>
        <v>8</v>
      </c>
      <c r="AR33" s="198">
        <v>43858</v>
      </c>
      <c r="AS33" s="197">
        <v>43858</v>
      </c>
      <c r="AT33" s="202">
        <v>4</v>
      </c>
      <c r="AU33" s="202">
        <v>6</v>
      </c>
      <c r="AV33" s="202"/>
      <c r="AW33" s="202"/>
      <c r="AX33" s="202"/>
      <c r="AY33" s="202"/>
      <c r="AZ33" s="202"/>
      <c r="BA33" s="202"/>
      <c r="BB33" s="202"/>
    </row>
    <row r="34" spans="1:54" x14ac:dyDescent="0.2">
      <c r="A34" s="207">
        <v>43859</v>
      </c>
      <c r="B34" s="6">
        <v>0</v>
      </c>
      <c r="C34" s="6">
        <v>0</v>
      </c>
      <c r="D34" s="6">
        <v>0</v>
      </c>
      <c r="E34" s="6">
        <v>0</v>
      </c>
      <c r="F34" s="6">
        <v>1</v>
      </c>
      <c r="G34" s="6">
        <v>5</v>
      </c>
      <c r="H34" s="6">
        <v>4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f t="shared" si="0"/>
        <v>0</v>
      </c>
      <c r="AQ34" s="6">
        <f t="shared" si="1"/>
        <v>10</v>
      </c>
      <c r="AR34" s="198">
        <v>43859</v>
      </c>
      <c r="AS34" s="197">
        <v>43859</v>
      </c>
      <c r="AT34" s="202">
        <v>5</v>
      </c>
      <c r="AU34" s="202">
        <v>7</v>
      </c>
      <c r="AV34" s="202"/>
      <c r="AW34" s="202"/>
      <c r="AX34" s="202"/>
      <c r="AY34" s="202"/>
      <c r="AZ34" s="202"/>
      <c r="BA34" s="202"/>
      <c r="BB34" s="202"/>
    </row>
    <row r="35" spans="1:54" x14ac:dyDescent="0.2">
      <c r="A35" s="207">
        <v>43860</v>
      </c>
      <c r="B35" s="6">
        <v>0</v>
      </c>
      <c r="C35" s="6">
        <v>0</v>
      </c>
      <c r="D35" s="6">
        <v>0</v>
      </c>
      <c r="E35" s="6">
        <v>0</v>
      </c>
      <c r="F35" s="6">
        <v>1</v>
      </c>
      <c r="G35" s="6">
        <v>5</v>
      </c>
      <c r="H35" s="6">
        <v>4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f t="shared" si="0"/>
        <v>0</v>
      </c>
      <c r="AQ35" s="6">
        <f t="shared" si="1"/>
        <v>10</v>
      </c>
      <c r="AR35" s="198">
        <v>43860</v>
      </c>
      <c r="AS35" s="197">
        <v>43860</v>
      </c>
      <c r="AT35" s="202">
        <v>5</v>
      </c>
      <c r="AU35" s="202">
        <v>8</v>
      </c>
      <c r="AV35" s="202"/>
      <c r="AW35" s="202"/>
      <c r="AX35" s="202"/>
      <c r="AY35" s="202"/>
      <c r="AZ35" s="202"/>
      <c r="BA35" s="202"/>
      <c r="BB35" s="202"/>
    </row>
    <row r="36" spans="1:54" x14ac:dyDescent="0.2">
      <c r="A36" s="207">
        <v>43861</v>
      </c>
      <c r="B36" s="6">
        <v>0</v>
      </c>
      <c r="C36" s="6">
        <v>0</v>
      </c>
      <c r="D36" s="6">
        <v>0</v>
      </c>
      <c r="E36" s="6">
        <v>0</v>
      </c>
      <c r="F36" s="6">
        <v>1</v>
      </c>
      <c r="G36" s="6">
        <v>5</v>
      </c>
      <c r="H36" s="6">
        <v>5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1</v>
      </c>
      <c r="T36" s="6">
        <v>0</v>
      </c>
      <c r="U36" s="6">
        <v>2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f t="shared" si="0"/>
        <v>0</v>
      </c>
      <c r="AQ36" s="6">
        <f t="shared" si="1"/>
        <v>14</v>
      </c>
      <c r="AR36" s="198">
        <v>43861</v>
      </c>
      <c r="AS36" s="197">
        <v>43861</v>
      </c>
      <c r="AT36" s="202">
        <v>5</v>
      </c>
      <c r="AU36" s="202">
        <v>9</v>
      </c>
      <c r="AV36" s="202"/>
      <c r="AW36" s="202"/>
      <c r="AX36" s="202"/>
      <c r="AY36" s="202"/>
      <c r="AZ36" s="202"/>
      <c r="BA36" s="202"/>
      <c r="BB36" s="202"/>
    </row>
    <row r="37" spans="1:54" x14ac:dyDescent="0.2">
      <c r="A37" s="207">
        <v>43862</v>
      </c>
      <c r="B37" s="6">
        <v>0</v>
      </c>
      <c r="C37" s="6">
        <v>0</v>
      </c>
      <c r="D37" s="6">
        <v>0</v>
      </c>
      <c r="E37" s="6">
        <v>0</v>
      </c>
      <c r="F37" s="6">
        <v>1</v>
      </c>
      <c r="G37" s="6">
        <v>6</v>
      </c>
      <c r="H37" s="6">
        <v>8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1</v>
      </c>
      <c r="S37" s="6">
        <v>1</v>
      </c>
      <c r="T37" s="6">
        <v>0</v>
      </c>
      <c r="U37" s="6">
        <v>2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f t="shared" si="0"/>
        <v>0</v>
      </c>
      <c r="AQ37" s="6">
        <f t="shared" si="1"/>
        <v>19</v>
      </c>
      <c r="AR37" s="198">
        <v>43862</v>
      </c>
      <c r="AS37" s="197">
        <v>43862</v>
      </c>
      <c r="AT37" s="202">
        <v>5</v>
      </c>
      <c r="AU37" s="202">
        <v>10</v>
      </c>
      <c r="AV37" s="202"/>
      <c r="AW37" s="202"/>
      <c r="AX37" s="202"/>
      <c r="AY37" s="202"/>
      <c r="AZ37" s="202"/>
      <c r="BA37" s="202"/>
      <c r="BB37" s="202"/>
    </row>
    <row r="38" spans="1:54" x14ac:dyDescent="0.2">
      <c r="A38" s="207">
        <v>43863</v>
      </c>
      <c r="B38" s="6">
        <v>0</v>
      </c>
      <c r="C38" s="6">
        <v>0</v>
      </c>
      <c r="D38" s="6">
        <v>0</v>
      </c>
      <c r="E38" s="6">
        <v>0</v>
      </c>
      <c r="F38" s="6">
        <v>1</v>
      </c>
      <c r="G38" s="6">
        <v>6</v>
      </c>
      <c r="H38" s="6">
        <v>10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1</v>
      </c>
      <c r="S38" s="6">
        <v>1</v>
      </c>
      <c r="T38" s="6">
        <v>0</v>
      </c>
      <c r="U38" s="6">
        <v>2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f t="shared" si="0"/>
        <v>0</v>
      </c>
      <c r="AQ38" s="6">
        <f t="shared" si="1"/>
        <v>21</v>
      </c>
      <c r="AR38" s="198">
        <v>43863</v>
      </c>
      <c r="AS38" s="197">
        <v>43863</v>
      </c>
      <c r="AT38" s="202">
        <v>5</v>
      </c>
      <c r="AU38" s="202">
        <v>11</v>
      </c>
      <c r="AV38" s="202"/>
      <c r="AW38" s="202"/>
      <c r="AX38" s="202"/>
      <c r="AY38" s="202"/>
      <c r="AZ38" s="202"/>
      <c r="BA38" s="202"/>
      <c r="BB38" s="202"/>
    </row>
    <row r="39" spans="1:54" x14ac:dyDescent="0.2">
      <c r="A39" s="207">
        <v>43864</v>
      </c>
      <c r="B39" s="6">
        <v>0</v>
      </c>
      <c r="C39" s="6">
        <v>0</v>
      </c>
      <c r="D39" s="6">
        <v>0</v>
      </c>
      <c r="E39" s="6">
        <v>0</v>
      </c>
      <c r="F39" s="6">
        <v>1</v>
      </c>
      <c r="G39" s="6">
        <v>6</v>
      </c>
      <c r="H39" s="6">
        <v>12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1</v>
      </c>
      <c r="S39" s="6">
        <v>1</v>
      </c>
      <c r="T39" s="6">
        <v>0</v>
      </c>
      <c r="U39" s="6">
        <v>2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f t="shared" si="0"/>
        <v>0</v>
      </c>
      <c r="AQ39" s="6">
        <f t="shared" si="1"/>
        <v>23</v>
      </c>
      <c r="AR39" s="198">
        <v>43864</v>
      </c>
      <c r="AS39" s="197">
        <v>43864</v>
      </c>
      <c r="AT39" s="202">
        <v>5</v>
      </c>
      <c r="AU39" s="202">
        <v>12</v>
      </c>
      <c r="AV39" s="202"/>
      <c r="AW39" s="202"/>
      <c r="AX39" s="202"/>
      <c r="AY39" s="202"/>
      <c r="AZ39" s="202"/>
      <c r="BA39" s="202"/>
      <c r="BB39" s="202"/>
    </row>
    <row r="40" spans="1:54" x14ac:dyDescent="0.2">
      <c r="A40" s="207">
        <v>43865</v>
      </c>
      <c r="B40" s="6">
        <v>0</v>
      </c>
      <c r="C40" s="6">
        <v>1</v>
      </c>
      <c r="D40" s="6">
        <v>0</v>
      </c>
      <c r="E40" s="6">
        <v>0</v>
      </c>
      <c r="F40" s="6">
        <v>1</v>
      </c>
      <c r="G40" s="6">
        <v>6</v>
      </c>
      <c r="H40" s="6">
        <v>12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1</v>
      </c>
      <c r="S40" s="6">
        <v>1</v>
      </c>
      <c r="T40" s="6">
        <v>0</v>
      </c>
      <c r="U40" s="6">
        <v>2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f t="shared" si="0"/>
        <v>0</v>
      </c>
      <c r="AQ40" s="6">
        <f t="shared" si="1"/>
        <v>24</v>
      </c>
      <c r="AR40" s="198">
        <v>43865</v>
      </c>
      <c r="AS40" s="197">
        <v>43865</v>
      </c>
      <c r="AT40" s="202">
        <v>5</v>
      </c>
      <c r="AU40" s="202">
        <v>13</v>
      </c>
      <c r="AV40" s="202"/>
      <c r="AW40" s="202"/>
      <c r="AX40" s="202"/>
      <c r="AY40" s="202"/>
      <c r="AZ40" s="202"/>
      <c r="BA40" s="202"/>
      <c r="BB40" s="202"/>
    </row>
    <row r="41" spans="1:54" x14ac:dyDescent="0.2">
      <c r="A41" s="207">
        <v>43866</v>
      </c>
      <c r="B41" s="6">
        <v>0</v>
      </c>
      <c r="C41" s="6">
        <v>1</v>
      </c>
      <c r="D41" s="6">
        <v>0</v>
      </c>
      <c r="E41" s="6">
        <v>0</v>
      </c>
      <c r="F41" s="6">
        <v>1</v>
      </c>
      <c r="G41" s="6">
        <v>6</v>
      </c>
      <c r="H41" s="6">
        <v>12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1</v>
      </c>
      <c r="S41" s="6">
        <v>1</v>
      </c>
      <c r="T41" s="6">
        <v>0</v>
      </c>
      <c r="U41" s="6">
        <v>2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f t="shared" si="0"/>
        <v>0</v>
      </c>
      <c r="AQ41" s="6">
        <f t="shared" si="1"/>
        <v>24</v>
      </c>
      <c r="AR41" s="198">
        <v>43866</v>
      </c>
      <c r="AS41" s="197">
        <v>43866</v>
      </c>
      <c r="AT41" s="202">
        <v>6</v>
      </c>
      <c r="AU41" s="202">
        <v>14</v>
      </c>
      <c r="AV41" s="202"/>
      <c r="AW41" s="202"/>
      <c r="AX41" s="202"/>
      <c r="AY41" s="202"/>
      <c r="AZ41" s="202"/>
      <c r="BA41" s="202"/>
      <c r="BB41" s="202"/>
    </row>
    <row r="42" spans="1:54" x14ac:dyDescent="0.2">
      <c r="A42" s="207">
        <v>43867</v>
      </c>
      <c r="B42" s="6">
        <v>0</v>
      </c>
      <c r="C42" s="6">
        <v>1</v>
      </c>
      <c r="D42" s="6">
        <v>0</v>
      </c>
      <c r="E42" s="6">
        <v>0</v>
      </c>
      <c r="F42" s="6">
        <v>1</v>
      </c>
      <c r="G42" s="6">
        <v>6</v>
      </c>
      <c r="H42" s="6">
        <v>12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1</v>
      </c>
      <c r="S42" s="6">
        <v>1</v>
      </c>
      <c r="T42" s="6">
        <v>0</v>
      </c>
      <c r="U42" s="6">
        <v>2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f t="shared" si="0"/>
        <v>0</v>
      </c>
      <c r="AQ42" s="6">
        <f t="shared" si="1"/>
        <v>24</v>
      </c>
      <c r="AR42" s="198">
        <v>43867</v>
      </c>
      <c r="AS42" s="197">
        <v>43867</v>
      </c>
      <c r="AT42" s="202">
        <v>6</v>
      </c>
      <c r="AU42" s="202">
        <v>15</v>
      </c>
      <c r="AV42" s="202"/>
      <c r="AW42" s="202"/>
      <c r="AX42" s="202"/>
      <c r="AY42" s="202"/>
      <c r="AZ42" s="202"/>
      <c r="BA42" s="202"/>
      <c r="BB42" s="202"/>
    </row>
    <row r="43" spans="1:54" x14ac:dyDescent="0.2">
      <c r="A43" s="207">
        <v>43868</v>
      </c>
      <c r="B43" s="6">
        <v>0</v>
      </c>
      <c r="C43" s="6">
        <v>1</v>
      </c>
      <c r="D43" s="6">
        <v>0</v>
      </c>
      <c r="E43" s="6">
        <v>0</v>
      </c>
      <c r="F43" s="6">
        <v>1</v>
      </c>
      <c r="G43" s="6">
        <v>6</v>
      </c>
      <c r="H43" s="6">
        <v>13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1</v>
      </c>
      <c r="S43" s="6">
        <v>1</v>
      </c>
      <c r="T43" s="6">
        <v>0</v>
      </c>
      <c r="U43" s="6">
        <v>3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f t="shared" si="0"/>
        <v>0</v>
      </c>
      <c r="AQ43" s="6">
        <f t="shared" si="1"/>
        <v>26</v>
      </c>
      <c r="AR43" s="198">
        <v>43868</v>
      </c>
      <c r="AS43" s="197">
        <v>43868</v>
      </c>
      <c r="AT43" s="202">
        <v>6</v>
      </c>
      <c r="AU43" s="202">
        <v>16</v>
      </c>
      <c r="AV43" s="202"/>
      <c r="AW43" s="202"/>
      <c r="AX43" s="202"/>
      <c r="AY43" s="202"/>
      <c r="AZ43" s="202"/>
      <c r="BA43" s="202"/>
      <c r="BB43" s="202"/>
    </row>
    <row r="44" spans="1:54" x14ac:dyDescent="0.2">
      <c r="A44" s="207">
        <v>43869</v>
      </c>
      <c r="B44" s="6">
        <v>0</v>
      </c>
      <c r="C44" s="6">
        <v>1</v>
      </c>
      <c r="D44" s="6">
        <v>0</v>
      </c>
      <c r="E44" s="6">
        <v>0</v>
      </c>
      <c r="F44" s="6">
        <v>1</v>
      </c>
      <c r="G44" s="6">
        <v>11</v>
      </c>
      <c r="H44" s="6">
        <v>13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1</v>
      </c>
      <c r="S44" s="6">
        <v>1</v>
      </c>
      <c r="T44" s="6">
        <v>0</v>
      </c>
      <c r="U44" s="6">
        <v>3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f t="shared" si="0"/>
        <v>0</v>
      </c>
      <c r="AQ44" s="6">
        <f t="shared" si="1"/>
        <v>31</v>
      </c>
      <c r="AR44" s="198">
        <v>43869</v>
      </c>
      <c r="AS44" s="197">
        <v>43869</v>
      </c>
      <c r="AT44" s="202">
        <v>6</v>
      </c>
      <c r="AU44" s="202">
        <v>17</v>
      </c>
      <c r="AV44" s="202"/>
      <c r="AW44" s="202"/>
      <c r="AX44" s="202"/>
      <c r="AY44" s="202"/>
      <c r="AZ44" s="202"/>
      <c r="BA44" s="202"/>
      <c r="BB44" s="202"/>
    </row>
    <row r="45" spans="1:54" x14ac:dyDescent="0.2">
      <c r="A45" s="207">
        <v>43870</v>
      </c>
      <c r="B45" s="6">
        <v>0</v>
      </c>
      <c r="C45" s="6">
        <v>1</v>
      </c>
      <c r="D45" s="6">
        <v>0</v>
      </c>
      <c r="E45" s="6">
        <v>0</v>
      </c>
      <c r="F45" s="6">
        <v>1</v>
      </c>
      <c r="G45" s="6">
        <v>11</v>
      </c>
      <c r="H45" s="6">
        <v>14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2</v>
      </c>
      <c r="S45" s="6">
        <v>1</v>
      </c>
      <c r="T45" s="6">
        <v>0</v>
      </c>
      <c r="U45" s="6">
        <v>3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f t="shared" si="0"/>
        <v>0</v>
      </c>
      <c r="AQ45" s="6">
        <f t="shared" si="1"/>
        <v>33</v>
      </c>
      <c r="AR45" s="198">
        <v>43870</v>
      </c>
      <c r="AS45" s="197">
        <v>43870</v>
      </c>
      <c r="AT45" s="202">
        <v>6</v>
      </c>
      <c r="AU45" s="202">
        <v>18</v>
      </c>
      <c r="AV45" s="202"/>
      <c r="AW45" s="202"/>
      <c r="AX45" s="202"/>
      <c r="AY45" s="202"/>
      <c r="AZ45" s="202"/>
      <c r="BA45" s="202"/>
      <c r="BB45" s="202"/>
    </row>
    <row r="46" spans="1:54" x14ac:dyDescent="0.2">
      <c r="A46" s="207">
        <v>43871</v>
      </c>
      <c r="B46" s="6">
        <v>0</v>
      </c>
      <c r="C46" s="6">
        <v>1</v>
      </c>
      <c r="D46" s="6">
        <v>0</v>
      </c>
      <c r="E46" s="6">
        <v>0</v>
      </c>
      <c r="F46" s="6">
        <v>1</v>
      </c>
      <c r="G46" s="6">
        <v>11</v>
      </c>
      <c r="H46" s="6">
        <v>14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2</v>
      </c>
      <c r="S46" s="6">
        <v>1</v>
      </c>
      <c r="T46" s="6">
        <v>0</v>
      </c>
      <c r="U46" s="6">
        <v>8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f t="shared" si="0"/>
        <v>0</v>
      </c>
      <c r="AQ46" s="6">
        <f t="shared" si="1"/>
        <v>38</v>
      </c>
      <c r="AR46" s="198">
        <v>43871</v>
      </c>
      <c r="AS46" s="197">
        <v>43871</v>
      </c>
      <c r="AT46" s="202">
        <v>6</v>
      </c>
      <c r="AU46" s="202">
        <v>19</v>
      </c>
      <c r="AV46" s="202"/>
      <c r="AW46" s="202"/>
      <c r="AX46" s="202"/>
      <c r="AY46" s="202"/>
      <c r="AZ46" s="202"/>
      <c r="BA46" s="202"/>
      <c r="BB46" s="202"/>
    </row>
    <row r="47" spans="1:54" x14ac:dyDescent="0.2">
      <c r="A47" s="207">
        <v>43872</v>
      </c>
      <c r="B47" s="6">
        <v>0</v>
      </c>
      <c r="C47" s="6">
        <v>1</v>
      </c>
      <c r="D47" s="6">
        <v>0</v>
      </c>
      <c r="E47" s="6">
        <v>0</v>
      </c>
      <c r="F47" s="6">
        <v>1</v>
      </c>
      <c r="G47" s="6">
        <v>11</v>
      </c>
      <c r="H47" s="6">
        <v>16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2</v>
      </c>
      <c r="S47" s="6">
        <v>1</v>
      </c>
      <c r="T47" s="6">
        <v>0</v>
      </c>
      <c r="U47" s="6">
        <v>8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f t="shared" si="0"/>
        <v>0</v>
      </c>
      <c r="AQ47" s="6">
        <f t="shared" si="1"/>
        <v>40</v>
      </c>
      <c r="AR47" s="198">
        <v>43872</v>
      </c>
      <c r="AS47" s="197">
        <v>43872</v>
      </c>
      <c r="AT47" s="202">
        <v>6</v>
      </c>
      <c r="AU47" s="202">
        <v>20</v>
      </c>
      <c r="AV47" s="202"/>
      <c r="AW47" s="202"/>
      <c r="AX47" s="202"/>
      <c r="AY47" s="202"/>
      <c r="AZ47" s="202"/>
      <c r="BA47" s="202"/>
      <c r="BB47" s="202"/>
    </row>
    <row r="48" spans="1:54" x14ac:dyDescent="0.2">
      <c r="A48" s="207">
        <v>43873</v>
      </c>
      <c r="B48" s="6">
        <v>0</v>
      </c>
      <c r="C48" s="6">
        <v>1</v>
      </c>
      <c r="D48" s="6">
        <v>0</v>
      </c>
      <c r="E48" s="6">
        <v>0</v>
      </c>
      <c r="F48" s="6">
        <v>1</v>
      </c>
      <c r="G48" s="6">
        <v>11</v>
      </c>
      <c r="H48" s="6">
        <v>16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2</v>
      </c>
      <c r="S48" s="6">
        <v>1</v>
      </c>
      <c r="T48" s="6">
        <v>0</v>
      </c>
      <c r="U48" s="6">
        <v>9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f t="shared" si="0"/>
        <v>0</v>
      </c>
      <c r="AQ48" s="6">
        <f t="shared" si="1"/>
        <v>41</v>
      </c>
      <c r="AR48" s="198">
        <v>43873</v>
      </c>
      <c r="AS48" s="197">
        <v>43873</v>
      </c>
      <c r="AT48" s="202">
        <v>7</v>
      </c>
      <c r="AU48" s="202">
        <v>21</v>
      </c>
      <c r="AV48" s="202"/>
      <c r="AW48" s="202"/>
      <c r="AX48" s="202"/>
      <c r="AY48" s="202"/>
      <c r="AZ48" s="202"/>
      <c r="BA48" s="202"/>
      <c r="BB48" s="202"/>
    </row>
    <row r="49" spans="1:54" x14ac:dyDescent="0.2">
      <c r="A49" s="207">
        <v>43874</v>
      </c>
      <c r="B49" s="6">
        <v>0</v>
      </c>
      <c r="C49" s="6">
        <v>1</v>
      </c>
      <c r="D49" s="6">
        <v>0</v>
      </c>
      <c r="E49" s="6">
        <v>0</v>
      </c>
      <c r="F49" s="6">
        <v>1</v>
      </c>
      <c r="G49" s="6">
        <v>11</v>
      </c>
      <c r="H49" s="6">
        <v>16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2</v>
      </c>
      <c r="S49" s="6">
        <v>1</v>
      </c>
      <c r="T49" s="6">
        <v>0</v>
      </c>
      <c r="U49" s="6">
        <v>9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f t="shared" si="0"/>
        <v>0</v>
      </c>
      <c r="AQ49" s="6">
        <f t="shared" si="1"/>
        <v>41</v>
      </c>
      <c r="AR49" s="198">
        <v>43874</v>
      </c>
      <c r="AS49" s="197">
        <v>43874</v>
      </c>
      <c r="AT49" s="202">
        <v>7</v>
      </c>
      <c r="AU49" s="202">
        <v>22</v>
      </c>
      <c r="AV49" s="202"/>
      <c r="AW49" s="202"/>
      <c r="AX49" s="202"/>
      <c r="AY49" s="202"/>
      <c r="AZ49" s="202"/>
      <c r="BA49" s="202"/>
      <c r="BB49" s="202"/>
    </row>
    <row r="50" spans="1:54" x14ac:dyDescent="0.2">
      <c r="A50" s="207">
        <v>43875</v>
      </c>
      <c r="B50" s="6">
        <v>0</v>
      </c>
      <c r="C50" s="6">
        <v>1</v>
      </c>
      <c r="D50" s="6">
        <v>0</v>
      </c>
      <c r="E50" s="6">
        <v>0</v>
      </c>
      <c r="F50" s="6">
        <v>1</v>
      </c>
      <c r="G50" s="6">
        <v>11</v>
      </c>
      <c r="H50" s="6">
        <v>16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2</v>
      </c>
      <c r="S50" s="6">
        <v>1</v>
      </c>
      <c r="T50" s="6">
        <v>0</v>
      </c>
      <c r="U50" s="6">
        <v>9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f t="shared" si="0"/>
        <v>0</v>
      </c>
      <c r="AQ50" s="6">
        <f t="shared" si="1"/>
        <v>41</v>
      </c>
      <c r="AR50" s="198">
        <v>43875</v>
      </c>
      <c r="AS50" s="197">
        <v>43875</v>
      </c>
      <c r="AT50" s="202">
        <v>7</v>
      </c>
      <c r="AU50" s="202">
        <v>23</v>
      </c>
      <c r="AV50" s="202"/>
      <c r="AW50" s="202"/>
      <c r="AX50" s="202"/>
      <c r="AY50" s="202"/>
      <c r="AZ50" s="202"/>
      <c r="BA50" s="202"/>
      <c r="BB50" s="202"/>
    </row>
    <row r="51" spans="1:54" x14ac:dyDescent="0.2">
      <c r="A51" s="207">
        <v>43876</v>
      </c>
      <c r="B51" s="6">
        <v>0</v>
      </c>
      <c r="C51" s="6">
        <v>1</v>
      </c>
      <c r="D51" s="6">
        <v>0</v>
      </c>
      <c r="E51" s="6">
        <v>0</v>
      </c>
      <c r="F51" s="6">
        <v>1</v>
      </c>
      <c r="G51" s="6">
        <v>12</v>
      </c>
      <c r="H51" s="6">
        <v>16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2</v>
      </c>
      <c r="S51" s="6">
        <v>1</v>
      </c>
      <c r="T51" s="6">
        <v>0</v>
      </c>
      <c r="U51" s="6">
        <v>9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1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f t="shared" si="0"/>
        <v>1</v>
      </c>
      <c r="AQ51" s="6">
        <f t="shared" si="1"/>
        <v>42</v>
      </c>
      <c r="AR51" s="198">
        <v>43876</v>
      </c>
      <c r="AS51" s="197">
        <v>43876</v>
      </c>
      <c r="AT51" s="202">
        <v>7</v>
      </c>
      <c r="AU51" s="202">
        <v>24</v>
      </c>
      <c r="AV51" s="202"/>
      <c r="AW51" s="202"/>
      <c r="AX51" s="202"/>
      <c r="AY51" s="202"/>
      <c r="AZ51" s="202"/>
      <c r="BA51" s="202"/>
      <c r="BB51" s="202"/>
    </row>
    <row r="52" spans="1:54" x14ac:dyDescent="0.2">
      <c r="A52" s="207">
        <v>43877</v>
      </c>
      <c r="B52" s="6">
        <v>0</v>
      </c>
      <c r="C52" s="6">
        <v>1</v>
      </c>
      <c r="D52" s="6">
        <v>0</v>
      </c>
      <c r="E52" s="6">
        <v>0</v>
      </c>
      <c r="F52" s="6">
        <v>1</v>
      </c>
      <c r="G52" s="6">
        <v>12</v>
      </c>
      <c r="H52" s="6">
        <v>16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2</v>
      </c>
      <c r="S52" s="6">
        <v>1</v>
      </c>
      <c r="T52" s="6">
        <v>0</v>
      </c>
      <c r="U52" s="6">
        <v>9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1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f t="shared" si="0"/>
        <v>1</v>
      </c>
      <c r="AQ52" s="6">
        <f t="shared" si="1"/>
        <v>42</v>
      </c>
      <c r="AR52" s="198">
        <v>43877</v>
      </c>
      <c r="AS52" s="197">
        <v>43877</v>
      </c>
      <c r="AT52" s="202">
        <v>7</v>
      </c>
      <c r="AU52" s="202">
        <v>25</v>
      </c>
      <c r="AV52" s="202"/>
      <c r="AW52" s="202"/>
      <c r="AX52" s="202"/>
      <c r="AY52" s="202"/>
      <c r="AZ52" s="202"/>
      <c r="BA52" s="202"/>
      <c r="BB52" s="202"/>
    </row>
    <row r="53" spans="1:54" x14ac:dyDescent="0.2">
      <c r="A53" s="207">
        <v>43878</v>
      </c>
      <c r="B53" s="6">
        <v>0</v>
      </c>
      <c r="C53" s="6">
        <v>1</v>
      </c>
      <c r="D53" s="6">
        <v>0</v>
      </c>
      <c r="E53" s="6">
        <v>0</v>
      </c>
      <c r="F53" s="6">
        <v>1</v>
      </c>
      <c r="G53" s="6">
        <v>12</v>
      </c>
      <c r="H53" s="6">
        <v>16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2</v>
      </c>
      <c r="S53" s="6">
        <v>1</v>
      </c>
      <c r="T53" s="6">
        <v>0</v>
      </c>
      <c r="U53" s="6">
        <v>9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1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f t="shared" si="0"/>
        <v>1</v>
      </c>
      <c r="AQ53" s="6">
        <f t="shared" si="1"/>
        <v>42</v>
      </c>
      <c r="AR53" s="198">
        <v>43878</v>
      </c>
      <c r="AS53" s="197">
        <v>43878</v>
      </c>
      <c r="AT53" s="202">
        <v>7</v>
      </c>
      <c r="AU53" s="202">
        <v>26</v>
      </c>
      <c r="AV53" s="202"/>
      <c r="AW53" s="202"/>
      <c r="AX53" s="202"/>
      <c r="AY53" s="202"/>
      <c r="AZ53" s="202"/>
      <c r="BA53" s="202"/>
      <c r="BB53" s="202"/>
    </row>
    <row r="54" spans="1:54" x14ac:dyDescent="0.2">
      <c r="A54" s="207">
        <v>43879</v>
      </c>
      <c r="B54" s="6">
        <v>0</v>
      </c>
      <c r="C54" s="6">
        <v>1</v>
      </c>
      <c r="D54" s="6">
        <v>0</v>
      </c>
      <c r="E54" s="6">
        <v>0</v>
      </c>
      <c r="F54" s="6">
        <v>1</v>
      </c>
      <c r="G54" s="6">
        <v>12</v>
      </c>
      <c r="H54" s="6">
        <v>16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2</v>
      </c>
      <c r="S54" s="6">
        <v>1</v>
      </c>
      <c r="T54" s="6">
        <v>0</v>
      </c>
      <c r="U54" s="6">
        <v>9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1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f t="shared" si="0"/>
        <v>1</v>
      </c>
      <c r="AQ54" s="6">
        <f t="shared" si="1"/>
        <v>42</v>
      </c>
      <c r="AR54" s="198">
        <v>43879</v>
      </c>
      <c r="AS54" s="197">
        <v>43879</v>
      </c>
      <c r="AT54" s="202">
        <v>7</v>
      </c>
      <c r="AU54" s="202">
        <v>27</v>
      </c>
      <c r="AV54" s="202"/>
      <c r="AW54" s="202"/>
      <c r="AX54" s="202"/>
      <c r="AY54" s="202"/>
      <c r="AZ54" s="202"/>
      <c r="BA54" s="202"/>
      <c r="BB54" s="202"/>
    </row>
    <row r="55" spans="1:54" x14ac:dyDescent="0.2">
      <c r="A55" s="207">
        <v>43880</v>
      </c>
      <c r="B55" s="6">
        <v>0</v>
      </c>
      <c r="C55" s="6">
        <v>1</v>
      </c>
      <c r="D55" s="6">
        <v>0</v>
      </c>
      <c r="E55" s="6">
        <v>0</v>
      </c>
      <c r="F55" s="6">
        <v>1</v>
      </c>
      <c r="G55" s="6">
        <v>12</v>
      </c>
      <c r="H55" s="6">
        <v>16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2</v>
      </c>
      <c r="S55" s="6">
        <v>1</v>
      </c>
      <c r="T55" s="6">
        <v>0</v>
      </c>
      <c r="U55" s="6">
        <v>9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1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f t="shared" si="0"/>
        <v>1</v>
      </c>
      <c r="AQ55" s="6">
        <f t="shared" si="1"/>
        <v>42</v>
      </c>
      <c r="AR55" s="198">
        <v>43880</v>
      </c>
      <c r="AS55" s="197">
        <v>43880</v>
      </c>
      <c r="AT55" s="202">
        <v>8</v>
      </c>
      <c r="AU55" s="202">
        <v>28</v>
      </c>
      <c r="AV55" s="202"/>
      <c r="AW55" s="202"/>
      <c r="AX55" s="202"/>
      <c r="AY55" s="202"/>
      <c r="AZ55" s="202"/>
      <c r="BA55" s="202"/>
      <c r="BB55" s="202"/>
    </row>
    <row r="56" spans="1:54" x14ac:dyDescent="0.2">
      <c r="A56" s="207">
        <v>43881</v>
      </c>
      <c r="B56" s="6">
        <v>0</v>
      </c>
      <c r="C56" s="6">
        <v>1</v>
      </c>
      <c r="D56" s="6">
        <v>0</v>
      </c>
      <c r="E56" s="6">
        <v>0</v>
      </c>
      <c r="F56" s="6">
        <v>1</v>
      </c>
      <c r="G56" s="6">
        <v>12</v>
      </c>
      <c r="H56" s="6">
        <v>16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2</v>
      </c>
      <c r="S56" s="6">
        <v>1</v>
      </c>
      <c r="T56" s="6">
        <v>0</v>
      </c>
      <c r="U56" s="6">
        <v>9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1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f t="shared" si="0"/>
        <v>1</v>
      </c>
      <c r="AQ56" s="6">
        <f t="shared" si="1"/>
        <v>42</v>
      </c>
      <c r="AR56" s="198">
        <v>43881</v>
      </c>
      <c r="AS56" s="197">
        <v>43881</v>
      </c>
      <c r="AT56" s="202">
        <v>8</v>
      </c>
      <c r="AU56" s="202">
        <v>29</v>
      </c>
      <c r="AV56" s="202"/>
      <c r="AW56" s="202"/>
      <c r="AX56" s="202"/>
      <c r="AY56" s="202"/>
      <c r="AZ56" s="202"/>
      <c r="BA56" s="202"/>
      <c r="BB56" s="202"/>
    </row>
    <row r="57" spans="1:54" x14ac:dyDescent="0.2">
      <c r="A57" s="207">
        <v>43882</v>
      </c>
      <c r="B57" s="6">
        <v>0</v>
      </c>
      <c r="C57" s="6">
        <v>1</v>
      </c>
      <c r="D57" s="6">
        <v>0</v>
      </c>
      <c r="E57" s="6">
        <v>0</v>
      </c>
      <c r="F57" s="6">
        <v>1</v>
      </c>
      <c r="G57" s="6">
        <v>12</v>
      </c>
      <c r="H57" s="6">
        <v>16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2</v>
      </c>
      <c r="S57" s="6">
        <v>1</v>
      </c>
      <c r="T57" s="6">
        <v>0</v>
      </c>
      <c r="U57" s="6">
        <v>9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1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f t="shared" si="0"/>
        <v>1</v>
      </c>
      <c r="AQ57" s="6">
        <f t="shared" si="1"/>
        <v>42</v>
      </c>
      <c r="AR57" s="198">
        <v>43882</v>
      </c>
      <c r="AS57" s="197">
        <v>43882</v>
      </c>
      <c r="AT57" s="202">
        <v>8</v>
      </c>
      <c r="AU57" s="202">
        <v>30</v>
      </c>
      <c r="AV57" s="202"/>
      <c r="AW57" s="202"/>
      <c r="AX57" s="202"/>
      <c r="AY57" s="202"/>
      <c r="AZ57" s="202"/>
      <c r="BA57" s="202"/>
      <c r="BB57" s="202"/>
    </row>
    <row r="58" spans="1:54" x14ac:dyDescent="0.2">
      <c r="A58" s="207">
        <v>43883</v>
      </c>
      <c r="B58" s="6">
        <v>0</v>
      </c>
      <c r="C58" s="6">
        <v>1</v>
      </c>
      <c r="D58" s="6">
        <v>0</v>
      </c>
      <c r="E58" s="6">
        <v>0</v>
      </c>
      <c r="F58" s="6">
        <v>1</v>
      </c>
      <c r="G58" s="6">
        <v>12</v>
      </c>
      <c r="H58" s="6">
        <v>16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2</v>
      </c>
      <c r="S58" s="6">
        <v>1</v>
      </c>
      <c r="T58" s="6">
        <v>0</v>
      </c>
      <c r="U58" s="6">
        <v>9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1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f t="shared" si="0"/>
        <v>1</v>
      </c>
      <c r="AQ58" s="6">
        <f t="shared" si="1"/>
        <v>42</v>
      </c>
      <c r="AR58" s="198">
        <v>43883</v>
      </c>
      <c r="AS58" s="197">
        <v>43883</v>
      </c>
      <c r="AT58" s="202">
        <v>8</v>
      </c>
      <c r="AU58" s="202">
        <v>31</v>
      </c>
      <c r="AV58" s="202"/>
      <c r="AW58" s="202"/>
      <c r="AX58" s="202"/>
      <c r="AY58" s="202"/>
      <c r="AZ58" s="202"/>
      <c r="BA58" s="202"/>
      <c r="BB58" s="202"/>
    </row>
    <row r="59" spans="1:54" x14ac:dyDescent="0.2">
      <c r="A59" s="207">
        <v>43884</v>
      </c>
      <c r="B59" s="6">
        <v>0</v>
      </c>
      <c r="C59" s="6">
        <v>1</v>
      </c>
      <c r="D59" s="6">
        <v>0</v>
      </c>
      <c r="E59" s="6">
        <v>0</v>
      </c>
      <c r="F59" s="6">
        <v>1</v>
      </c>
      <c r="G59" s="6">
        <v>12</v>
      </c>
      <c r="H59" s="6">
        <v>16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2</v>
      </c>
      <c r="S59" s="6">
        <v>1</v>
      </c>
      <c r="T59" s="6">
        <v>0</v>
      </c>
      <c r="U59" s="6">
        <v>9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1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f t="shared" si="0"/>
        <v>1</v>
      </c>
      <c r="AQ59" s="6">
        <f t="shared" si="1"/>
        <v>42</v>
      </c>
      <c r="AR59" s="198">
        <v>43884</v>
      </c>
      <c r="AS59" s="197">
        <v>43884</v>
      </c>
      <c r="AT59" s="202">
        <v>8</v>
      </c>
      <c r="AU59" s="202">
        <v>32</v>
      </c>
      <c r="AV59" s="202"/>
      <c r="AW59" s="202"/>
      <c r="AX59" s="202"/>
      <c r="AY59" s="202"/>
      <c r="AZ59" s="202"/>
      <c r="BA59" s="202"/>
      <c r="BB59" s="202"/>
    </row>
    <row r="60" spans="1:54" x14ac:dyDescent="0.2">
      <c r="A60" s="207">
        <v>43885</v>
      </c>
      <c r="B60" s="6">
        <v>0</v>
      </c>
      <c r="C60" s="6">
        <v>1</v>
      </c>
      <c r="D60" s="6">
        <v>0</v>
      </c>
      <c r="E60" s="6">
        <v>0</v>
      </c>
      <c r="F60" s="6">
        <v>1</v>
      </c>
      <c r="G60" s="6">
        <v>12</v>
      </c>
      <c r="H60" s="6">
        <v>16</v>
      </c>
      <c r="I60" s="6">
        <v>0</v>
      </c>
      <c r="J60" s="6">
        <v>0</v>
      </c>
      <c r="K60" s="6">
        <v>0</v>
      </c>
      <c r="L60" s="6">
        <v>229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2</v>
      </c>
      <c r="S60" s="6">
        <v>1</v>
      </c>
      <c r="T60" s="6">
        <v>0</v>
      </c>
      <c r="U60" s="6">
        <v>13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1</v>
      </c>
      <c r="AB60" s="6">
        <v>0</v>
      </c>
      <c r="AC60" s="6">
        <v>0</v>
      </c>
      <c r="AD60" s="6">
        <v>0</v>
      </c>
      <c r="AE60" s="6">
        <v>0</v>
      </c>
      <c r="AF60" s="6">
        <v>7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f t="shared" si="0"/>
        <v>8</v>
      </c>
      <c r="AQ60" s="6">
        <f t="shared" si="1"/>
        <v>275</v>
      </c>
      <c r="AR60" s="198">
        <v>43885</v>
      </c>
      <c r="AS60" s="197">
        <v>43885</v>
      </c>
      <c r="AT60" s="202">
        <v>8</v>
      </c>
      <c r="AU60" s="202">
        <v>33</v>
      </c>
      <c r="AV60" s="202"/>
      <c r="AW60" s="202"/>
      <c r="AX60" s="202"/>
      <c r="AY60" s="202"/>
      <c r="AZ60" s="202"/>
      <c r="BA60" s="202"/>
      <c r="BB60" s="202"/>
    </row>
    <row r="61" spans="1:54" x14ac:dyDescent="0.2">
      <c r="A61" s="207">
        <v>43886</v>
      </c>
      <c r="B61" s="6">
        <v>2</v>
      </c>
      <c r="C61" s="6">
        <v>1</v>
      </c>
      <c r="D61" s="6">
        <v>0</v>
      </c>
      <c r="E61" s="6">
        <v>0</v>
      </c>
      <c r="F61" s="6">
        <v>1</v>
      </c>
      <c r="G61" s="6">
        <v>14</v>
      </c>
      <c r="H61" s="6">
        <v>17</v>
      </c>
      <c r="I61" s="6">
        <v>0</v>
      </c>
      <c r="J61" s="6">
        <v>0</v>
      </c>
      <c r="K61" s="6">
        <v>0</v>
      </c>
      <c r="L61" s="6">
        <v>322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6</v>
      </c>
      <c r="S61" s="6">
        <v>1</v>
      </c>
      <c r="T61" s="6">
        <v>1</v>
      </c>
      <c r="U61" s="6">
        <v>13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1</v>
      </c>
      <c r="AB61" s="6">
        <v>0</v>
      </c>
      <c r="AC61" s="6">
        <v>0</v>
      </c>
      <c r="AD61" s="6">
        <v>0</v>
      </c>
      <c r="AE61" s="6">
        <v>0</v>
      </c>
      <c r="AF61" s="6">
        <v>10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f t="shared" si="0"/>
        <v>11</v>
      </c>
      <c r="AQ61" s="6">
        <f t="shared" si="1"/>
        <v>378</v>
      </c>
      <c r="AR61" s="198">
        <v>43886</v>
      </c>
      <c r="AS61" s="197">
        <v>43886</v>
      </c>
      <c r="AT61" s="202">
        <v>8</v>
      </c>
      <c r="AU61" s="202">
        <v>34</v>
      </c>
      <c r="AV61" s="132">
        <v>54697</v>
      </c>
      <c r="AW61" s="132">
        <v>57555</v>
      </c>
      <c r="AX61" s="132">
        <v>-2858</v>
      </c>
      <c r="AY61" s="132">
        <v>1791.5833333333358</v>
      </c>
      <c r="AZ61" s="200">
        <v>43886</v>
      </c>
      <c r="BA61" s="201">
        <v>43886</v>
      </c>
      <c r="BB61" s="206">
        <f>AX61</f>
        <v>-2858</v>
      </c>
    </row>
    <row r="62" spans="1:54" x14ac:dyDescent="0.2">
      <c r="A62" s="207">
        <v>43887</v>
      </c>
      <c r="B62" s="6">
        <v>2</v>
      </c>
      <c r="C62" s="6">
        <v>1</v>
      </c>
      <c r="D62" s="6">
        <v>0</v>
      </c>
      <c r="E62" s="6">
        <v>0</v>
      </c>
      <c r="F62" s="6">
        <v>2</v>
      </c>
      <c r="G62" s="6">
        <v>18</v>
      </c>
      <c r="H62" s="6">
        <v>27</v>
      </c>
      <c r="I62" s="6">
        <v>1</v>
      </c>
      <c r="J62" s="6">
        <v>0</v>
      </c>
      <c r="K62" s="6">
        <v>0</v>
      </c>
      <c r="L62" s="6">
        <v>400</v>
      </c>
      <c r="M62" s="6">
        <v>0</v>
      </c>
      <c r="N62" s="6">
        <v>0</v>
      </c>
      <c r="O62" s="6">
        <v>0</v>
      </c>
      <c r="P62" s="6">
        <v>1</v>
      </c>
      <c r="Q62" s="6">
        <v>0</v>
      </c>
      <c r="R62" s="6">
        <v>13</v>
      </c>
      <c r="S62" s="6">
        <v>2</v>
      </c>
      <c r="T62" s="6">
        <v>1</v>
      </c>
      <c r="U62" s="6">
        <v>13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2</v>
      </c>
      <c r="AB62" s="6">
        <v>0</v>
      </c>
      <c r="AC62" s="6">
        <v>0</v>
      </c>
      <c r="AD62" s="6">
        <v>0</v>
      </c>
      <c r="AE62" s="6">
        <v>0</v>
      </c>
      <c r="AF62" s="6">
        <v>12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f t="shared" si="0"/>
        <v>14</v>
      </c>
      <c r="AQ62" s="6">
        <f t="shared" si="1"/>
        <v>481</v>
      </c>
      <c r="AR62" s="198">
        <v>43887</v>
      </c>
      <c r="AS62" s="197">
        <v>43887</v>
      </c>
      <c r="AT62" s="202">
        <v>9</v>
      </c>
      <c r="AU62" s="202">
        <v>35</v>
      </c>
      <c r="AV62" s="202"/>
      <c r="AW62" s="202"/>
      <c r="AX62" s="202"/>
      <c r="AY62" s="202"/>
      <c r="AZ62" s="202"/>
      <c r="BA62" s="202"/>
      <c r="BB62" s="202"/>
    </row>
    <row r="63" spans="1:54" x14ac:dyDescent="0.2">
      <c r="A63" s="207">
        <v>43888</v>
      </c>
      <c r="B63" s="6">
        <v>3</v>
      </c>
      <c r="C63" s="6">
        <v>1</v>
      </c>
      <c r="D63" s="6">
        <v>1</v>
      </c>
      <c r="E63" s="6">
        <v>1</v>
      </c>
      <c r="F63" s="6">
        <v>2</v>
      </c>
      <c r="G63" s="6">
        <v>38</v>
      </c>
      <c r="H63" s="6">
        <v>46</v>
      </c>
      <c r="I63" s="6">
        <v>3</v>
      </c>
      <c r="J63" s="6">
        <v>0</v>
      </c>
      <c r="K63" s="6">
        <v>0</v>
      </c>
      <c r="L63" s="6">
        <v>650</v>
      </c>
      <c r="M63" s="6">
        <v>0</v>
      </c>
      <c r="N63" s="6">
        <v>0</v>
      </c>
      <c r="O63" s="6">
        <v>1</v>
      </c>
      <c r="P63" s="6">
        <v>1</v>
      </c>
      <c r="Q63" s="6">
        <v>0</v>
      </c>
      <c r="R63" s="6">
        <v>15</v>
      </c>
      <c r="S63" s="6">
        <v>7</v>
      </c>
      <c r="T63" s="6">
        <v>8</v>
      </c>
      <c r="U63" s="6">
        <v>15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2</v>
      </c>
      <c r="AB63" s="6">
        <v>0</v>
      </c>
      <c r="AC63" s="6">
        <v>0</v>
      </c>
      <c r="AD63" s="6">
        <v>0</v>
      </c>
      <c r="AE63" s="6">
        <v>0</v>
      </c>
      <c r="AF63" s="6">
        <v>17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f t="shared" si="0"/>
        <v>19</v>
      </c>
      <c r="AQ63" s="6">
        <f t="shared" si="1"/>
        <v>792</v>
      </c>
      <c r="AR63" s="198">
        <v>43888</v>
      </c>
      <c r="AS63" s="197">
        <v>43888</v>
      </c>
      <c r="AT63" s="202">
        <v>9</v>
      </c>
      <c r="AU63" s="202">
        <v>36</v>
      </c>
      <c r="AV63" s="202"/>
      <c r="AW63" s="202"/>
      <c r="AX63" s="202"/>
      <c r="AY63" s="202"/>
      <c r="AZ63" s="202"/>
      <c r="BA63" s="202"/>
      <c r="BB63" s="202"/>
    </row>
    <row r="64" spans="1:54" x14ac:dyDescent="0.2">
      <c r="A64" s="207">
        <v>43889</v>
      </c>
      <c r="B64" s="6">
        <v>3</v>
      </c>
      <c r="C64" s="6">
        <v>1</v>
      </c>
      <c r="D64" s="6">
        <v>1</v>
      </c>
      <c r="E64" s="6">
        <v>1</v>
      </c>
      <c r="F64" s="6">
        <v>2</v>
      </c>
      <c r="G64" s="6">
        <v>57</v>
      </c>
      <c r="H64" s="6">
        <v>48</v>
      </c>
      <c r="I64" s="6">
        <v>4</v>
      </c>
      <c r="J64" s="6">
        <v>0</v>
      </c>
      <c r="K64" s="6">
        <v>0</v>
      </c>
      <c r="L64" s="6">
        <v>888</v>
      </c>
      <c r="M64" s="6">
        <v>0</v>
      </c>
      <c r="N64" s="6">
        <v>0</v>
      </c>
      <c r="O64" s="6">
        <v>1</v>
      </c>
      <c r="P64" s="6">
        <v>6</v>
      </c>
      <c r="Q64" s="6">
        <v>0</v>
      </c>
      <c r="R64" s="6">
        <v>32</v>
      </c>
      <c r="S64" s="6">
        <v>7</v>
      </c>
      <c r="T64" s="6">
        <v>8</v>
      </c>
      <c r="U64" s="6">
        <v>20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2</v>
      </c>
      <c r="AB64" s="6">
        <v>0</v>
      </c>
      <c r="AC64" s="6">
        <v>0</v>
      </c>
      <c r="AD64" s="6">
        <v>0</v>
      </c>
      <c r="AE64" s="6">
        <v>0</v>
      </c>
      <c r="AF64" s="6">
        <v>21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f t="shared" si="0"/>
        <v>23</v>
      </c>
      <c r="AQ64" s="6">
        <f t="shared" si="1"/>
        <v>1079</v>
      </c>
      <c r="AR64" s="198">
        <v>43889</v>
      </c>
      <c r="AS64" s="197">
        <v>43889</v>
      </c>
      <c r="AT64" s="202">
        <v>9</v>
      </c>
      <c r="AU64" s="202">
        <v>37</v>
      </c>
      <c r="AV64" s="202"/>
      <c r="AW64" s="202"/>
      <c r="AX64" s="202"/>
      <c r="AY64" s="202"/>
      <c r="AZ64" s="202"/>
      <c r="BA64" s="202"/>
      <c r="BB64" s="202"/>
    </row>
    <row r="65" spans="1:54" x14ac:dyDescent="0.2">
      <c r="A65" s="207">
        <v>43890</v>
      </c>
      <c r="B65" s="6">
        <v>9</v>
      </c>
      <c r="C65" s="6">
        <v>1</v>
      </c>
      <c r="D65" s="6">
        <v>3</v>
      </c>
      <c r="E65" s="6">
        <v>1</v>
      </c>
      <c r="F65" s="6">
        <v>3</v>
      </c>
      <c r="G65" s="6">
        <v>100</v>
      </c>
      <c r="H65" s="6">
        <v>79</v>
      </c>
      <c r="I65" s="6">
        <v>4</v>
      </c>
      <c r="J65" s="6">
        <v>0</v>
      </c>
      <c r="K65" s="6">
        <v>1</v>
      </c>
      <c r="L65" s="6">
        <v>1128</v>
      </c>
      <c r="M65" s="6">
        <v>1</v>
      </c>
      <c r="N65" s="6">
        <v>0</v>
      </c>
      <c r="O65" s="6">
        <v>6</v>
      </c>
      <c r="P65" s="6">
        <v>15</v>
      </c>
      <c r="Q65" s="6">
        <v>0</v>
      </c>
      <c r="R65" s="6">
        <v>45</v>
      </c>
      <c r="S65" s="6">
        <v>12</v>
      </c>
      <c r="T65" s="6">
        <v>18</v>
      </c>
      <c r="U65" s="6">
        <v>23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2</v>
      </c>
      <c r="AB65" s="6">
        <v>0</v>
      </c>
      <c r="AC65" s="6">
        <v>0</v>
      </c>
      <c r="AD65" s="6">
        <v>0</v>
      </c>
      <c r="AE65" s="6">
        <v>0</v>
      </c>
      <c r="AF65" s="6">
        <v>29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f t="shared" si="0"/>
        <v>31</v>
      </c>
      <c r="AQ65" s="6">
        <f t="shared" si="1"/>
        <v>1449</v>
      </c>
      <c r="AR65" s="198">
        <v>43890</v>
      </c>
      <c r="AS65" s="197">
        <v>43890</v>
      </c>
      <c r="AT65" s="202">
        <v>9</v>
      </c>
      <c r="AU65" s="202">
        <v>38</v>
      </c>
      <c r="AV65" s="202"/>
      <c r="AW65" s="202"/>
      <c r="AX65" s="202"/>
      <c r="AY65" s="202"/>
      <c r="AZ65" s="202"/>
      <c r="BA65" s="202"/>
      <c r="BB65" s="202"/>
    </row>
    <row r="66" spans="1:54" x14ac:dyDescent="0.2">
      <c r="A66" s="207">
        <v>43891</v>
      </c>
      <c r="B66" s="6">
        <v>14</v>
      </c>
      <c r="C66" s="6">
        <v>2</v>
      </c>
      <c r="D66" s="6">
        <v>4</v>
      </c>
      <c r="E66" s="6">
        <v>1</v>
      </c>
      <c r="F66" s="6">
        <v>6</v>
      </c>
      <c r="G66" s="6">
        <v>130</v>
      </c>
      <c r="H66" s="6">
        <v>130</v>
      </c>
      <c r="I66" s="6">
        <v>7</v>
      </c>
      <c r="J66" s="6">
        <v>0</v>
      </c>
      <c r="K66" s="6">
        <v>1</v>
      </c>
      <c r="L66" s="6">
        <v>1694</v>
      </c>
      <c r="M66" s="6">
        <v>1</v>
      </c>
      <c r="N66" s="6">
        <v>0</v>
      </c>
      <c r="O66" s="6">
        <v>10</v>
      </c>
      <c r="P66" s="6">
        <v>19</v>
      </c>
      <c r="Q66" s="6">
        <v>0</v>
      </c>
      <c r="R66" s="6">
        <v>84</v>
      </c>
      <c r="S66" s="6">
        <v>14</v>
      </c>
      <c r="T66" s="6">
        <v>27</v>
      </c>
      <c r="U66" s="6">
        <v>36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2</v>
      </c>
      <c r="AB66" s="6">
        <v>0</v>
      </c>
      <c r="AC66" s="6">
        <v>0</v>
      </c>
      <c r="AD66" s="6">
        <v>0</v>
      </c>
      <c r="AE66" s="6">
        <v>0</v>
      </c>
      <c r="AF66" s="6">
        <v>34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f t="shared" si="0"/>
        <v>36</v>
      </c>
      <c r="AQ66" s="6">
        <f t="shared" si="1"/>
        <v>2180</v>
      </c>
      <c r="AR66" s="198">
        <v>43891</v>
      </c>
      <c r="AS66" s="197">
        <v>43891</v>
      </c>
      <c r="AT66" s="202">
        <v>9</v>
      </c>
      <c r="AU66" s="202">
        <v>39</v>
      </c>
      <c r="AV66" s="202"/>
      <c r="AW66" s="202"/>
      <c r="AX66" s="202"/>
      <c r="AY66" s="202"/>
      <c r="AZ66" s="202"/>
      <c r="BA66" s="202"/>
      <c r="BB66" s="202"/>
    </row>
    <row r="67" spans="1:54" x14ac:dyDescent="0.2">
      <c r="A67" s="207">
        <v>43892</v>
      </c>
      <c r="B67" s="6">
        <v>18</v>
      </c>
      <c r="C67" s="6">
        <v>8</v>
      </c>
      <c r="D67" s="6">
        <v>4</v>
      </c>
      <c r="E67" s="6">
        <v>1</v>
      </c>
      <c r="F67" s="6">
        <v>6</v>
      </c>
      <c r="G67" s="6">
        <v>191</v>
      </c>
      <c r="H67" s="6">
        <v>159</v>
      </c>
      <c r="I67" s="6">
        <v>7</v>
      </c>
      <c r="J67" s="6">
        <v>0</v>
      </c>
      <c r="K67" s="6">
        <v>1</v>
      </c>
      <c r="L67" s="6">
        <v>2036</v>
      </c>
      <c r="M67" s="6">
        <v>1</v>
      </c>
      <c r="N67" s="6">
        <v>0</v>
      </c>
      <c r="O67" s="6">
        <v>18</v>
      </c>
      <c r="P67" s="6">
        <v>25</v>
      </c>
      <c r="Q67" s="6">
        <v>2</v>
      </c>
      <c r="R67" s="6">
        <v>120</v>
      </c>
      <c r="S67" s="6">
        <v>15</v>
      </c>
      <c r="T67" s="6">
        <v>42</v>
      </c>
      <c r="U67" s="6">
        <v>40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3</v>
      </c>
      <c r="AB67" s="6">
        <v>0</v>
      </c>
      <c r="AC67" s="6">
        <v>0</v>
      </c>
      <c r="AD67" s="6">
        <v>0</v>
      </c>
      <c r="AE67" s="6">
        <v>0</v>
      </c>
      <c r="AF67" s="6">
        <v>52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f t="shared" si="0"/>
        <v>55</v>
      </c>
      <c r="AQ67" s="6">
        <f t="shared" si="1"/>
        <v>2694</v>
      </c>
      <c r="AR67" s="198">
        <v>43892</v>
      </c>
      <c r="AS67" s="197">
        <v>43892</v>
      </c>
      <c r="AT67" s="202">
        <v>9</v>
      </c>
      <c r="AU67" s="202">
        <v>40</v>
      </c>
      <c r="AV67" s="202"/>
      <c r="AW67" s="202"/>
      <c r="AX67" s="202"/>
      <c r="AY67" s="202"/>
      <c r="AZ67" s="202"/>
      <c r="BA67" s="202"/>
      <c r="BB67" s="202"/>
    </row>
    <row r="68" spans="1:54" x14ac:dyDescent="0.2">
      <c r="A68" s="207">
        <v>43893</v>
      </c>
      <c r="B68" s="6">
        <v>21</v>
      </c>
      <c r="C68" s="6">
        <v>13</v>
      </c>
      <c r="D68" s="6">
        <v>6</v>
      </c>
      <c r="E68" s="6">
        <v>2</v>
      </c>
      <c r="F68" s="6">
        <v>6</v>
      </c>
      <c r="G68" s="6">
        <v>204</v>
      </c>
      <c r="H68" s="6">
        <v>196</v>
      </c>
      <c r="I68" s="6">
        <v>7</v>
      </c>
      <c r="J68" s="6">
        <v>0</v>
      </c>
      <c r="K68" s="6">
        <v>2</v>
      </c>
      <c r="L68" s="6">
        <v>2502</v>
      </c>
      <c r="M68" s="6">
        <v>1</v>
      </c>
      <c r="N68" s="6">
        <v>0</v>
      </c>
      <c r="O68" s="6">
        <v>24</v>
      </c>
      <c r="P68" s="6">
        <v>32</v>
      </c>
      <c r="Q68" s="6">
        <v>2</v>
      </c>
      <c r="R68" s="6">
        <v>165</v>
      </c>
      <c r="S68" s="6">
        <v>21</v>
      </c>
      <c r="T68" s="6">
        <v>56</v>
      </c>
      <c r="U68" s="6">
        <v>51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4</v>
      </c>
      <c r="AB68" s="6">
        <v>0</v>
      </c>
      <c r="AC68" s="6">
        <v>0</v>
      </c>
      <c r="AD68" s="6">
        <v>0</v>
      </c>
      <c r="AE68" s="6">
        <v>0</v>
      </c>
      <c r="AF68" s="6">
        <v>79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1</v>
      </c>
      <c r="AM68" s="6">
        <v>0</v>
      </c>
      <c r="AN68" s="6">
        <v>0</v>
      </c>
      <c r="AO68" s="6">
        <v>0</v>
      </c>
      <c r="AP68" s="6">
        <f t="shared" si="0"/>
        <v>84</v>
      </c>
      <c r="AQ68" s="6">
        <f t="shared" si="1"/>
        <v>3311</v>
      </c>
      <c r="AR68" s="198">
        <v>43893</v>
      </c>
      <c r="AS68" s="197">
        <v>43893</v>
      </c>
      <c r="AT68" s="202">
        <v>9</v>
      </c>
      <c r="AU68" s="202">
        <v>41</v>
      </c>
      <c r="AV68" s="132">
        <v>55499</v>
      </c>
      <c r="AW68" s="132">
        <v>57287</v>
      </c>
      <c r="AX68" s="132">
        <v>-1788</v>
      </c>
      <c r="AY68" s="132">
        <v>4385.1666666666715</v>
      </c>
      <c r="AZ68" s="200">
        <v>43893</v>
      </c>
      <c r="BA68" s="201">
        <v>43893</v>
      </c>
      <c r="BB68" s="206">
        <f>BB61+AX68</f>
        <v>-4646</v>
      </c>
    </row>
    <row r="69" spans="1:54" x14ac:dyDescent="0.2">
      <c r="A69" s="207">
        <v>43894</v>
      </c>
      <c r="B69" s="6">
        <v>29</v>
      </c>
      <c r="C69" s="6">
        <v>23</v>
      </c>
      <c r="D69" s="6">
        <v>10</v>
      </c>
      <c r="E69" s="6">
        <v>2</v>
      </c>
      <c r="F69" s="6">
        <v>6</v>
      </c>
      <c r="G69" s="6">
        <v>285</v>
      </c>
      <c r="H69" s="6">
        <v>262</v>
      </c>
      <c r="I69" s="6">
        <v>9</v>
      </c>
      <c r="J69" s="6">
        <v>2</v>
      </c>
      <c r="K69" s="6">
        <v>6</v>
      </c>
      <c r="L69" s="6">
        <v>3089</v>
      </c>
      <c r="M69" s="6">
        <v>1</v>
      </c>
      <c r="N69" s="6">
        <v>0</v>
      </c>
      <c r="O69" s="6">
        <v>38</v>
      </c>
      <c r="P69" s="6">
        <v>56</v>
      </c>
      <c r="Q69" s="6">
        <v>5</v>
      </c>
      <c r="R69" s="6">
        <v>222</v>
      </c>
      <c r="S69" s="6">
        <v>35</v>
      </c>
      <c r="T69" s="6">
        <v>90</v>
      </c>
      <c r="U69" s="6">
        <v>85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4</v>
      </c>
      <c r="AB69" s="6">
        <v>0</v>
      </c>
      <c r="AC69" s="6">
        <v>0</v>
      </c>
      <c r="AD69" s="6">
        <v>0</v>
      </c>
      <c r="AE69" s="6">
        <v>0</v>
      </c>
      <c r="AF69" s="6">
        <v>107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2</v>
      </c>
      <c r="AM69" s="6">
        <v>0</v>
      </c>
      <c r="AN69" s="6">
        <v>0</v>
      </c>
      <c r="AO69" s="6">
        <v>0</v>
      </c>
      <c r="AP69" s="6">
        <f t="shared" si="0"/>
        <v>113</v>
      </c>
      <c r="AQ69" s="6">
        <f t="shared" si="1"/>
        <v>4255</v>
      </c>
      <c r="AR69" s="198">
        <v>43894</v>
      </c>
      <c r="AS69" s="197">
        <v>43894</v>
      </c>
      <c r="AT69" s="202">
        <v>10</v>
      </c>
      <c r="AU69" s="202">
        <v>42</v>
      </c>
      <c r="AV69" s="202"/>
      <c r="AW69" s="202"/>
      <c r="AX69" s="202"/>
      <c r="AY69" s="202"/>
      <c r="AZ69" s="202"/>
      <c r="BA69" s="202"/>
      <c r="BB69" s="202"/>
    </row>
    <row r="70" spans="1:54" x14ac:dyDescent="0.2">
      <c r="A70" s="207">
        <v>43895</v>
      </c>
      <c r="B70" s="6">
        <v>41</v>
      </c>
      <c r="C70" s="6">
        <v>50</v>
      </c>
      <c r="D70" s="6">
        <v>10</v>
      </c>
      <c r="E70" s="6">
        <v>3</v>
      </c>
      <c r="F70" s="6">
        <v>12</v>
      </c>
      <c r="G70" s="6">
        <v>377</v>
      </c>
      <c r="H70" s="6">
        <v>482</v>
      </c>
      <c r="I70" s="6">
        <v>31</v>
      </c>
      <c r="J70" s="6">
        <v>2</v>
      </c>
      <c r="K70" s="6">
        <v>6</v>
      </c>
      <c r="L70" s="6">
        <v>3858</v>
      </c>
      <c r="M70" s="6">
        <v>1</v>
      </c>
      <c r="N70" s="6">
        <v>0</v>
      </c>
      <c r="O70" s="6">
        <v>82</v>
      </c>
      <c r="P70" s="6">
        <v>87</v>
      </c>
      <c r="Q70" s="6">
        <v>8</v>
      </c>
      <c r="R70" s="6">
        <v>259</v>
      </c>
      <c r="S70" s="6">
        <v>94</v>
      </c>
      <c r="T70" s="6">
        <v>114</v>
      </c>
      <c r="U70" s="6">
        <v>115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6</v>
      </c>
      <c r="AB70" s="6">
        <v>0</v>
      </c>
      <c r="AC70" s="6">
        <v>0</v>
      </c>
      <c r="AD70" s="6">
        <v>0</v>
      </c>
      <c r="AE70" s="6">
        <v>0</v>
      </c>
      <c r="AF70" s="6">
        <v>148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3</v>
      </c>
      <c r="AM70" s="6">
        <v>0</v>
      </c>
      <c r="AN70" s="6">
        <v>1</v>
      </c>
      <c r="AO70" s="6">
        <v>0</v>
      </c>
      <c r="AP70" s="6">
        <f t="shared" si="0"/>
        <v>158</v>
      </c>
      <c r="AQ70" s="6">
        <f t="shared" si="1"/>
        <v>5632</v>
      </c>
      <c r="AR70" s="198">
        <v>43895</v>
      </c>
      <c r="AS70" s="197">
        <v>43895</v>
      </c>
      <c r="AT70" s="202">
        <v>10</v>
      </c>
      <c r="AU70" s="202">
        <v>43</v>
      </c>
      <c r="AV70" s="202"/>
      <c r="AW70" s="202"/>
      <c r="AX70" s="202"/>
      <c r="AY70" s="202"/>
      <c r="AZ70" s="202"/>
      <c r="BA70" s="202"/>
      <c r="BB70" s="202"/>
    </row>
    <row r="71" spans="1:54" x14ac:dyDescent="0.2">
      <c r="A71" s="207">
        <v>43896</v>
      </c>
      <c r="B71" s="6">
        <v>55</v>
      </c>
      <c r="C71" s="6">
        <v>109</v>
      </c>
      <c r="D71" s="6">
        <v>23</v>
      </c>
      <c r="E71" s="6">
        <v>10</v>
      </c>
      <c r="F71" s="6">
        <v>15</v>
      </c>
      <c r="G71" s="6">
        <v>653</v>
      </c>
      <c r="H71" s="6">
        <v>670</v>
      </c>
      <c r="I71" s="6">
        <v>45</v>
      </c>
      <c r="J71" s="6">
        <v>2</v>
      </c>
      <c r="K71" s="6">
        <v>18</v>
      </c>
      <c r="L71" s="6">
        <v>4636</v>
      </c>
      <c r="M71" s="6">
        <v>2</v>
      </c>
      <c r="N71" s="6">
        <v>0</v>
      </c>
      <c r="O71" s="6">
        <v>128</v>
      </c>
      <c r="P71" s="6">
        <v>108</v>
      </c>
      <c r="Q71" s="6">
        <v>13</v>
      </c>
      <c r="R71" s="6">
        <v>400</v>
      </c>
      <c r="S71" s="6">
        <v>101</v>
      </c>
      <c r="T71" s="6">
        <v>214</v>
      </c>
      <c r="U71" s="6">
        <v>163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9</v>
      </c>
      <c r="AB71" s="6">
        <v>0</v>
      </c>
      <c r="AC71" s="6">
        <v>0</v>
      </c>
      <c r="AD71" s="6">
        <v>0</v>
      </c>
      <c r="AE71" s="6">
        <v>0</v>
      </c>
      <c r="AF71" s="6">
        <v>197</v>
      </c>
      <c r="AG71" s="6">
        <v>0</v>
      </c>
      <c r="AH71" s="6">
        <v>0</v>
      </c>
      <c r="AI71" s="6">
        <v>1</v>
      </c>
      <c r="AJ71" s="6">
        <v>0</v>
      </c>
      <c r="AK71" s="6">
        <v>0</v>
      </c>
      <c r="AL71" s="6">
        <v>5</v>
      </c>
      <c r="AM71" s="6">
        <v>0</v>
      </c>
      <c r="AN71" s="6">
        <v>1</v>
      </c>
      <c r="AO71" s="6">
        <v>1</v>
      </c>
      <c r="AP71" s="6">
        <f t="shared" si="0"/>
        <v>214</v>
      </c>
      <c r="AQ71" s="6">
        <f t="shared" si="1"/>
        <v>7365</v>
      </c>
      <c r="AR71" s="198">
        <v>43896</v>
      </c>
      <c r="AS71" s="197">
        <v>43896</v>
      </c>
      <c r="AT71" s="202">
        <v>10</v>
      </c>
      <c r="AU71" s="202">
        <v>44</v>
      </c>
      <c r="AV71" s="202"/>
      <c r="AW71" s="202"/>
      <c r="AX71" s="202"/>
      <c r="AY71" s="202"/>
      <c r="AZ71" s="202"/>
      <c r="BA71" s="202"/>
      <c r="BB71" s="202"/>
    </row>
    <row r="72" spans="1:54" x14ac:dyDescent="0.2">
      <c r="A72" s="207">
        <v>43897</v>
      </c>
      <c r="B72" s="6">
        <v>79</v>
      </c>
      <c r="C72" s="6">
        <v>169</v>
      </c>
      <c r="D72" s="6">
        <v>23</v>
      </c>
      <c r="E72" s="6">
        <v>10</v>
      </c>
      <c r="F72" s="6">
        <v>15</v>
      </c>
      <c r="G72" s="6">
        <v>949</v>
      </c>
      <c r="H72" s="6">
        <v>799</v>
      </c>
      <c r="I72" s="6">
        <v>46</v>
      </c>
      <c r="J72" s="6">
        <v>4</v>
      </c>
      <c r="K72" s="6">
        <v>18</v>
      </c>
      <c r="L72" s="6">
        <v>5883</v>
      </c>
      <c r="M72" s="6">
        <v>2</v>
      </c>
      <c r="N72" s="6">
        <v>3</v>
      </c>
      <c r="O72" s="6">
        <v>188</v>
      </c>
      <c r="P72" s="6">
        <v>147</v>
      </c>
      <c r="Q72" s="6">
        <v>20</v>
      </c>
      <c r="R72" s="6">
        <v>500</v>
      </c>
      <c r="S72" s="6">
        <v>161</v>
      </c>
      <c r="T72" s="6">
        <v>268</v>
      </c>
      <c r="U72" s="6">
        <v>206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11</v>
      </c>
      <c r="AB72" s="6">
        <v>0</v>
      </c>
      <c r="AC72" s="6">
        <v>0</v>
      </c>
      <c r="AD72" s="6">
        <v>0</v>
      </c>
      <c r="AE72" s="6">
        <v>0</v>
      </c>
      <c r="AF72" s="6">
        <v>233</v>
      </c>
      <c r="AG72" s="6">
        <v>0</v>
      </c>
      <c r="AH72" s="6">
        <v>0</v>
      </c>
      <c r="AI72" s="6">
        <v>1</v>
      </c>
      <c r="AJ72" s="6">
        <v>0</v>
      </c>
      <c r="AK72" s="6">
        <v>0</v>
      </c>
      <c r="AL72" s="6">
        <v>10</v>
      </c>
      <c r="AM72" s="6">
        <v>0</v>
      </c>
      <c r="AN72" s="6">
        <v>1</v>
      </c>
      <c r="AO72" s="6">
        <v>2</v>
      </c>
      <c r="AP72" s="6">
        <f t="shared" si="0"/>
        <v>258</v>
      </c>
      <c r="AQ72" s="6">
        <f t="shared" si="1"/>
        <v>9490</v>
      </c>
      <c r="AR72" s="198">
        <v>43897</v>
      </c>
      <c r="AS72" s="197">
        <v>43897</v>
      </c>
      <c r="AT72" s="202">
        <v>10</v>
      </c>
      <c r="AU72" s="202">
        <v>45</v>
      </c>
      <c r="AV72" s="202"/>
      <c r="AW72" s="202"/>
      <c r="AX72" s="202"/>
      <c r="AY72" s="202"/>
      <c r="AZ72" s="202"/>
      <c r="BA72" s="202"/>
      <c r="BB72" s="202"/>
    </row>
    <row r="73" spans="1:54" x14ac:dyDescent="0.2">
      <c r="A73" s="207">
        <v>43898</v>
      </c>
      <c r="B73" s="6">
        <v>104</v>
      </c>
      <c r="C73" s="6">
        <v>200</v>
      </c>
      <c r="D73" s="6">
        <v>35</v>
      </c>
      <c r="E73" s="6">
        <v>10</v>
      </c>
      <c r="F73" s="6">
        <v>23</v>
      </c>
      <c r="G73" s="6">
        <v>1126</v>
      </c>
      <c r="H73" s="6">
        <v>1040</v>
      </c>
      <c r="I73" s="6">
        <v>73</v>
      </c>
      <c r="J73" s="6">
        <v>7</v>
      </c>
      <c r="K73" s="6">
        <v>19</v>
      </c>
      <c r="L73" s="6">
        <v>7375</v>
      </c>
      <c r="M73" s="6">
        <v>3</v>
      </c>
      <c r="N73" s="6">
        <v>3</v>
      </c>
      <c r="O73" s="6">
        <v>265</v>
      </c>
      <c r="P73" s="6">
        <v>176</v>
      </c>
      <c r="Q73" s="6">
        <v>30</v>
      </c>
      <c r="R73" s="6">
        <v>673</v>
      </c>
      <c r="S73" s="6">
        <v>203</v>
      </c>
      <c r="T73" s="6">
        <v>337</v>
      </c>
      <c r="U73" s="6">
        <v>273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19</v>
      </c>
      <c r="AB73" s="6">
        <v>0</v>
      </c>
      <c r="AC73" s="6">
        <v>0</v>
      </c>
      <c r="AD73" s="6">
        <v>0</v>
      </c>
      <c r="AE73" s="6">
        <v>0</v>
      </c>
      <c r="AF73" s="6">
        <v>366</v>
      </c>
      <c r="AG73" s="6">
        <v>0</v>
      </c>
      <c r="AH73" s="6">
        <v>0</v>
      </c>
      <c r="AI73" s="6">
        <v>3</v>
      </c>
      <c r="AJ73" s="6">
        <v>0</v>
      </c>
      <c r="AK73" s="6">
        <v>0</v>
      </c>
      <c r="AL73" s="6">
        <v>17</v>
      </c>
      <c r="AM73" s="6">
        <v>0</v>
      </c>
      <c r="AN73" s="6">
        <v>2</v>
      </c>
      <c r="AO73" s="6">
        <v>2</v>
      </c>
      <c r="AP73" s="6">
        <f t="shared" si="0"/>
        <v>409</v>
      </c>
      <c r="AQ73" s="6">
        <f t="shared" si="1"/>
        <v>11975</v>
      </c>
      <c r="AR73" s="198">
        <v>43898</v>
      </c>
      <c r="AS73" s="197">
        <v>43898</v>
      </c>
      <c r="AT73" s="202">
        <v>10</v>
      </c>
      <c r="AU73" s="202">
        <v>46</v>
      </c>
      <c r="AV73" s="202"/>
      <c r="AW73" s="202"/>
      <c r="AX73" s="202"/>
      <c r="AY73" s="202"/>
      <c r="AZ73" s="202"/>
      <c r="BA73" s="202"/>
      <c r="BB73" s="202"/>
    </row>
    <row r="74" spans="1:54" x14ac:dyDescent="0.2">
      <c r="A74" s="207">
        <v>43899</v>
      </c>
      <c r="B74" s="6">
        <v>131</v>
      </c>
      <c r="C74" s="6">
        <v>239</v>
      </c>
      <c r="D74" s="6">
        <v>90</v>
      </c>
      <c r="E74" s="6">
        <v>10</v>
      </c>
      <c r="F74" s="6">
        <v>30</v>
      </c>
      <c r="G74" s="6">
        <v>1209</v>
      </c>
      <c r="H74" s="6">
        <v>1176</v>
      </c>
      <c r="I74" s="6">
        <v>73</v>
      </c>
      <c r="J74" s="6">
        <v>9</v>
      </c>
      <c r="K74" s="6">
        <v>21</v>
      </c>
      <c r="L74" s="6">
        <v>9172</v>
      </c>
      <c r="M74" s="6">
        <v>3</v>
      </c>
      <c r="N74" s="6">
        <v>3</v>
      </c>
      <c r="O74" s="6">
        <v>321</v>
      </c>
      <c r="P74" s="6">
        <v>205</v>
      </c>
      <c r="Q74" s="6">
        <v>30</v>
      </c>
      <c r="R74" s="6">
        <v>1073</v>
      </c>
      <c r="S74" s="6">
        <v>248</v>
      </c>
      <c r="T74" s="6">
        <v>374</v>
      </c>
      <c r="U74" s="6">
        <v>321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19</v>
      </c>
      <c r="AB74" s="6">
        <v>2</v>
      </c>
      <c r="AC74" s="6">
        <v>0</v>
      </c>
      <c r="AD74" s="6">
        <v>0</v>
      </c>
      <c r="AE74" s="6">
        <v>0</v>
      </c>
      <c r="AF74" s="6">
        <v>463</v>
      </c>
      <c r="AG74" s="6">
        <v>0</v>
      </c>
      <c r="AH74" s="6">
        <v>0</v>
      </c>
      <c r="AI74" s="6">
        <v>3</v>
      </c>
      <c r="AJ74" s="6">
        <v>0</v>
      </c>
      <c r="AK74" s="6">
        <v>0</v>
      </c>
      <c r="AL74" s="6">
        <v>28</v>
      </c>
      <c r="AM74" s="6">
        <v>0</v>
      </c>
      <c r="AN74" s="6">
        <v>2</v>
      </c>
      <c r="AO74" s="6">
        <v>3</v>
      </c>
      <c r="AP74" s="6">
        <f t="shared" si="0"/>
        <v>520</v>
      </c>
      <c r="AQ74" s="6">
        <f t="shared" si="1"/>
        <v>14738</v>
      </c>
      <c r="AR74" s="198">
        <v>43899</v>
      </c>
      <c r="AS74" s="197">
        <v>43899</v>
      </c>
      <c r="AT74" s="202">
        <v>10</v>
      </c>
      <c r="AU74" s="202">
        <v>47</v>
      </c>
      <c r="AV74" s="202"/>
      <c r="AW74" s="202"/>
      <c r="AX74" s="202"/>
      <c r="AY74" s="202"/>
      <c r="AZ74" s="202"/>
      <c r="BA74" s="202"/>
      <c r="BB74" s="202"/>
    </row>
    <row r="75" spans="1:54" x14ac:dyDescent="0.2">
      <c r="A75" s="207">
        <v>43900</v>
      </c>
      <c r="B75" s="6">
        <v>182</v>
      </c>
      <c r="C75" s="6">
        <v>267</v>
      </c>
      <c r="D75" s="6">
        <v>262</v>
      </c>
      <c r="E75" s="6">
        <v>12</v>
      </c>
      <c r="F75" s="6">
        <v>40</v>
      </c>
      <c r="G75" s="6">
        <v>1784</v>
      </c>
      <c r="H75" s="6">
        <v>1457</v>
      </c>
      <c r="I75" s="6">
        <v>89</v>
      </c>
      <c r="J75" s="6">
        <v>9</v>
      </c>
      <c r="K75" s="6">
        <v>34</v>
      </c>
      <c r="L75" s="6">
        <v>10149</v>
      </c>
      <c r="M75" s="6">
        <v>5</v>
      </c>
      <c r="N75" s="6">
        <v>5</v>
      </c>
      <c r="O75" s="6">
        <v>382</v>
      </c>
      <c r="P75" s="6">
        <v>400</v>
      </c>
      <c r="Q75" s="6">
        <v>41</v>
      </c>
      <c r="R75" s="6">
        <v>1695</v>
      </c>
      <c r="S75" s="6">
        <v>355</v>
      </c>
      <c r="T75" s="6">
        <v>491</v>
      </c>
      <c r="U75" s="6">
        <v>382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33</v>
      </c>
      <c r="AB75" s="6">
        <v>2</v>
      </c>
      <c r="AC75" s="6">
        <v>0</v>
      </c>
      <c r="AD75" s="6">
        <v>0</v>
      </c>
      <c r="AE75" s="6">
        <v>0</v>
      </c>
      <c r="AF75" s="6">
        <v>631</v>
      </c>
      <c r="AG75" s="6">
        <v>0</v>
      </c>
      <c r="AH75" s="6">
        <v>0</v>
      </c>
      <c r="AI75" s="6">
        <v>4</v>
      </c>
      <c r="AJ75" s="6">
        <v>0</v>
      </c>
      <c r="AK75" s="6">
        <v>0</v>
      </c>
      <c r="AL75" s="6">
        <v>35</v>
      </c>
      <c r="AM75" s="6">
        <v>0</v>
      </c>
      <c r="AN75" s="6">
        <v>3</v>
      </c>
      <c r="AO75" s="6">
        <v>7</v>
      </c>
      <c r="AP75" s="6">
        <f t="shared" si="0"/>
        <v>715</v>
      </c>
      <c r="AQ75" s="6">
        <f t="shared" si="1"/>
        <v>18041</v>
      </c>
      <c r="AR75" s="198">
        <v>43900</v>
      </c>
      <c r="AS75" s="197">
        <v>43900</v>
      </c>
      <c r="AT75" s="202">
        <v>10</v>
      </c>
      <c r="AU75" s="202">
        <v>48</v>
      </c>
      <c r="AV75" s="132">
        <v>55752</v>
      </c>
      <c r="AW75" s="132">
        <v>56957</v>
      </c>
      <c r="AX75" s="132">
        <v>-1205</v>
      </c>
      <c r="AY75" s="132">
        <v>7231.7500000000073</v>
      </c>
      <c r="AZ75" s="200">
        <v>43900</v>
      </c>
      <c r="BA75" s="201">
        <v>43900</v>
      </c>
      <c r="BB75" s="206">
        <f>BB68+AX75</f>
        <v>-5851</v>
      </c>
    </row>
    <row r="76" spans="1:54" x14ac:dyDescent="0.2">
      <c r="A76" s="207">
        <v>43901</v>
      </c>
      <c r="B76" s="6">
        <v>246</v>
      </c>
      <c r="C76" s="6">
        <v>314</v>
      </c>
      <c r="D76" s="6">
        <v>442</v>
      </c>
      <c r="E76" s="6">
        <v>16</v>
      </c>
      <c r="F76" s="6">
        <v>59</v>
      </c>
      <c r="G76" s="6">
        <v>2281</v>
      </c>
      <c r="H76" s="6">
        <v>1908</v>
      </c>
      <c r="I76" s="6">
        <v>99</v>
      </c>
      <c r="J76" s="6">
        <v>13</v>
      </c>
      <c r="K76" s="6">
        <v>43</v>
      </c>
      <c r="L76" s="6">
        <v>12462</v>
      </c>
      <c r="M76" s="6">
        <v>7</v>
      </c>
      <c r="N76" s="6">
        <v>6</v>
      </c>
      <c r="O76" s="6">
        <v>503</v>
      </c>
      <c r="P76" s="6">
        <v>598</v>
      </c>
      <c r="Q76" s="6">
        <v>59</v>
      </c>
      <c r="R76" s="6">
        <v>2277</v>
      </c>
      <c r="S76" s="6">
        <v>500</v>
      </c>
      <c r="T76" s="6">
        <v>652</v>
      </c>
      <c r="U76" s="6">
        <v>456</v>
      </c>
      <c r="V76" s="6">
        <v>0</v>
      </c>
      <c r="W76" s="6">
        <v>3</v>
      </c>
      <c r="X76" s="6">
        <v>0</v>
      </c>
      <c r="Y76" s="6">
        <v>0</v>
      </c>
      <c r="Z76" s="6">
        <v>0</v>
      </c>
      <c r="AA76" s="6">
        <v>48</v>
      </c>
      <c r="AB76" s="6">
        <v>3</v>
      </c>
      <c r="AC76" s="6">
        <v>1</v>
      </c>
      <c r="AD76" s="6">
        <v>0</v>
      </c>
      <c r="AE76" s="6">
        <v>1</v>
      </c>
      <c r="AF76" s="6">
        <v>827</v>
      </c>
      <c r="AG76" s="6">
        <v>0</v>
      </c>
      <c r="AH76" s="6">
        <v>0</v>
      </c>
      <c r="AI76" s="6">
        <v>5</v>
      </c>
      <c r="AJ76" s="6">
        <v>0</v>
      </c>
      <c r="AK76" s="6">
        <v>0</v>
      </c>
      <c r="AL76" s="6">
        <v>54</v>
      </c>
      <c r="AM76" s="6">
        <v>1</v>
      </c>
      <c r="AN76" s="6">
        <v>4</v>
      </c>
      <c r="AO76" s="6">
        <v>7</v>
      </c>
      <c r="AP76" s="6">
        <f t="shared" si="0"/>
        <v>954</v>
      </c>
      <c r="AQ76" s="6">
        <f t="shared" si="1"/>
        <v>22941</v>
      </c>
      <c r="AR76" s="198">
        <v>43901</v>
      </c>
      <c r="AS76" s="197">
        <v>43901</v>
      </c>
      <c r="AT76" s="202">
        <v>11</v>
      </c>
      <c r="AU76" s="202">
        <v>49</v>
      </c>
      <c r="AV76" s="202"/>
      <c r="AW76" s="202"/>
      <c r="AX76" s="202"/>
      <c r="AY76" s="202"/>
      <c r="AZ76" s="202"/>
      <c r="BA76" s="202"/>
      <c r="BB76" s="202"/>
    </row>
    <row r="77" spans="1:54" x14ac:dyDescent="0.2">
      <c r="A77" s="207">
        <v>43902</v>
      </c>
      <c r="B77" s="6">
        <v>302</v>
      </c>
      <c r="C77" s="6">
        <v>314</v>
      </c>
      <c r="D77" s="6">
        <v>615</v>
      </c>
      <c r="E77" s="6">
        <v>16</v>
      </c>
      <c r="F77" s="6">
        <v>59</v>
      </c>
      <c r="G77" s="6">
        <v>2281</v>
      </c>
      <c r="H77" s="6">
        <v>2078</v>
      </c>
      <c r="I77" s="6">
        <v>99</v>
      </c>
      <c r="J77" s="6">
        <v>13</v>
      </c>
      <c r="K77" s="6">
        <v>43</v>
      </c>
      <c r="L77" s="6">
        <v>15113</v>
      </c>
      <c r="M77" s="6">
        <v>19</v>
      </c>
      <c r="N77" s="6">
        <v>6</v>
      </c>
      <c r="O77" s="6">
        <v>503</v>
      </c>
      <c r="P77" s="6">
        <v>702</v>
      </c>
      <c r="Q77" s="6">
        <v>59</v>
      </c>
      <c r="R77" s="6">
        <v>2277</v>
      </c>
      <c r="S77" s="6">
        <v>599</v>
      </c>
      <c r="T77" s="6">
        <v>652</v>
      </c>
      <c r="U77" s="6">
        <v>456</v>
      </c>
      <c r="V77" s="6">
        <v>1</v>
      </c>
      <c r="W77" s="6">
        <v>3</v>
      </c>
      <c r="X77" s="6">
        <v>0</v>
      </c>
      <c r="Y77" s="6">
        <v>0</v>
      </c>
      <c r="Z77" s="6">
        <v>0</v>
      </c>
      <c r="AA77" s="6">
        <v>48</v>
      </c>
      <c r="AB77" s="6">
        <v>3</v>
      </c>
      <c r="AC77" s="6">
        <v>1</v>
      </c>
      <c r="AD77" s="6">
        <v>0</v>
      </c>
      <c r="AE77" s="6">
        <v>1</v>
      </c>
      <c r="AF77" s="6">
        <v>1016</v>
      </c>
      <c r="AG77" s="6">
        <v>0</v>
      </c>
      <c r="AH77" s="6">
        <v>0</v>
      </c>
      <c r="AI77" s="6">
        <v>5</v>
      </c>
      <c r="AJ77" s="6">
        <v>0</v>
      </c>
      <c r="AK77" s="6">
        <v>0</v>
      </c>
      <c r="AL77" s="6">
        <v>55</v>
      </c>
      <c r="AM77" s="6">
        <v>1</v>
      </c>
      <c r="AN77" s="6">
        <v>4</v>
      </c>
      <c r="AO77" s="6">
        <v>9</v>
      </c>
      <c r="AP77" s="6">
        <f t="shared" si="0"/>
        <v>1147</v>
      </c>
      <c r="AQ77" s="6">
        <f t="shared" si="1"/>
        <v>26206</v>
      </c>
      <c r="AR77" s="198">
        <v>43902</v>
      </c>
      <c r="AS77" s="197">
        <v>43902</v>
      </c>
      <c r="AT77" s="202">
        <v>11</v>
      </c>
      <c r="AU77" s="202">
        <v>50</v>
      </c>
      <c r="AV77" s="202"/>
      <c r="AW77" s="202"/>
      <c r="AX77" s="202"/>
      <c r="AY77" s="202"/>
      <c r="AZ77" s="202"/>
      <c r="BA77" s="202"/>
      <c r="BB77" s="202"/>
    </row>
    <row r="78" spans="1:54" x14ac:dyDescent="0.2">
      <c r="A78" s="207">
        <v>43903</v>
      </c>
      <c r="B78" s="6">
        <v>504</v>
      </c>
      <c r="C78" s="6">
        <v>559</v>
      </c>
      <c r="D78" s="6">
        <v>801</v>
      </c>
      <c r="E78" s="6">
        <v>79</v>
      </c>
      <c r="F78" s="6">
        <v>155</v>
      </c>
      <c r="G78" s="6">
        <v>3661</v>
      </c>
      <c r="H78" s="6">
        <v>3675</v>
      </c>
      <c r="I78" s="6">
        <v>190</v>
      </c>
      <c r="J78" s="6">
        <v>19</v>
      </c>
      <c r="K78" s="6">
        <v>90</v>
      </c>
      <c r="L78" s="6">
        <v>17660</v>
      </c>
      <c r="M78" s="6">
        <v>34</v>
      </c>
      <c r="N78" s="6">
        <v>12</v>
      </c>
      <c r="O78" s="6">
        <v>804</v>
      </c>
      <c r="P78" s="6">
        <v>996</v>
      </c>
      <c r="Q78" s="6">
        <v>112</v>
      </c>
      <c r="R78" s="6">
        <v>5232</v>
      </c>
      <c r="S78" s="6">
        <v>814</v>
      </c>
      <c r="T78" s="6">
        <v>1139</v>
      </c>
      <c r="U78" s="6">
        <v>798</v>
      </c>
      <c r="V78" s="6">
        <v>1</v>
      </c>
      <c r="W78" s="6">
        <v>3</v>
      </c>
      <c r="X78" s="6">
        <v>0</v>
      </c>
      <c r="Y78" s="6">
        <v>0</v>
      </c>
      <c r="Z78" s="6">
        <v>0</v>
      </c>
      <c r="AA78" s="6">
        <v>79</v>
      </c>
      <c r="AB78" s="6">
        <v>7</v>
      </c>
      <c r="AC78" s="6">
        <v>1</v>
      </c>
      <c r="AD78" s="6">
        <v>0</v>
      </c>
      <c r="AE78" s="6">
        <v>1</v>
      </c>
      <c r="AF78" s="6">
        <v>1266</v>
      </c>
      <c r="AG78" s="6">
        <v>0</v>
      </c>
      <c r="AH78" s="6">
        <v>0</v>
      </c>
      <c r="AI78" s="6">
        <v>10</v>
      </c>
      <c r="AJ78" s="6">
        <v>0</v>
      </c>
      <c r="AK78" s="6">
        <v>0</v>
      </c>
      <c r="AL78" s="6">
        <v>133</v>
      </c>
      <c r="AM78" s="6">
        <v>1</v>
      </c>
      <c r="AN78" s="6">
        <v>11</v>
      </c>
      <c r="AO78" s="6">
        <v>10</v>
      </c>
      <c r="AP78" s="6">
        <f t="shared" si="0"/>
        <v>1523</v>
      </c>
      <c r="AQ78" s="6">
        <f t="shared" si="1"/>
        <v>37334</v>
      </c>
      <c r="AR78" s="198">
        <v>43903</v>
      </c>
      <c r="AS78" s="197">
        <v>43903</v>
      </c>
      <c r="AT78" s="202">
        <v>11</v>
      </c>
      <c r="AU78" s="202">
        <v>51</v>
      </c>
      <c r="AV78" s="202"/>
      <c r="AW78" s="202"/>
      <c r="AX78" s="202"/>
      <c r="AY78" s="202"/>
      <c r="AZ78" s="202"/>
      <c r="BA78" s="202"/>
      <c r="BB78" s="202"/>
    </row>
    <row r="79" spans="1:54" x14ac:dyDescent="0.2">
      <c r="A79" s="207">
        <v>43904</v>
      </c>
      <c r="B79" s="6">
        <v>655</v>
      </c>
      <c r="C79" s="6">
        <v>689</v>
      </c>
      <c r="D79" s="6">
        <v>827</v>
      </c>
      <c r="E79" s="6">
        <v>115</v>
      </c>
      <c r="F79" s="6">
        <v>225</v>
      </c>
      <c r="G79" s="6">
        <v>4469</v>
      </c>
      <c r="H79" s="6">
        <v>4585</v>
      </c>
      <c r="I79" s="6">
        <v>228</v>
      </c>
      <c r="J79" s="6">
        <v>30</v>
      </c>
      <c r="K79" s="6">
        <v>129</v>
      </c>
      <c r="L79" s="6">
        <v>21157</v>
      </c>
      <c r="M79" s="6">
        <v>51</v>
      </c>
      <c r="N79" s="6">
        <v>18</v>
      </c>
      <c r="O79" s="6">
        <v>959</v>
      </c>
      <c r="P79" s="6">
        <v>1090</v>
      </c>
      <c r="Q79" s="6">
        <v>169</v>
      </c>
      <c r="R79" s="6">
        <v>6391</v>
      </c>
      <c r="S79" s="6">
        <v>961</v>
      </c>
      <c r="T79" s="6">
        <v>1359</v>
      </c>
      <c r="U79" s="6">
        <v>1140</v>
      </c>
      <c r="V79" s="6">
        <v>1</v>
      </c>
      <c r="W79" s="6">
        <v>4</v>
      </c>
      <c r="X79" s="6">
        <v>1</v>
      </c>
      <c r="Y79" s="6">
        <v>0</v>
      </c>
      <c r="Z79" s="6">
        <v>0</v>
      </c>
      <c r="AA79" s="6">
        <v>91</v>
      </c>
      <c r="AB79" s="6">
        <v>9</v>
      </c>
      <c r="AC79" s="6">
        <v>3</v>
      </c>
      <c r="AD79" s="6">
        <v>0</v>
      </c>
      <c r="AE79" s="6">
        <v>2</v>
      </c>
      <c r="AF79" s="6">
        <v>1441</v>
      </c>
      <c r="AG79" s="6">
        <v>1</v>
      </c>
      <c r="AH79" s="6">
        <v>0</v>
      </c>
      <c r="AI79" s="6">
        <v>12</v>
      </c>
      <c r="AJ79" s="6">
        <v>3</v>
      </c>
      <c r="AK79" s="6">
        <v>0</v>
      </c>
      <c r="AL79" s="6">
        <v>195</v>
      </c>
      <c r="AM79" s="6">
        <v>2</v>
      </c>
      <c r="AN79" s="6">
        <v>13</v>
      </c>
      <c r="AO79" s="6">
        <v>28</v>
      </c>
      <c r="AP79" s="6">
        <f t="shared" si="0"/>
        <v>1806</v>
      </c>
      <c r="AQ79" s="6">
        <f t="shared" si="1"/>
        <v>45247</v>
      </c>
      <c r="AR79" s="198">
        <v>43904</v>
      </c>
      <c r="AS79" s="197">
        <v>43904</v>
      </c>
      <c r="AT79" s="202">
        <v>11</v>
      </c>
      <c r="AU79" s="202">
        <v>52</v>
      </c>
      <c r="AV79" s="202"/>
      <c r="AW79" s="202"/>
      <c r="AX79" s="202"/>
      <c r="AY79" s="202"/>
      <c r="AZ79" s="202"/>
      <c r="BA79" s="202"/>
      <c r="BB79" s="202"/>
    </row>
    <row r="80" spans="1:54" x14ac:dyDescent="0.2">
      <c r="A80" s="207">
        <v>43905</v>
      </c>
      <c r="B80" s="6">
        <v>860</v>
      </c>
      <c r="C80" s="6">
        <v>886</v>
      </c>
      <c r="D80" s="6">
        <v>864</v>
      </c>
      <c r="E80" s="6">
        <v>171</v>
      </c>
      <c r="F80" s="6">
        <v>244</v>
      </c>
      <c r="G80" s="6">
        <v>4499</v>
      </c>
      <c r="H80" s="6">
        <v>5795</v>
      </c>
      <c r="I80" s="6">
        <v>331</v>
      </c>
      <c r="J80" s="6">
        <v>32</v>
      </c>
      <c r="K80" s="6">
        <v>129</v>
      </c>
      <c r="L80" s="6">
        <v>24747</v>
      </c>
      <c r="M80" s="6">
        <v>59</v>
      </c>
      <c r="N80" s="6">
        <v>21</v>
      </c>
      <c r="O80" s="6">
        <v>1135</v>
      </c>
      <c r="P80" s="6">
        <v>1221</v>
      </c>
      <c r="Q80" s="6">
        <v>245</v>
      </c>
      <c r="R80" s="6">
        <v>7798</v>
      </c>
      <c r="S80" s="6">
        <v>1022</v>
      </c>
      <c r="T80" s="6">
        <v>2200</v>
      </c>
      <c r="U80" s="6">
        <v>1140</v>
      </c>
      <c r="V80" s="6">
        <v>1</v>
      </c>
      <c r="W80" s="6">
        <v>4</v>
      </c>
      <c r="X80" s="6">
        <v>2</v>
      </c>
      <c r="Y80" s="6">
        <v>0</v>
      </c>
      <c r="Z80" s="6">
        <v>0</v>
      </c>
      <c r="AA80" s="6">
        <v>91</v>
      </c>
      <c r="AB80" s="6">
        <v>11</v>
      </c>
      <c r="AC80" s="6">
        <v>4</v>
      </c>
      <c r="AD80" s="6">
        <v>1</v>
      </c>
      <c r="AE80" s="6">
        <v>2</v>
      </c>
      <c r="AF80" s="6">
        <v>1809</v>
      </c>
      <c r="AG80" s="6">
        <v>1</v>
      </c>
      <c r="AH80" s="6">
        <v>0</v>
      </c>
      <c r="AI80" s="6">
        <v>20</v>
      </c>
      <c r="AJ80" s="6">
        <v>3</v>
      </c>
      <c r="AK80" s="6">
        <v>0</v>
      </c>
      <c r="AL80" s="6">
        <v>289</v>
      </c>
      <c r="AM80" s="6">
        <v>3</v>
      </c>
      <c r="AN80" s="6">
        <v>14</v>
      </c>
      <c r="AO80" s="6">
        <v>43</v>
      </c>
      <c r="AP80" s="6">
        <f t="shared" si="0"/>
        <v>2298</v>
      </c>
      <c r="AQ80" s="6">
        <f t="shared" si="1"/>
        <v>53399</v>
      </c>
      <c r="AR80" s="198">
        <v>43905</v>
      </c>
      <c r="AS80" s="197">
        <v>43905</v>
      </c>
      <c r="AT80" s="202">
        <v>11</v>
      </c>
      <c r="AU80" s="202">
        <v>53</v>
      </c>
      <c r="AV80" s="202"/>
      <c r="AW80" s="202"/>
      <c r="AX80" s="202"/>
      <c r="AY80" s="202"/>
      <c r="AZ80" s="202"/>
      <c r="BA80" s="202"/>
      <c r="BB80" s="202"/>
    </row>
    <row r="81" spans="1:54" x14ac:dyDescent="0.2">
      <c r="A81" s="207">
        <v>43906</v>
      </c>
      <c r="B81" s="6">
        <v>1018</v>
      </c>
      <c r="C81" s="6">
        <v>1058</v>
      </c>
      <c r="D81" s="6">
        <v>914</v>
      </c>
      <c r="E81" s="6">
        <v>205</v>
      </c>
      <c r="F81" s="6">
        <v>277</v>
      </c>
      <c r="G81" s="6">
        <v>6633</v>
      </c>
      <c r="H81" s="6">
        <v>7272</v>
      </c>
      <c r="I81" s="6">
        <v>331</v>
      </c>
      <c r="J81" s="6">
        <v>39</v>
      </c>
      <c r="K81" s="6">
        <v>169</v>
      </c>
      <c r="L81" s="6">
        <v>27980</v>
      </c>
      <c r="M81" s="6">
        <v>77</v>
      </c>
      <c r="N81" s="6">
        <v>30</v>
      </c>
      <c r="O81" s="6">
        <v>1413</v>
      </c>
      <c r="P81" s="6">
        <v>1333</v>
      </c>
      <c r="Q81" s="6">
        <v>331</v>
      </c>
      <c r="R81" s="6">
        <v>9942</v>
      </c>
      <c r="S81" s="6">
        <v>1103</v>
      </c>
      <c r="T81" s="6">
        <v>2200</v>
      </c>
      <c r="U81" s="6">
        <v>1543</v>
      </c>
      <c r="V81" s="6">
        <v>3</v>
      </c>
      <c r="W81" s="6">
        <v>5</v>
      </c>
      <c r="X81" s="6">
        <v>3</v>
      </c>
      <c r="Y81" s="6">
        <v>0</v>
      </c>
      <c r="Z81" s="6">
        <v>0</v>
      </c>
      <c r="AA81" s="6">
        <v>148</v>
      </c>
      <c r="AB81" s="6">
        <v>17</v>
      </c>
      <c r="AC81" s="6">
        <v>4</v>
      </c>
      <c r="AD81" s="6">
        <v>1</v>
      </c>
      <c r="AE81" s="6">
        <v>2</v>
      </c>
      <c r="AF81" s="6">
        <v>2158</v>
      </c>
      <c r="AG81" s="6">
        <v>1</v>
      </c>
      <c r="AH81" s="6">
        <v>0</v>
      </c>
      <c r="AI81" s="6">
        <v>24</v>
      </c>
      <c r="AJ81" s="6">
        <v>3</v>
      </c>
      <c r="AK81" s="6">
        <v>0</v>
      </c>
      <c r="AL81" s="6">
        <v>342</v>
      </c>
      <c r="AM81" s="6">
        <v>6</v>
      </c>
      <c r="AN81" s="6">
        <v>14</v>
      </c>
      <c r="AO81" s="6">
        <v>65</v>
      </c>
      <c r="AP81" s="6">
        <f t="shared" si="0"/>
        <v>2796</v>
      </c>
      <c r="AQ81" s="6">
        <f t="shared" si="1"/>
        <v>63868</v>
      </c>
      <c r="AR81" s="198">
        <v>43906</v>
      </c>
      <c r="AS81" s="197">
        <v>43906</v>
      </c>
      <c r="AT81" s="202">
        <v>11</v>
      </c>
      <c r="AU81" s="202">
        <v>54</v>
      </c>
      <c r="AV81" s="202"/>
      <c r="AW81" s="202"/>
      <c r="AX81" s="202"/>
      <c r="AY81" s="202"/>
      <c r="AZ81" s="202"/>
      <c r="BA81" s="202"/>
      <c r="BB81" s="202"/>
    </row>
    <row r="82" spans="1:54" x14ac:dyDescent="0.2">
      <c r="A82" s="207">
        <v>43907</v>
      </c>
      <c r="B82" s="6">
        <v>1332</v>
      </c>
      <c r="C82" s="6">
        <v>1243</v>
      </c>
      <c r="D82" s="6">
        <v>977</v>
      </c>
      <c r="E82" s="6">
        <v>225</v>
      </c>
      <c r="F82" s="6">
        <v>321</v>
      </c>
      <c r="G82" s="6">
        <v>7652</v>
      </c>
      <c r="H82" s="6">
        <v>9257</v>
      </c>
      <c r="I82" s="6">
        <v>387</v>
      </c>
      <c r="J82" s="6">
        <v>50</v>
      </c>
      <c r="K82" s="6">
        <v>223</v>
      </c>
      <c r="L82" s="6">
        <v>31506</v>
      </c>
      <c r="M82" s="6">
        <v>140</v>
      </c>
      <c r="N82" s="6">
        <v>38</v>
      </c>
      <c r="O82" s="6">
        <v>1705</v>
      </c>
      <c r="P82" s="6">
        <v>1463</v>
      </c>
      <c r="Q82" s="6">
        <v>448</v>
      </c>
      <c r="R82" s="6">
        <v>11748</v>
      </c>
      <c r="S82" s="6">
        <v>1190</v>
      </c>
      <c r="T82" s="6">
        <v>2700</v>
      </c>
      <c r="U82" s="6">
        <v>1950</v>
      </c>
      <c r="V82" s="6">
        <v>3</v>
      </c>
      <c r="W82" s="6">
        <v>10</v>
      </c>
      <c r="X82" s="6">
        <v>4</v>
      </c>
      <c r="Y82" s="6">
        <v>0</v>
      </c>
      <c r="Z82" s="6">
        <v>0</v>
      </c>
      <c r="AA82" s="6">
        <v>148</v>
      </c>
      <c r="AB82" s="6">
        <v>24</v>
      </c>
      <c r="AC82" s="6">
        <v>5</v>
      </c>
      <c r="AD82" s="6">
        <v>1</v>
      </c>
      <c r="AE82" s="6">
        <v>2</v>
      </c>
      <c r="AF82" s="6">
        <v>2503</v>
      </c>
      <c r="AG82" s="6">
        <v>1</v>
      </c>
      <c r="AH82" s="6">
        <v>0</v>
      </c>
      <c r="AI82" s="6">
        <v>43</v>
      </c>
      <c r="AJ82" s="6">
        <v>3</v>
      </c>
      <c r="AK82" s="6">
        <v>1</v>
      </c>
      <c r="AL82" s="6">
        <v>533</v>
      </c>
      <c r="AM82" s="6">
        <v>7</v>
      </c>
      <c r="AN82" s="6">
        <v>27</v>
      </c>
      <c r="AO82" s="6">
        <v>81</v>
      </c>
      <c r="AP82" s="6">
        <f t="shared" si="0"/>
        <v>3396</v>
      </c>
      <c r="AQ82" s="6">
        <f t="shared" si="1"/>
        <v>74555</v>
      </c>
      <c r="AR82" s="198">
        <v>43907</v>
      </c>
      <c r="AS82" s="197">
        <v>43907</v>
      </c>
      <c r="AT82" s="202">
        <v>11</v>
      </c>
      <c r="AU82" s="202">
        <v>55</v>
      </c>
      <c r="AV82" s="132">
        <v>56974</v>
      </c>
      <c r="AW82" s="132">
        <v>56573</v>
      </c>
      <c r="AX82" s="132">
        <v>401</v>
      </c>
      <c r="AY82" s="132">
        <v>11300.333333333343</v>
      </c>
      <c r="AZ82" s="200">
        <v>43907</v>
      </c>
      <c r="BA82" s="201">
        <v>43907</v>
      </c>
      <c r="BB82" s="206">
        <f>BB75+AX82</f>
        <v>-5450</v>
      </c>
    </row>
    <row r="83" spans="1:54" x14ac:dyDescent="0.2">
      <c r="A83" s="207">
        <v>43908</v>
      </c>
      <c r="B83" s="6">
        <v>1646</v>
      </c>
      <c r="C83" s="6">
        <v>1486</v>
      </c>
      <c r="D83" s="6">
        <v>1057</v>
      </c>
      <c r="E83" s="6">
        <v>258</v>
      </c>
      <c r="F83" s="6">
        <v>336</v>
      </c>
      <c r="G83" s="6">
        <v>9043</v>
      </c>
      <c r="H83" s="6">
        <v>12327</v>
      </c>
      <c r="I83" s="6">
        <v>418</v>
      </c>
      <c r="J83" s="6">
        <v>58</v>
      </c>
      <c r="K83" s="6">
        <v>292</v>
      </c>
      <c r="L83" s="6">
        <v>35713</v>
      </c>
      <c r="M83" s="6">
        <v>203</v>
      </c>
      <c r="N83" s="6">
        <v>38</v>
      </c>
      <c r="O83" s="6">
        <v>2051</v>
      </c>
      <c r="P83" s="6">
        <v>1550</v>
      </c>
      <c r="Q83" s="6">
        <v>448</v>
      </c>
      <c r="R83" s="6">
        <v>13910</v>
      </c>
      <c r="S83" s="6">
        <v>1279</v>
      </c>
      <c r="T83" s="6">
        <v>3028</v>
      </c>
      <c r="U83" s="6">
        <v>2626</v>
      </c>
      <c r="V83" s="6">
        <v>4</v>
      </c>
      <c r="W83" s="6">
        <v>14</v>
      </c>
      <c r="X83" s="6">
        <v>4</v>
      </c>
      <c r="Y83" s="6">
        <v>0</v>
      </c>
      <c r="Z83" s="6">
        <v>0</v>
      </c>
      <c r="AA83" s="6">
        <v>148</v>
      </c>
      <c r="AB83" s="6">
        <v>28</v>
      </c>
      <c r="AC83" s="6">
        <v>5</v>
      </c>
      <c r="AD83" s="6">
        <v>1</v>
      </c>
      <c r="AE83" s="6">
        <v>2</v>
      </c>
      <c r="AF83" s="6">
        <v>2978</v>
      </c>
      <c r="AG83" s="6">
        <v>2</v>
      </c>
      <c r="AH83" s="6">
        <v>0</v>
      </c>
      <c r="AI83" s="6">
        <v>58</v>
      </c>
      <c r="AJ83" s="6">
        <v>6</v>
      </c>
      <c r="AK83" s="6">
        <v>2</v>
      </c>
      <c r="AL83" s="6">
        <v>623</v>
      </c>
      <c r="AM83" s="6">
        <v>10</v>
      </c>
      <c r="AN83" s="6">
        <v>28</v>
      </c>
      <c r="AO83" s="6">
        <v>115</v>
      </c>
      <c r="AP83" s="6">
        <f t="shared" si="0"/>
        <v>4028</v>
      </c>
      <c r="AQ83" s="6">
        <f t="shared" si="1"/>
        <v>87767</v>
      </c>
      <c r="AR83" s="198">
        <v>43908</v>
      </c>
      <c r="AS83" s="197">
        <v>43908</v>
      </c>
      <c r="AT83" s="202">
        <v>12</v>
      </c>
      <c r="AU83" s="202">
        <v>56</v>
      </c>
      <c r="AV83" s="202"/>
      <c r="AW83" s="202"/>
      <c r="AX83" s="202"/>
      <c r="AY83" s="202"/>
      <c r="AZ83" s="202"/>
      <c r="BA83" s="202"/>
      <c r="BB83" s="202"/>
    </row>
    <row r="84" spans="1:54" x14ac:dyDescent="0.2">
      <c r="A84" s="207">
        <v>43909</v>
      </c>
      <c r="B84" s="6">
        <v>2013</v>
      </c>
      <c r="C84" s="6">
        <v>1795</v>
      </c>
      <c r="D84" s="6">
        <v>1151</v>
      </c>
      <c r="E84" s="6">
        <v>267</v>
      </c>
      <c r="F84" s="6">
        <v>400</v>
      </c>
      <c r="G84" s="6">
        <v>10871</v>
      </c>
      <c r="H84" s="6">
        <v>15320</v>
      </c>
      <c r="I84" s="6">
        <v>418</v>
      </c>
      <c r="J84" s="6">
        <v>73</v>
      </c>
      <c r="K84" s="6">
        <v>557</v>
      </c>
      <c r="L84" s="6">
        <v>41035</v>
      </c>
      <c r="M84" s="6">
        <v>335</v>
      </c>
      <c r="N84" s="6">
        <v>53</v>
      </c>
      <c r="O84" s="6">
        <v>2460</v>
      </c>
      <c r="P84" s="6">
        <v>1746</v>
      </c>
      <c r="Q84" s="6">
        <v>785</v>
      </c>
      <c r="R84" s="6">
        <v>17963</v>
      </c>
      <c r="S84" s="6">
        <v>1439</v>
      </c>
      <c r="T84" s="6">
        <v>4075</v>
      </c>
      <c r="U84" s="6">
        <v>2689</v>
      </c>
      <c r="V84" s="6">
        <v>6</v>
      </c>
      <c r="W84" s="6">
        <v>21</v>
      </c>
      <c r="X84" s="6">
        <v>6</v>
      </c>
      <c r="Y84" s="6">
        <v>0</v>
      </c>
      <c r="Z84" s="6">
        <v>0</v>
      </c>
      <c r="AA84" s="6">
        <v>243</v>
      </c>
      <c r="AB84" s="6">
        <v>44</v>
      </c>
      <c r="AC84" s="6">
        <v>6</v>
      </c>
      <c r="AD84" s="6">
        <v>1</v>
      </c>
      <c r="AE84" s="6">
        <v>3</v>
      </c>
      <c r="AF84" s="6">
        <v>3405</v>
      </c>
      <c r="AG84" s="6">
        <v>4</v>
      </c>
      <c r="AH84" s="6">
        <v>0</v>
      </c>
      <c r="AI84" s="6">
        <v>76</v>
      </c>
      <c r="AJ84" s="6">
        <v>7</v>
      </c>
      <c r="AK84" s="6">
        <v>3</v>
      </c>
      <c r="AL84" s="6">
        <v>830</v>
      </c>
      <c r="AM84" s="6">
        <v>11</v>
      </c>
      <c r="AN84" s="6">
        <v>41</v>
      </c>
      <c r="AO84" s="6">
        <v>158</v>
      </c>
      <c r="AP84" s="6">
        <f t="shared" si="0"/>
        <v>4865</v>
      </c>
      <c r="AQ84" s="6">
        <f t="shared" si="1"/>
        <v>105445</v>
      </c>
      <c r="AR84" s="198">
        <v>43909</v>
      </c>
      <c r="AS84" s="197">
        <v>43909</v>
      </c>
      <c r="AT84" s="202">
        <v>12</v>
      </c>
      <c r="AU84" s="202">
        <v>57</v>
      </c>
      <c r="AV84" s="202"/>
      <c r="AW84" s="202"/>
      <c r="AX84" s="202"/>
      <c r="AY84" s="202"/>
      <c r="AZ84" s="202"/>
      <c r="BA84" s="202"/>
      <c r="BB84" s="202"/>
    </row>
    <row r="85" spans="1:54" x14ac:dyDescent="0.2">
      <c r="A85" s="207">
        <v>43910</v>
      </c>
      <c r="B85" s="6">
        <v>2388</v>
      </c>
      <c r="C85" s="6">
        <v>2257</v>
      </c>
      <c r="D85" s="6">
        <v>1255</v>
      </c>
      <c r="E85" s="6">
        <v>283</v>
      </c>
      <c r="F85" s="6">
        <v>450</v>
      </c>
      <c r="G85" s="6">
        <v>12612</v>
      </c>
      <c r="H85" s="6">
        <v>19848</v>
      </c>
      <c r="I85" s="6">
        <v>495</v>
      </c>
      <c r="J85" s="6">
        <v>85</v>
      </c>
      <c r="K85" s="6">
        <v>683</v>
      </c>
      <c r="L85" s="6">
        <v>47021</v>
      </c>
      <c r="M85" s="6">
        <v>484</v>
      </c>
      <c r="N85" s="6">
        <v>64</v>
      </c>
      <c r="O85" s="6">
        <v>2994</v>
      </c>
      <c r="P85" s="6">
        <v>1914</v>
      </c>
      <c r="Q85" s="6">
        <v>1020</v>
      </c>
      <c r="R85" s="6">
        <v>20410</v>
      </c>
      <c r="S85" s="6">
        <v>1639</v>
      </c>
      <c r="T85" s="6">
        <v>5294</v>
      </c>
      <c r="U85" s="6">
        <v>3983</v>
      </c>
      <c r="V85" s="6">
        <v>6</v>
      </c>
      <c r="W85" s="6">
        <v>37</v>
      </c>
      <c r="X85" s="6">
        <v>9</v>
      </c>
      <c r="Y85" s="6">
        <v>0</v>
      </c>
      <c r="Z85" s="6">
        <v>0</v>
      </c>
      <c r="AA85" s="6">
        <v>450</v>
      </c>
      <c r="AB85" s="6">
        <v>67</v>
      </c>
      <c r="AC85" s="6">
        <v>6</v>
      </c>
      <c r="AD85" s="6">
        <v>3</v>
      </c>
      <c r="AE85" s="6">
        <v>3</v>
      </c>
      <c r="AF85" s="6">
        <v>4032</v>
      </c>
      <c r="AG85" s="6">
        <v>4</v>
      </c>
      <c r="AH85" s="6">
        <v>0</v>
      </c>
      <c r="AI85" s="6">
        <v>106</v>
      </c>
      <c r="AJ85" s="6">
        <v>7</v>
      </c>
      <c r="AK85" s="6">
        <v>6</v>
      </c>
      <c r="AL85" s="6">
        <v>1043</v>
      </c>
      <c r="AM85" s="6">
        <v>16</v>
      </c>
      <c r="AN85" s="6">
        <v>54</v>
      </c>
      <c r="AO85" s="6">
        <v>194</v>
      </c>
      <c r="AP85" s="6">
        <f t="shared" si="0"/>
        <v>6043</v>
      </c>
      <c r="AQ85" s="6">
        <f t="shared" si="1"/>
        <v>125179</v>
      </c>
      <c r="AR85" s="198">
        <v>43910</v>
      </c>
      <c r="AS85" s="197">
        <v>43910</v>
      </c>
      <c r="AT85" s="202">
        <v>12</v>
      </c>
      <c r="AU85" s="202">
        <v>58</v>
      </c>
      <c r="AV85" s="202"/>
      <c r="AW85" s="202"/>
      <c r="AX85" s="202"/>
      <c r="AY85" s="202"/>
      <c r="AZ85" s="202"/>
      <c r="BA85" s="202"/>
      <c r="BB85" s="202"/>
    </row>
    <row r="86" spans="1:54" x14ac:dyDescent="0.2">
      <c r="A86" s="207">
        <v>43911</v>
      </c>
      <c r="B86" s="6">
        <v>2814</v>
      </c>
      <c r="C86" s="6">
        <v>2815</v>
      </c>
      <c r="D86" s="6">
        <v>1326</v>
      </c>
      <c r="E86" s="6">
        <v>306</v>
      </c>
      <c r="F86" s="6">
        <v>523</v>
      </c>
      <c r="G86" s="6">
        <v>14282</v>
      </c>
      <c r="H86" s="6">
        <v>22213</v>
      </c>
      <c r="I86" s="6">
        <v>530</v>
      </c>
      <c r="J86" s="6">
        <v>103</v>
      </c>
      <c r="K86" s="6">
        <v>785</v>
      </c>
      <c r="L86" s="6">
        <v>53578</v>
      </c>
      <c r="M86" s="6">
        <v>670</v>
      </c>
      <c r="N86" s="6">
        <v>73</v>
      </c>
      <c r="O86" s="6">
        <v>3631</v>
      </c>
      <c r="P86" s="6">
        <v>2118</v>
      </c>
      <c r="Q86" s="6">
        <v>1280</v>
      </c>
      <c r="R86" s="6">
        <v>25374</v>
      </c>
      <c r="S86" s="6">
        <v>1763</v>
      </c>
      <c r="T86" s="6">
        <v>6575</v>
      </c>
      <c r="U86" s="6">
        <v>5018</v>
      </c>
      <c r="V86" s="6">
        <v>8</v>
      </c>
      <c r="W86" s="6">
        <v>67</v>
      </c>
      <c r="X86" s="6">
        <v>13</v>
      </c>
      <c r="Y86" s="6">
        <v>0</v>
      </c>
      <c r="Z86" s="6">
        <v>1</v>
      </c>
      <c r="AA86" s="6">
        <v>562</v>
      </c>
      <c r="AB86" s="6">
        <v>84</v>
      </c>
      <c r="AC86" s="6">
        <v>13</v>
      </c>
      <c r="AD86" s="6">
        <v>4</v>
      </c>
      <c r="AE86" s="6">
        <v>3</v>
      </c>
      <c r="AF86" s="6">
        <v>4825</v>
      </c>
      <c r="AG86" s="6">
        <v>8</v>
      </c>
      <c r="AH86" s="6">
        <v>0</v>
      </c>
      <c r="AI86" s="6">
        <v>136</v>
      </c>
      <c r="AJ86" s="6">
        <v>7</v>
      </c>
      <c r="AK86" s="6">
        <v>12</v>
      </c>
      <c r="AL86" s="6">
        <v>1375</v>
      </c>
      <c r="AM86" s="6">
        <v>20</v>
      </c>
      <c r="AN86" s="6">
        <v>75</v>
      </c>
      <c r="AO86" s="6">
        <v>250</v>
      </c>
      <c r="AP86" s="6">
        <f t="shared" si="0"/>
        <v>7463</v>
      </c>
      <c r="AQ86" s="6">
        <f t="shared" si="1"/>
        <v>145777</v>
      </c>
      <c r="AR86" s="198">
        <v>43911</v>
      </c>
      <c r="AS86" s="197">
        <v>43911</v>
      </c>
      <c r="AT86" s="202">
        <v>12</v>
      </c>
      <c r="AU86" s="202">
        <v>59</v>
      </c>
      <c r="AV86" s="202"/>
      <c r="AW86" s="202"/>
      <c r="AX86" s="202"/>
      <c r="AY86" s="202"/>
      <c r="AZ86" s="202"/>
      <c r="BA86" s="202"/>
      <c r="BB86" s="202"/>
    </row>
    <row r="87" spans="1:54" x14ac:dyDescent="0.2">
      <c r="A87" s="207">
        <v>43912</v>
      </c>
      <c r="B87" s="6">
        <v>3582</v>
      </c>
      <c r="C87" s="6">
        <v>3401</v>
      </c>
      <c r="D87" s="6">
        <v>1395</v>
      </c>
      <c r="E87" s="6">
        <v>326</v>
      </c>
      <c r="F87" s="6">
        <v>626</v>
      </c>
      <c r="G87" s="6">
        <v>16018</v>
      </c>
      <c r="H87" s="6">
        <v>24873</v>
      </c>
      <c r="I87" s="6">
        <v>624</v>
      </c>
      <c r="J87" s="6">
        <v>131</v>
      </c>
      <c r="K87" s="6">
        <v>906</v>
      </c>
      <c r="L87" s="6">
        <v>59138</v>
      </c>
      <c r="M87" s="6">
        <v>798</v>
      </c>
      <c r="N87" s="6">
        <v>90</v>
      </c>
      <c r="O87" s="6">
        <v>4204</v>
      </c>
      <c r="P87" s="6">
        <v>2385</v>
      </c>
      <c r="Q87" s="6">
        <v>1600</v>
      </c>
      <c r="R87" s="6">
        <v>28768</v>
      </c>
      <c r="S87" s="6">
        <v>1934</v>
      </c>
      <c r="T87" s="6">
        <v>7474</v>
      </c>
      <c r="U87" s="6">
        <v>5683</v>
      </c>
      <c r="V87" s="6">
        <v>16</v>
      </c>
      <c r="W87" s="6">
        <v>75</v>
      </c>
      <c r="X87" s="6">
        <v>13</v>
      </c>
      <c r="Y87" s="6">
        <v>0</v>
      </c>
      <c r="Z87" s="6">
        <v>1</v>
      </c>
      <c r="AA87" s="6">
        <v>674</v>
      </c>
      <c r="AB87" s="6">
        <v>94</v>
      </c>
      <c r="AC87" s="6">
        <v>15</v>
      </c>
      <c r="AD87" s="6">
        <v>6</v>
      </c>
      <c r="AE87" s="6">
        <v>4</v>
      </c>
      <c r="AF87" s="6">
        <v>5476</v>
      </c>
      <c r="AG87" s="6">
        <v>8</v>
      </c>
      <c r="AH87" s="6">
        <v>0</v>
      </c>
      <c r="AI87" s="6">
        <v>179</v>
      </c>
      <c r="AJ87" s="6">
        <v>7</v>
      </c>
      <c r="AK87" s="6">
        <v>14</v>
      </c>
      <c r="AL87" s="6">
        <v>1772</v>
      </c>
      <c r="AM87" s="6">
        <v>21</v>
      </c>
      <c r="AN87" s="6">
        <v>98</v>
      </c>
      <c r="AO87" s="6">
        <v>285</v>
      </c>
      <c r="AP87" s="6">
        <f t="shared" si="0"/>
        <v>8758</v>
      </c>
      <c r="AQ87" s="6">
        <f t="shared" si="1"/>
        <v>163956</v>
      </c>
      <c r="AR87" s="198">
        <v>43912</v>
      </c>
      <c r="AS87" s="197">
        <v>43912</v>
      </c>
      <c r="AT87" s="202">
        <v>12</v>
      </c>
      <c r="AU87" s="202">
        <v>60</v>
      </c>
      <c r="AV87" s="202"/>
      <c r="AW87" s="202"/>
      <c r="AX87" s="202"/>
      <c r="AY87" s="202"/>
      <c r="AZ87" s="202"/>
      <c r="BA87" s="202"/>
      <c r="BB87" s="202"/>
    </row>
    <row r="88" spans="1:54" x14ac:dyDescent="0.2">
      <c r="A88" s="207">
        <v>43913</v>
      </c>
      <c r="B88" s="6">
        <v>4474</v>
      </c>
      <c r="C88" s="6">
        <v>3743</v>
      </c>
      <c r="D88" s="6">
        <v>1450</v>
      </c>
      <c r="E88" s="6">
        <v>352</v>
      </c>
      <c r="F88" s="6">
        <v>700</v>
      </c>
      <c r="G88" s="6">
        <v>19856</v>
      </c>
      <c r="H88" s="6">
        <v>29056</v>
      </c>
      <c r="I88" s="6">
        <v>695</v>
      </c>
      <c r="J88" s="6">
        <v>167</v>
      </c>
      <c r="K88" s="6">
        <v>1125</v>
      </c>
      <c r="L88" s="6">
        <v>63927</v>
      </c>
      <c r="M88" s="6">
        <v>875</v>
      </c>
      <c r="N88" s="6">
        <v>107</v>
      </c>
      <c r="O88" s="6">
        <v>4749</v>
      </c>
      <c r="P88" s="6">
        <v>2621</v>
      </c>
      <c r="Q88" s="6">
        <v>2060</v>
      </c>
      <c r="R88" s="6">
        <v>35136</v>
      </c>
      <c r="S88" s="6">
        <v>2046</v>
      </c>
      <c r="T88" s="6">
        <v>8795</v>
      </c>
      <c r="U88" s="6">
        <v>6650</v>
      </c>
      <c r="V88" s="6">
        <v>21</v>
      </c>
      <c r="W88" s="6">
        <v>88</v>
      </c>
      <c r="X88" s="6">
        <v>24</v>
      </c>
      <c r="Y88" s="6">
        <v>0</v>
      </c>
      <c r="Z88" s="6">
        <v>1</v>
      </c>
      <c r="AA88" s="6">
        <v>860</v>
      </c>
      <c r="AB88" s="6">
        <v>123</v>
      </c>
      <c r="AC88" s="6">
        <v>17</v>
      </c>
      <c r="AD88" s="6">
        <v>7</v>
      </c>
      <c r="AE88" s="6">
        <v>6</v>
      </c>
      <c r="AF88" s="6">
        <v>6077</v>
      </c>
      <c r="AG88" s="6">
        <v>8</v>
      </c>
      <c r="AH88" s="6">
        <v>0</v>
      </c>
      <c r="AI88" s="6">
        <v>213</v>
      </c>
      <c r="AJ88" s="6">
        <v>10</v>
      </c>
      <c r="AK88" s="6">
        <v>23</v>
      </c>
      <c r="AL88" s="6">
        <v>2311</v>
      </c>
      <c r="AM88" s="6">
        <v>25</v>
      </c>
      <c r="AN88" s="6">
        <v>120</v>
      </c>
      <c r="AO88" s="6">
        <v>359</v>
      </c>
      <c r="AP88" s="6">
        <f t="shared" si="0"/>
        <v>10293</v>
      </c>
      <c r="AQ88" s="6">
        <f t="shared" si="1"/>
        <v>188584</v>
      </c>
      <c r="AR88" s="198">
        <v>43913</v>
      </c>
      <c r="AS88" s="197">
        <v>43913</v>
      </c>
      <c r="AT88" s="202">
        <v>12</v>
      </c>
      <c r="AU88" s="202">
        <v>61</v>
      </c>
      <c r="AV88" s="202"/>
      <c r="AW88" s="202"/>
      <c r="AX88" s="202"/>
      <c r="AY88" s="202"/>
      <c r="AZ88" s="202"/>
      <c r="BA88" s="202"/>
      <c r="BB88" s="202"/>
    </row>
    <row r="89" spans="1:54" x14ac:dyDescent="0.2">
      <c r="A89" s="207">
        <v>43914</v>
      </c>
      <c r="B89" s="6">
        <v>5283</v>
      </c>
      <c r="C89" s="6">
        <v>4269</v>
      </c>
      <c r="D89" s="6">
        <v>1591</v>
      </c>
      <c r="E89" s="6">
        <v>369</v>
      </c>
      <c r="F89" s="6">
        <v>792</v>
      </c>
      <c r="G89" s="6">
        <v>22304</v>
      </c>
      <c r="H89" s="6">
        <v>32986</v>
      </c>
      <c r="I89" s="6">
        <v>743</v>
      </c>
      <c r="J89" s="6">
        <v>187</v>
      </c>
      <c r="K89" s="6">
        <v>1329</v>
      </c>
      <c r="L89" s="6">
        <v>69176</v>
      </c>
      <c r="M89" s="6">
        <v>1099</v>
      </c>
      <c r="N89" s="6">
        <v>110</v>
      </c>
      <c r="O89" s="6">
        <v>5560</v>
      </c>
      <c r="P89" s="6">
        <v>2863</v>
      </c>
      <c r="Q89" s="6">
        <v>2362</v>
      </c>
      <c r="R89" s="6">
        <v>39885</v>
      </c>
      <c r="S89" s="6">
        <v>2286</v>
      </c>
      <c r="T89" s="6">
        <v>9877</v>
      </c>
      <c r="U89" s="6">
        <v>8077</v>
      </c>
      <c r="V89" s="6">
        <v>28</v>
      </c>
      <c r="W89" s="6">
        <v>122</v>
      </c>
      <c r="X89" s="6">
        <v>32</v>
      </c>
      <c r="Y89" s="6">
        <v>0</v>
      </c>
      <c r="Z89" s="6">
        <v>1</v>
      </c>
      <c r="AA89" s="6">
        <v>1100</v>
      </c>
      <c r="AB89" s="6">
        <v>157</v>
      </c>
      <c r="AC89" s="6">
        <v>20</v>
      </c>
      <c r="AD89" s="6">
        <v>9</v>
      </c>
      <c r="AE89" s="6">
        <v>7</v>
      </c>
      <c r="AF89" s="6">
        <v>6820</v>
      </c>
      <c r="AG89" s="6">
        <v>8</v>
      </c>
      <c r="AH89" s="6">
        <v>0</v>
      </c>
      <c r="AI89" s="6">
        <v>276</v>
      </c>
      <c r="AJ89" s="6">
        <v>12</v>
      </c>
      <c r="AK89" s="6">
        <v>33</v>
      </c>
      <c r="AL89" s="6">
        <v>2808</v>
      </c>
      <c r="AM89" s="6">
        <v>36</v>
      </c>
      <c r="AN89" s="6">
        <v>122</v>
      </c>
      <c r="AO89" s="6">
        <v>508</v>
      </c>
      <c r="AP89" s="6">
        <f t="shared" si="0"/>
        <v>12099</v>
      </c>
      <c r="AQ89" s="6">
        <f t="shared" si="1"/>
        <v>211148</v>
      </c>
      <c r="AR89" s="198">
        <v>43914</v>
      </c>
      <c r="AS89" s="197">
        <v>43914</v>
      </c>
      <c r="AT89" s="202">
        <v>12</v>
      </c>
      <c r="AU89" s="202">
        <v>62</v>
      </c>
      <c r="AV89" s="132">
        <v>63209</v>
      </c>
      <c r="AW89" s="132">
        <v>56143</v>
      </c>
      <c r="AX89" s="134">
        <v>7534</v>
      </c>
      <c r="AY89" s="132">
        <v>21603.916666666679</v>
      </c>
      <c r="AZ89" s="200">
        <v>43914</v>
      </c>
      <c r="BA89" s="201">
        <v>43914</v>
      </c>
      <c r="BB89" s="206">
        <f>BB82+AX89</f>
        <v>2084</v>
      </c>
    </row>
    <row r="90" spans="1:54" x14ac:dyDescent="0.2">
      <c r="A90" s="207">
        <v>43915</v>
      </c>
      <c r="B90" s="6">
        <v>5588</v>
      </c>
      <c r="C90" s="6">
        <v>4937</v>
      </c>
      <c r="D90" s="6">
        <v>1724</v>
      </c>
      <c r="E90" s="6">
        <v>404</v>
      </c>
      <c r="F90" s="6">
        <v>880</v>
      </c>
      <c r="G90" s="6">
        <v>25233</v>
      </c>
      <c r="H90" s="6">
        <v>37323</v>
      </c>
      <c r="I90" s="6">
        <v>821</v>
      </c>
      <c r="J90" s="6">
        <v>226</v>
      </c>
      <c r="K90" s="6">
        <v>1564</v>
      </c>
      <c r="L90" s="6">
        <v>74386</v>
      </c>
      <c r="M90" s="6">
        <v>1333</v>
      </c>
      <c r="N90" s="6">
        <v>129</v>
      </c>
      <c r="O90" s="6">
        <v>6412</v>
      </c>
      <c r="P90" s="6">
        <v>3084</v>
      </c>
      <c r="Q90" s="6">
        <v>2995</v>
      </c>
      <c r="R90" s="6">
        <v>49515</v>
      </c>
      <c r="S90" s="6">
        <v>2526</v>
      </c>
      <c r="T90" s="6">
        <v>10897</v>
      </c>
      <c r="U90" s="6">
        <v>9529</v>
      </c>
      <c r="V90" s="6">
        <v>30</v>
      </c>
      <c r="W90" s="6">
        <v>178</v>
      </c>
      <c r="X90" s="6">
        <v>34</v>
      </c>
      <c r="Y90" s="6">
        <v>1</v>
      </c>
      <c r="Z90" s="6">
        <v>3</v>
      </c>
      <c r="AA90" s="6">
        <v>1331</v>
      </c>
      <c r="AB90" s="6">
        <v>206</v>
      </c>
      <c r="AC90" s="6">
        <v>22</v>
      </c>
      <c r="AD90" s="6">
        <v>10</v>
      </c>
      <c r="AE90" s="6">
        <v>9</v>
      </c>
      <c r="AF90" s="6">
        <v>7503</v>
      </c>
      <c r="AG90" s="6">
        <v>8</v>
      </c>
      <c r="AH90" s="6">
        <v>0</v>
      </c>
      <c r="AI90" s="6">
        <v>356</v>
      </c>
      <c r="AJ90" s="6">
        <v>14</v>
      </c>
      <c r="AK90" s="6">
        <v>43</v>
      </c>
      <c r="AL90" s="6">
        <v>3647</v>
      </c>
      <c r="AM90" s="6">
        <v>62</v>
      </c>
      <c r="AN90" s="6">
        <v>153</v>
      </c>
      <c r="AO90" s="6">
        <v>694</v>
      </c>
      <c r="AP90" s="6">
        <f t="shared" si="0"/>
        <v>14304</v>
      </c>
      <c r="AQ90" s="6">
        <f t="shared" si="1"/>
        <v>239506</v>
      </c>
      <c r="AR90" s="198">
        <v>43915</v>
      </c>
      <c r="AS90" s="197">
        <v>43915</v>
      </c>
      <c r="AT90" s="202">
        <v>13</v>
      </c>
      <c r="AU90" s="202">
        <v>63</v>
      </c>
      <c r="AV90" s="202"/>
      <c r="AW90" s="202"/>
      <c r="AX90" s="202"/>
      <c r="AY90" s="202"/>
      <c r="AZ90" s="202"/>
      <c r="BA90" s="202"/>
      <c r="BB90" s="202"/>
    </row>
    <row r="91" spans="1:54" x14ac:dyDescent="0.2">
      <c r="A91" s="207">
        <v>43916</v>
      </c>
      <c r="B91" s="6">
        <v>6909</v>
      </c>
      <c r="C91" s="6">
        <v>6235</v>
      </c>
      <c r="D91" s="6">
        <v>1877</v>
      </c>
      <c r="E91" s="6">
        <v>538</v>
      </c>
      <c r="F91" s="6">
        <v>958</v>
      </c>
      <c r="G91" s="6">
        <v>29155</v>
      </c>
      <c r="H91" s="6">
        <v>43938</v>
      </c>
      <c r="I91" s="6">
        <v>892</v>
      </c>
      <c r="J91" s="6">
        <v>261</v>
      </c>
      <c r="K91" s="6">
        <v>1819</v>
      </c>
      <c r="L91" s="6">
        <v>80539</v>
      </c>
      <c r="M91" s="6">
        <v>1453</v>
      </c>
      <c r="N91" s="6">
        <v>134</v>
      </c>
      <c r="O91" s="6">
        <v>7431</v>
      </c>
      <c r="P91" s="6">
        <v>3369</v>
      </c>
      <c r="Q91" s="6">
        <v>3544</v>
      </c>
      <c r="R91" s="6">
        <v>57786</v>
      </c>
      <c r="S91" s="6">
        <v>2840</v>
      </c>
      <c r="T91" s="6">
        <v>11811</v>
      </c>
      <c r="U91" s="6">
        <v>11658</v>
      </c>
      <c r="V91" s="6">
        <v>49</v>
      </c>
      <c r="W91" s="6">
        <v>220</v>
      </c>
      <c r="X91" s="6">
        <v>41</v>
      </c>
      <c r="Y91" s="6">
        <v>1</v>
      </c>
      <c r="Z91" s="6">
        <v>5</v>
      </c>
      <c r="AA91" s="6">
        <v>1696</v>
      </c>
      <c r="AB91" s="6">
        <v>267</v>
      </c>
      <c r="AC91" s="6">
        <v>26</v>
      </c>
      <c r="AD91" s="6">
        <v>10</v>
      </c>
      <c r="AE91" s="6">
        <v>19</v>
      </c>
      <c r="AF91" s="6">
        <v>8165</v>
      </c>
      <c r="AG91" s="6">
        <v>9</v>
      </c>
      <c r="AH91" s="6">
        <v>0</v>
      </c>
      <c r="AI91" s="6">
        <v>434</v>
      </c>
      <c r="AJ91" s="6">
        <v>14</v>
      </c>
      <c r="AK91" s="6">
        <v>60</v>
      </c>
      <c r="AL91" s="6">
        <v>4365</v>
      </c>
      <c r="AM91" s="6">
        <v>77</v>
      </c>
      <c r="AN91" s="6">
        <v>191</v>
      </c>
      <c r="AO91" s="6">
        <v>877</v>
      </c>
      <c r="AP91" s="6">
        <f t="shared" si="0"/>
        <v>16526</v>
      </c>
      <c r="AQ91" s="6">
        <f t="shared" si="1"/>
        <v>273147</v>
      </c>
      <c r="AR91" s="198">
        <v>43916</v>
      </c>
      <c r="AS91" s="197">
        <v>43916</v>
      </c>
      <c r="AT91" s="202">
        <v>13</v>
      </c>
      <c r="AU91" s="202">
        <v>64</v>
      </c>
      <c r="AV91" s="202"/>
      <c r="AW91" s="202"/>
      <c r="AX91" s="202"/>
      <c r="AY91" s="202"/>
      <c r="AZ91" s="202"/>
      <c r="BA91" s="202"/>
      <c r="BB91" s="202"/>
    </row>
    <row r="92" spans="1:54" x14ac:dyDescent="0.2">
      <c r="A92" s="207">
        <v>43917</v>
      </c>
      <c r="B92" s="6">
        <v>7657</v>
      </c>
      <c r="C92" s="6">
        <v>7284</v>
      </c>
      <c r="D92" s="6">
        <v>2046</v>
      </c>
      <c r="E92" s="6">
        <v>575</v>
      </c>
      <c r="F92" s="6">
        <v>1041</v>
      </c>
      <c r="G92" s="6">
        <v>32964</v>
      </c>
      <c r="H92" s="6">
        <v>50871</v>
      </c>
      <c r="I92" s="6">
        <v>966</v>
      </c>
      <c r="J92" s="6">
        <v>300</v>
      </c>
      <c r="K92" s="6">
        <v>2121</v>
      </c>
      <c r="L92" s="6">
        <v>86498</v>
      </c>
      <c r="M92" s="6">
        <v>1605</v>
      </c>
      <c r="N92" s="6">
        <v>139</v>
      </c>
      <c r="O92" s="6">
        <v>8603</v>
      </c>
      <c r="P92" s="6">
        <v>3755</v>
      </c>
      <c r="Q92" s="6">
        <v>4268</v>
      </c>
      <c r="R92" s="6">
        <v>65719</v>
      </c>
      <c r="S92" s="6">
        <v>3069</v>
      </c>
      <c r="T92" s="6">
        <v>12928</v>
      </c>
      <c r="U92" s="6">
        <v>14543</v>
      </c>
      <c r="V92" s="6">
        <v>58</v>
      </c>
      <c r="W92" s="6">
        <v>289</v>
      </c>
      <c r="X92" s="6">
        <v>52</v>
      </c>
      <c r="Y92" s="6">
        <v>1</v>
      </c>
      <c r="Z92" s="6">
        <v>7</v>
      </c>
      <c r="AA92" s="6">
        <v>1995</v>
      </c>
      <c r="AB92" s="6">
        <v>342</v>
      </c>
      <c r="AC92" s="6">
        <v>28</v>
      </c>
      <c r="AD92" s="6">
        <v>10</v>
      </c>
      <c r="AE92" s="6">
        <v>22</v>
      </c>
      <c r="AF92" s="6">
        <v>9134</v>
      </c>
      <c r="AG92" s="6">
        <v>15</v>
      </c>
      <c r="AH92" s="6">
        <v>0</v>
      </c>
      <c r="AI92" s="6">
        <v>546</v>
      </c>
      <c r="AJ92" s="6">
        <v>19</v>
      </c>
      <c r="AK92" s="6">
        <v>76</v>
      </c>
      <c r="AL92" s="6">
        <v>5138</v>
      </c>
      <c r="AM92" s="6">
        <v>105</v>
      </c>
      <c r="AN92" s="6">
        <v>231</v>
      </c>
      <c r="AO92" s="6">
        <v>1161</v>
      </c>
      <c r="AP92" s="6">
        <f t="shared" si="0"/>
        <v>19229</v>
      </c>
      <c r="AQ92" s="6">
        <f t="shared" si="1"/>
        <v>306952</v>
      </c>
      <c r="AR92" s="198">
        <v>43917</v>
      </c>
      <c r="AS92" s="197">
        <v>43917</v>
      </c>
      <c r="AT92" s="202">
        <v>13</v>
      </c>
      <c r="AU92" s="202">
        <v>65</v>
      </c>
      <c r="AV92" s="202"/>
      <c r="AW92" s="202"/>
      <c r="AX92" s="202"/>
      <c r="AY92" s="202"/>
      <c r="AZ92" s="202"/>
      <c r="BA92" s="202"/>
      <c r="BB92" s="202"/>
    </row>
    <row r="93" spans="1:54" x14ac:dyDescent="0.2">
      <c r="A93" s="207">
        <v>43918</v>
      </c>
      <c r="B93" s="6">
        <v>8271</v>
      </c>
      <c r="C93" s="6">
        <v>9134</v>
      </c>
      <c r="D93" s="6">
        <v>2201</v>
      </c>
      <c r="E93" s="6">
        <v>645</v>
      </c>
      <c r="F93" s="6">
        <v>1167</v>
      </c>
      <c r="G93" s="6">
        <v>37575</v>
      </c>
      <c r="H93" s="6">
        <v>57695</v>
      </c>
      <c r="I93" s="6">
        <v>1061</v>
      </c>
      <c r="J93" s="6">
        <v>343</v>
      </c>
      <c r="K93" s="6">
        <v>2415</v>
      </c>
      <c r="L93" s="6">
        <v>92472</v>
      </c>
      <c r="M93" s="6">
        <v>1831</v>
      </c>
      <c r="N93" s="6">
        <v>149</v>
      </c>
      <c r="O93" s="6">
        <v>9762</v>
      </c>
      <c r="P93" s="6">
        <v>4015</v>
      </c>
      <c r="Q93" s="6">
        <v>5170</v>
      </c>
      <c r="R93" s="6">
        <v>73235</v>
      </c>
      <c r="S93" s="6">
        <v>3447</v>
      </c>
      <c r="T93" s="6">
        <v>14076</v>
      </c>
      <c r="U93" s="6">
        <v>17089</v>
      </c>
      <c r="V93" s="6">
        <v>68</v>
      </c>
      <c r="W93" s="6">
        <v>353</v>
      </c>
      <c r="X93" s="6">
        <v>65</v>
      </c>
      <c r="Y93" s="6">
        <v>1</v>
      </c>
      <c r="Z93" s="6">
        <v>9</v>
      </c>
      <c r="AA93" s="6">
        <v>2314</v>
      </c>
      <c r="AB93" s="6">
        <v>433</v>
      </c>
      <c r="AC93" s="6">
        <v>32</v>
      </c>
      <c r="AD93" s="6">
        <v>11</v>
      </c>
      <c r="AE93" s="6">
        <v>36</v>
      </c>
      <c r="AF93" s="6">
        <v>10023</v>
      </c>
      <c r="AG93" s="6">
        <v>18</v>
      </c>
      <c r="AH93" s="6">
        <v>0</v>
      </c>
      <c r="AI93" s="6">
        <v>639</v>
      </c>
      <c r="AJ93" s="6">
        <v>23</v>
      </c>
      <c r="AK93" s="6">
        <v>100</v>
      </c>
      <c r="AL93" s="6">
        <v>5982</v>
      </c>
      <c r="AM93" s="6">
        <v>105</v>
      </c>
      <c r="AN93" s="6">
        <v>264</v>
      </c>
      <c r="AO93" s="6">
        <v>1455</v>
      </c>
      <c r="AP93" s="6">
        <f t="shared" ref="AP93:AP138" si="2">SUM(V93:AO93)</f>
        <v>21931</v>
      </c>
      <c r="AQ93" s="6">
        <f t="shared" ref="AQ93:AQ139" si="3">SUM(B93:U93)</f>
        <v>341753</v>
      </c>
      <c r="AR93" s="198">
        <v>43918</v>
      </c>
      <c r="AS93" s="197">
        <v>43918</v>
      </c>
      <c r="AT93" s="202">
        <v>13</v>
      </c>
      <c r="AU93" s="202">
        <v>66</v>
      </c>
      <c r="AV93" s="202"/>
      <c r="AW93" s="202"/>
      <c r="AX93" s="202"/>
      <c r="AY93" s="202"/>
      <c r="AZ93" s="202"/>
      <c r="BA93" s="202"/>
      <c r="BB93" s="202"/>
    </row>
    <row r="94" spans="1:54" x14ac:dyDescent="0.2">
      <c r="A94" s="207">
        <v>43919</v>
      </c>
      <c r="B94" s="6">
        <v>8788</v>
      </c>
      <c r="C94" s="6">
        <v>10836</v>
      </c>
      <c r="D94" s="6">
        <v>2395</v>
      </c>
      <c r="E94" s="6">
        <v>679</v>
      </c>
      <c r="F94" s="6">
        <v>1240</v>
      </c>
      <c r="G94" s="6">
        <v>40174</v>
      </c>
      <c r="H94" s="6">
        <v>62095</v>
      </c>
      <c r="I94" s="6">
        <v>1156</v>
      </c>
      <c r="J94" s="6">
        <v>408</v>
      </c>
      <c r="K94" s="6">
        <v>2615</v>
      </c>
      <c r="L94" s="6">
        <v>97689</v>
      </c>
      <c r="M94" s="6">
        <v>1950</v>
      </c>
      <c r="N94" s="6">
        <v>151</v>
      </c>
      <c r="O94" s="6">
        <v>10866</v>
      </c>
      <c r="P94" s="6">
        <v>4284</v>
      </c>
      <c r="Q94" s="6">
        <v>5962</v>
      </c>
      <c r="R94" s="6">
        <v>80110</v>
      </c>
      <c r="S94" s="6">
        <v>3700</v>
      </c>
      <c r="T94" s="6">
        <v>14829</v>
      </c>
      <c r="U94" s="6">
        <v>19522</v>
      </c>
      <c r="V94" s="6">
        <v>86</v>
      </c>
      <c r="W94" s="6">
        <v>431</v>
      </c>
      <c r="X94" s="6">
        <v>72</v>
      </c>
      <c r="Y94" s="6">
        <v>3</v>
      </c>
      <c r="Z94" s="6">
        <v>11</v>
      </c>
      <c r="AA94" s="6">
        <v>2606</v>
      </c>
      <c r="AB94" s="6">
        <v>533</v>
      </c>
      <c r="AC94" s="6">
        <v>38</v>
      </c>
      <c r="AD94" s="6">
        <v>13</v>
      </c>
      <c r="AE94" s="6">
        <v>46</v>
      </c>
      <c r="AF94" s="6">
        <v>10779</v>
      </c>
      <c r="AG94" s="6">
        <v>21</v>
      </c>
      <c r="AH94" s="6">
        <v>0</v>
      </c>
      <c r="AI94" s="6">
        <v>771</v>
      </c>
      <c r="AJ94" s="6">
        <v>25</v>
      </c>
      <c r="AK94" s="6">
        <v>119</v>
      </c>
      <c r="AL94" s="6">
        <v>6803</v>
      </c>
      <c r="AM94" s="6">
        <v>110</v>
      </c>
      <c r="AN94" s="6">
        <v>300</v>
      </c>
      <c r="AO94" s="6">
        <v>1669</v>
      </c>
      <c r="AP94" s="6">
        <f t="shared" si="2"/>
        <v>24436</v>
      </c>
      <c r="AQ94" s="6">
        <f t="shared" si="3"/>
        <v>369449</v>
      </c>
      <c r="AR94" s="198">
        <v>43919</v>
      </c>
      <c r="AS94" s="197">
        <v>43919</v>
      </c>
      <c r="AT94" s="202">
        <v>13</v>
      </c>
      <c r="AU94" s="202">
        <v>67</v>
      </c>
      <c r="AV94" s="202"/>
      <c r="AW94" s="202"/>
      <c r="AX94" s="202"/>
      <c r="AY94" s="202"/>
      <c r="AZ94" s="202"/>
      <c r="BA94" s="202"/>
      <c r="BB94" s="202"/>
    </row>
    <row r="95" spans="1:54" x14ac:dyDescent="0.2">
      <c r="A95" s="207">
        <v>43920</v>
      </c>
      <c r="B95" s="6">
        <v>9618</v>
      </c>
      <c r="C95" s="6">
        <v>11899</v>
      </c>
      <c r="D95" s="6">
        <v>2577</v>
      </c>
      <c r="E95" s="6">
        <v>715</v>
      </c>
      <c r="F95" s="6">
        <v>1352</v>
      </c>
      <c r="G95" s="6">
        <v>44550</v>
      </c>
      <c r="H95" s="6">
        <v>66885</v>
      </c>
      <c r="I95" s="6">
        <v>1212</v>
      </c>
      <c r="J95" s="6">
        <v>447</v>
      </c>
      <c r="K95" s="6">
        <v>2910</v>
      </c>
      <c r="L95" s="6">
        <v>101739</v>
      </c>
      <c r="M95" s="6">
        <v>1988</v>
      </c>
      <c r="N95" s="6">
        <v>156</v>
      </c>
      <c r="O95" s="6">
        <v>11750</v>
      </c>
      <c r="P95" s="6">
        <v>4445</v>
      </c>
      <c r="Q95" s="6">
        <v>6408</v>
      </c>
      <c r="R95" s="6">
        <v>87956</v>
      </c>
      <c r="S95" s="6">
        <v>4028</v>
      </c>
      <c r="T95" s="6">
        <v>15922</v>
      </c>
      <c r="U95" s="6">
        <v>22141</v>
      </c>
      <c r="V95" s="6">
        <v>108</v>
      </c>
      <c r="W95" s="6">
        <v>513</v>
      </c>
      <c r="X95" s="6">
        <v>77</v>
      </c>
      <c r="Y95" s="6">
        <v>3</v>
      </c>
      <c r="Z95" s="6">
        <v>13</v>
      </c>
      <c r="AA95" s="6">
        <v>3024</v>
      </c>
      <c r="AB95" s="6">
        <v>645</v>
      </c>
      <c r="AC95" s="6">
        <v>43</v>
      </c>
      <c r="AD95" s="6">
        <v>15</v>
      </c>
      <c r="AE95" s="6">
        <v>54</v>
      </c>
      <c r="AF95" s="6">
        <v>11591</v>
      </c>
      <c r="AG95" s="6">
        <v>22</v>
      </c>
      <c r="AH95" s="6">
        <v>0</v>
      </c>
      <c r="AI95" s="6">
        <v>864</v>
      </c>
      <c r="AJ95" s="6">
        <v>32</v>
      </c>
      <c r="AK95" s="6">
        <v>140</v>
      </c>
      <c r="AL95" s="6">
        <v>7716</v>
      </c>
      <c r="AM95" s="6">
        <v>146</v>
      </c>
      <c r="AN95" s="6">
        <v>359</v>
      </c>
      <c r="AO95" s="6">
        <v>2043</v>
      </c>
      <c r="AP95" s="6">
        <f t="shared" si="2"/>
        <v>27408</v>
      </c>
      <c r="AQ95" s="6">
        <f t="shared" si="3"/>
        <v>398698</v>
      </c>
      <c r="AR95" s="198">
        <v>43920</v>
      </c>
      <c r="AS95" s="197">
        <v>43920</v>
      </c>
      <c r="AT95" s="202">
        <v>13</v>
      </c>
      <c r="AU95" s="202">
        <v>68</v>
      </c>
      <c r="AV95" s="202"/>
      <c r="AW95" s="202"/>
      <c r="AX95" s="202"/>
      <c r="AY95" s="202"/>
      <c r="AZ95" s="202"/>
      <c r="BA95" s="202"/>
      <c r="BB95" s="202"/>
    </row>
    <row r="96" spans="1:54" x14ac:dyDescent="0.2">
      <c r="A96" s="207">
        <v>43921</v>
      </c>
      <c r="B96" s="6">
        <v>10180</v>
      </c>
      <c r="C96" s="6">
        <v>12775</v>
      </c>
      <c r="D96" s="6">
        <v>2860</v>
      </c>
      <c r="E96" s="6">
        <v>745</v>
      </c>
      <c r="F96" s="6">
        <v>1418</v>
      </c>
      <c r="G96" s="6">
        <v>52128</v>
      </c>
      <c r="H96" s="6">
        <v>71808</v>
      </c>
      <c r="I96" s="6">
        <v>1314</v>
      </c>
      <c r="J96" s="6">
        <v>492</v>
      </c>
      <c r="K96" s="6">
        <v>3235</v>
      </c>
      <c r="L96" s="6">
        <v>105792</v>
      </c>
      <c r="M96" s="6">
        <v>2178</v>
      </c>
      <c r="N96" s="6">
        <v>169</v>
      </c>
      <c r="O96" s="6">
        <v>12595</v>
      </c>
      <c r="P96" s="6">
        <v>4641</v>
      </c>
      <c r="Q96" s="6">
        <v>7443</v>
      </c>
      <c r="R96" s="6">
        <v>95923</v>
      </c>
      <c r="S96" s="6">
        <v>4435</v>
      </c>
      <c r="T96" s="6">
        <v>16605</v>
      </c>
      <c r="U96" s="6">
        <v>25150</v>
      </c>
      <c r="V96" s="6">
        <v>128</v>
      </c>
      <c r="W96" s="6">
        <v>705</v>
      </c>
      <c r="X96" s="6">
        <v>90</v>
      </c>
      <c r="Y96" s="6">
        <v>4</v>
      </c>
      <c r="Z96" s="6">
        <v>17</v>
      </c>
      <c r="AA96" s="6">
        <v>3523</v>
      </c>
      <c r="AB96" s="6">
        <v>775</v>
      </c>
      <c r="AC96" s="6">
        <v>49</v>
      </c>
      <c r="AD96" s="6">
        <v>16</v>
      </c>
      <c r="AE96" s="6">
        <v>71</v>
      </c>
      <c r="AF96" s="6">
        <v>12428</v>
      </c>
      <c r="AG96" s="6">
        <v>23</v>
      </c>
      <c r="AH96" s="6">
        <v>0</v>
      </c>
      <c r="AI96" s="6">
        <v>1039</v>
      </c>
      <c r="AJ96" s="6">
        <v>39</v>
      </c>
      <c r="AK96" s="6">
        <v>160</v>
      </c>
      <c r="AL96" s="6">
        <v>8464</v>
      </c>
      <c r="AM96" s="6">
        <v>180</v>
      </c>
      <c r="AN96" s="6">
        <v>433</v>
      </c>
      <c r="AO96" s="6">
        <v>2425</v>
      </c>
      <c r="AP96" s="6">
        <f t="shared" si="2"/>
        <v>30569</v>
      </c>
      <c r="AQ96" s="6">
        <f t="shared" si="3"/>
        <v>431886</v>
      </c>
      <c r="AR96" s="198">
        <v>43921</v>
      </c>
      <c r="AS96" s="197">
        <v>43921</v>
      </c>
      <c r="AT96" s="202">
        <v>13</v>
      </c>
      <c r="AU96" s="202">
        <v>69</v>
      </c>
      <c r="AV96" s="132">
        <v>75026</v>
      </c>
      <c r="AW96" s="132">
        <v>55675</v>
      </c>
      <c r="AX96" s="134">
        <v>19849</v>
      </c>
      <c r="AY96" s="132">
        <v>43724.500000000015</v>
      </c>
      <c r="AZ96" s="200">
        <v>43921</v>
      </c>
      <c r="BA96" s="201">
        <v>43921</v>
      </c>
      <c r="BB96" s="206">
        <f>BB89+AX96</f>
        <v>21933</v>
      </c>
    </row>
    <row r="97" spans="1:54" x14ac:dyDescent="0.2">
      <c r="A97" s="207">
        <v>43922</v>
      </c>
      <c r="B97" s="6">
        <v>10711</v>
      </c>
      <c r="C97" s="6">
        <v>13964</v>
      </c>
      <c r="D97" s="6">
        <v>3107</v>
      </c>
      <c r="E97" s="6">
        <v>779</v>
      </c>
      <c r="F97" s="6">
        <v>1446</v>
      </c>
      <c r="G97" s="6">
        <v>56989</v>
      </c>
      <c r="H97" s="6">
        <v>77872</v>
      </c>
      <c r="I97" s="6">
        <v>1415</v>
      </c>
      <c r="J97" s="6">
        <v>525</v>
      </c>
      <c r="K97" s="6">
        <v>3447</v>
      </c>
      <c r="L97" s="6">
        <v>110574</v>
      </c>
      <c r="M97" s="6">
        <v>2319</v>
      </c>
      <c r="N97" s="6">
        <v>188</v>
      </c>
      <c r="O97" s="6">
        <v>13614</v>
      </c>
      <c r="P97" s="6">
        <v>4863</v>
      </c>
      <c r="Q97" s="6">
        <v>8251</v>
      </c>
      <c r="R97" s="6">
        <v>104118</v>
      </c>
      <c r="S97" s="6">
        <v>4947</v>
      </c>
      <c r="T97" s="6">
        <v>17768</v>
      </c>
      <c r="U97" s="6">
        <v>29474</v>
      </c>
      <c r="V97" s="6">
        <v>146</v>
      </c>
      <c r="W97" s="6">
        <v>828</v>
      </c>
      <c r="X97" s="6">
        <v>104</v>
      </c>
      <c r="Y97" s="6">
        <v>5</v>
      </c>
      <c r="Z97" s="6">
        <v>17</v>
      </c>
      <c r="AA97" s="6">
        <v>4403</v>
      </c>
      <c r="AB97" s="6">
        <v>920</v>
      </c>
      <c r="AC97" s="6">
        <v>50</v>
      </c>
      <c r="AD97" s="6">
        <v>20</v>
      </c>
      <c r="AE97" s="6">
        <v>85</v>
      </c>
      <c r="AF97" s="6">
        <v>13155</v>
      </c>
      <c r="AG97" s="6">
        <v>29</v>
      </c>
      <c r="AH97" s="6">
        <v>0</v>
      </c>
      <c r="AI97" s="6">
        <v>1173</v>
      </c>
      <c r="AJ97" s="6">
        <v>44</v>
      </c>
      <c r="AK97" s="6">
        <v>187</v>
      </c>
      <c r="AL97" s="6">
        <v>9387</v>
      </c>
      <c r="AM97" s="6">
        <v>239</v>
      </c>
      <c r="AN97" s="6">
        <v>488</v>
      </c>
      <c r="AO97" s="6">
        <v>3095</v>
      </c>
      <c r="AP97" s="6">
        <f t="shared" si="2"/>
        <v>34375</v>
      </c>
      <c r="AQ97" s="6">
        <f t="shared" si="3"/>
        <v>466371</v>
      </c>
      <c r="AR97" s="198">
        <v>43922</v>
      </c>
      <c r="AS97" s="197">
        <v>43922</v>
      </c>
      <c r="AT97" s="202">
        <v>14</v>
      </c>
      <c r="AU97" s="202">
        <v>70</v>
      </c>
      <c r="AV97" s="202"/>
      <c r="AW97" s="202"/>
      <c r="AX97" s="202"/>
      <c r="AY97" s="202"/>
      <c r="AZ97" s="202"/>
      <c r="BA97" s="202"/>
      <c r="BB97" s="202"/>
    </row>
    <row r="98" spans="1:54" x14ac:dyDescent="0.2">
      <c r="A98" s="207">
        <v>43923</v>
      </c>
      <c r="B98" s="6">
        <v>11129</v>
      </c>
      <c r="C98" s="6">
        <v>15348</v>
      </c>
      <c r="D98" s="6">
        <v>3386</v>
      </c>
      <c r="E98" s="6">
        <v>858</v>
      </c>
      <c r="F98" s="6">
        <v>1518</v>
      </c>
      <c r="G98" s="6">
        <v>59105</v>
      </c>
      <c r="H98" s="6">
        <v>84794</v>
      </c>
      <c r="I98" s="6">
        <v>1544</v>
      </c>
      <c r="J98" s="6">
        <v>585</v>
      </c>
      <c r="K98" s="6">
        <v>3849</v>
      </c>
      <c r="L98" s="6">
        <v>115242</v>
      </c>
      <c r="M98" s="6">
        <v>2487</v>
      </c>
      <c r="N98" s="6">
        <v>196</v>
      </c>
      <c r="O98" s="6">
        <v>14697</v>
      </c>
      <c r="P98" s="6">
        <v>5147</v>
      </c>
      <c r="Q98" s="6">
        <v>9034</v>
      </c>
      <c r="R98" s="6">
        <v>112065</v>
      </c>
      <c r="S98" s="6">
        <v>5568</v>
      </c>
      <c r="T98" s="6">
        <v>18827</v>
      </c>
      <c r="U98" s="6">
        <v>33718</v>
      </c>
      <c r="V98" s="6">
        <v>158</v>
      </c>
      <c r="W98" s="6">
        <v>1011</v>
      </c>
      <c r="X98" s="6">
        <v>123</v>
      </c>
      <c r="Y98" s="6">
        <v>11</v>
      </c>
      <c r="Z98" s="6">
        <v>19</v>
      </c>
      <c r="AA98" s="6">
        <v>5387</v>
      </c>
      <c r="AB98" s="6">
        <v>1107</v>
      </c>
      <c r="AC98" s="6">
        <v>53</v>
      </c>
      <c r="AD98" s="6">
        <v>21</v>
      </c>
      <c r="AE98" s="6">
        <v>98</v>
      </c>
      <c r="AF98" s="6">
        <v>13915</v>
      </c>
      <c r="AG98" s="6">
        <v>30</v>
      </c>
      <c r="AH98" s="6">
        <v>0</v>
      </c>
      <c r="AI98" s="6">
        <v>1339</v>
      </c>
      <c r="AJ98" s="6">
        <v>50</v>
      </c>
      <c r="AK98" s="6">
        <v>209</v>
      </c>
      <c r="AL98" s="6">
        <v>10348</v>
      </c>
      <c r="AM98" s="6">
        <v>308</v>
      </c>
      <c r="AN98" s="6">
        <v>536</v>
      </c>
      <c r="AO98" s="6">
        <v>3747</v>
      </c>
      <c r="AP98" s="6">
        <f t="shared" si="2"/>
        <v>38470</v>
      </c>
      <c r="AQ98" s="6">
        <f t="shared" si="3"/>
        <v>499097</v>
      </c>
      <c r="AR98" s="198">
        <v>43923</v>
      </c>
      <c r="AS98" s="197">
        <v>43923</v>
      </c>
      <c r="AT98" s="202">
        <v>14</v>
      </c>
      <c r="AU98" s="202">
        <v>71</v>
      </c>
      <c r="AV98" s="202"/>
      <c r="AW98" s="202"/>
      <c r="AX98" s="202"/>
      <c r="AY98" s="202"/>
      <c r="AZ98" s="202"/>
      <c r="BA98" s="202"/>
      <c r="BB98" s="202"/>
    </row>
    <row r="99" spans="1:54" x14ac:dyDescent="0.2">
      <c r="A99" s="207">
        <v>43924</v>
      </c>
      <c r="B99" s="6">
        <v>11524</v>
      </c>
      <c r="C99" s="6">
        <v>16770</v>
      </c>
      <c r="D99" s="6">
        <v>3757</v>
      </c>
      <c r="E99" s="6">
        <v>961</v>
      </c>
      <c r="F99" s="6">
        <v>1615</v>
      </c>
      <c r="G99" s="6">
        <v>64338</v>
      </c>
      <c r="H99" s="6">
        <v>91159</v>
      </c>
      <c r="I99" s="6">
        <v>1613</v>
      </c>
      <c r="J99" s="6">
        <v>623</v>
      </c>
      <c r="K99" s="6">
        <v>4273</v>
      </c>
      <c r="L99" s="6">
        <v>119827</v>
      </c>
      <c r="M99" s="6">
        <v>2612</v>
      </c>
      <c r="N99" s="6">
        <v>202</v>
      </c>
      <c r="O99" s="6">
        <v>15723</v>
      </c>
      <c r="P99" s="6">
        <v>5370</v>
      </c>
      <c r="Q99" s="6">
        <v>9886</v>
      </c>
      <c r="R99" s="6">
        <v>119199</v>
      </c>
      <c r="S99" s="6">
        <v>6131</v>
      </c>
      <c r="T99" s="6">
        <v>19606</v>
      </c>
      <c r="U99" s="6">
        <v>38168</v>
      </c>
      <c r="V99" s="6">
        <v>168</v>
      </c>
      <c r="W99" s="6">
        <v>1143</v>
      </c>
      <c r="X99" s="6">
        <v>139</v>
      </c>
      <c r="Y99" s="6">
        <v>12</v>
      </c>
      <c r="Z99" s="6">
        <v>20</v>
      </c>
      <c r="AA99" s="6">
        <v>6507</v>
      </c>
      <c r="AB99" s="6">
        <v>1275</v>
      </c>
      <c r="AC99" s="6">
        <v>63</v>
      </c>
      <c r="AD99" s="6">
        <v>26</v>
      </c>
      <c r="AE99" s="6">
        <v>120</v>
      </c>
      <c r="AF99" s="6">
        <v>14681</v>
      </c>
      <c r="AG99" s="6">
        <v>31</v>
      </c>
      <c r="AH99" s="6">
        <v>0</v>
      </c>
      <c r="AI99" s="6">
        <v>1487</v>
      </c>
      <c r="AJ99" s="6">
        <v>59</v>
      </c>
      <c r="AK99" s="6">
        <v>246</v>
      </c>
      <c r="AL99" s="6">
        <v>11198</v>
      </c>
      <c r="AM99" s="6">
        <v>358</v>
      </c>
      <c r="AN99" s="6">
        <v>591</v>
      </c>
      <c r="AO99" s="6">
        <v>4461</v>
      </c>
      <c r="AP99" s="6">
        <f t="shared" si="2"/>
        <v>42585</v>
      </c>
      <c r="AQ99" s="6">
        <f t="shared" si="3"/>
        <v>533357</v>
      </c>
      <c r="AR99" s="198">
        <v>43924</v>
      </c>
      <c r="AS99" s="197">
        <v>43924</v>
      </c>
      <c r="AT99" s="202">
        <v>14</v>
      </c>
      <c r="AU99" s="202">
        <v>72</v>
      </c>
      <c r="AV99" s="202"/>
      <c r="AW99" s="202"/>
      <c r="AX99" s="202"/>
      <c r="AY99" s="202"/>
      <c r="AZ99" s="202"/>
      <c r="BA99" s="202"/>
      <c r="BB99" s="202"/>
    </row>
    <row r="100" spans="1:54" x14ac:dyDescent="0.2">
      <c r="A100" s="207">
        <v>43925</v>
      </c>
      <c r="B100" s="6">
        <v>11781</v>
      </c>
      <c r="C100" s="6">
        <v>18431</v>
      </c>
      <c r="D100" s="6">
        <v>4077</v>
      </c>
      <c r="E100" s="6">
        <v>1039</v>
      </c>
      <c r="F100" s="6">
        <v>1882</v>
      </c>
      <c r="G100" s="6">
        <v>68605</v>
      </c>
      <c r="H100" s="6">
        <v>96092</v>
      </c>
      <c r="I100" s="6">
        <v>1673</v>
      </c>
      <c r="J100" s="6">
        <v>678</v>
      </c>
      <c r="K100" s="6">
        <v>4604</v>
      </c>
      <c r="L100" s="6">
        <v>124632</v>
      </c>
      <c r="M100" s="6">
        <v>2729</v>
      </c>
      <c r="N100" s="6">
        <v>213</v>
      </c>
      <c r="O100" s="6">
        <v>16627</v>
      </c>
      <c r="P100" s="6">
        <v>5550</v>
      </c>
      <c r="Q100" s="6">
        <v>10524</v>
      </c>
      <c r="R100" s="6">
        <v>126168</v>
      </c>
      <c r="S100" s="6">
        <v>6443</v>
      </c>
      <c r="T100" s="6">
        <v>20505</v>
      </c>
      <c r="U100" s="6">
        <v>41903</v>
      </c>
      <c r="V100" s="6">
        <v>186</v>
      </c>
      <c r="W100" s="6">
        <v>1283</v>
      </c>
      <c r="X100" s="6">
        <v>161</v>
      </c>
      <c r="Y100" s="6">
        <v>13</v>
      </c>
      <c r="Z100" s="6">
        <v>25</v>
      </c>
      <c r="AA100" s="6">
        <v>7560</v>
      </c>
      <c r="AB100" s="6">
        <v>1444</v>
      </c>
      <c r="AC100" s="6">
        <v>68</v>
      </c>
      <c r="AD100" s="6">
        <v>32</v>
      </c>
      <c r="AE100" s="6">
        <v>137</v>
      </c>
      <c r="AF100" s="6">
        <v>15362</v>
      </c>
      <c r="AG100" s="6">
        <v>31</v>
      </c>
      <c r="AH100" s="6">
        <v>0</v>
      </c>
      <c r="AI100" s="6">
        <v>1651</v>
      </c>
      <c r="AJ100" s="6">
        <v>62</v>
      </c>
      <c r="AK100" s="6">
        <v>266</v>
      </c>
      <c r="AL100" s="6">
        <v>11947</v>
      </c>
      <c r="AM100" s="6">
        <v>373</v>
      </c>
      <c r="AN100" s="6">
        <v>666</v>
      </c>
      <c r="AO100" s="6">
        <v>5221</v>
      </c>
      <c r="AP100" s="6">
        <f t="shared" si="2"/>
        <v>46488</v>
      </c>
      <c r="AQ100" s="6">
        <f t="shared" si="3"/>
        <v>564156</v>
      </c>
      <c r="AR100" s="198">
        <v>43925</v>
      </c>
      <c r="AS100" s="197">
        <v>43925</v>
      </c>
      <c r="AT100" s="202">
        <v>14</v>
      </c>
      <c r="AU100" s="202">
        <v>73</v>
      </c>
      <c r="AV100" s="202"/>
      <c r="AW100" s="202"/>
      <c r="AX100" s="202"/>
      <c r="AY100" s="202"/>
      <c r="AZ100" s="202"/>
      <c r="BA100" s="202"/>
      <c r="BB100" s="202"/>
    </row>
    <row r="101" spans="1:54" x14ac:dyDescent="0.2">
      <c r="A101" s="207">
        <v>43926</v>
      </c>
      <c r="B101" s="6">
        <v>12051</v>
      </c>
      <c r="C101" s="6">
        <v>19691</v>
      </c>
      <c r="D101" s="6">
        <v>4369</v>
      </c>
      <c r="E101" s="6">
        <v>1097</v>
      </c>
      <c r="F101" s="6">
        <v>1927</v>
      </c>
      <c r="G101" s="6">
        <v>70478</v>
      </c>
      <c r="H101" s="6">
        <v>100123</v>
      </c>
      <c r="I101" s="6">
        <v>1735</v>
      </c>
      <c r="J101" s="6">
        <v>733</v>
      </c>
      <c r="K101" s="6">
        <v>4994</v>
      </c>
      <c r="L101" s="6">
        <v>128948</v>
      </c>
      <c r="M101" s="6">
        <v>2804</v>
      </c>
      <c r="N101" s="6">
        <v>227</v>
      </c>
      <c r="O101" s="6">
        <v>17851</v>
      </c>
      <c r="P101" s="6">
        <v>5687</v>
      </c>
      <c r="Q101" s="6">
        <v>11278</v>
      </c>
      <c r="R101" s="6">
        <v>131646</v>
      </c>
      <c r="S101" s="6">
        <v>6830</v>
      </c>
      <c r="T101" s="6">
        <v>21100</v>
      </c>
      <c r="U101" s="6">
        <v>47806</v>
      </c>
      <c r="V101" s="6">
        <v>204</v>
      </c>
      <c r="W101" s="6">
        <v>1447</v>
      </c>
      <c r="X101" s="6">
        <v>179</v>
      </c>
      <c r="Y101" s="6">
        <v>15</v>
      </c>
      <c r="Z101" s="6">
        <v>28</v>
      </c>
      <c r="AA101" s="6">
        <v>8078</v>
      </c>
      <c r="AB101" s="6">
        <v>1584</v>
      </c>
      <c r="AC101" s="6">
        <v>73</v>
      </c>
      <c r="AD101" s="6">
        <v>34</v>
      </c>
      <c r="AE101" s="6">
        <v>158</v>
      </c>
      <c r="AF101" s="6">
        <v>15887</v>
      </c>
      <c r="AG101" s="6">
        <v>36</v>
      </c>
      <c r="AH101" s="6">
        <v>0</v>
      </c>
      <c r="AI101" s="6">
        <v>1766</v>
      </c>
      <c r="AJ101" s="6">
        <v>71</v>
      </c>
      <c r="AK101" s="6">
        <v>295</v>
      </c>
      <c r="AL101" s="6">
        <v>12641</v>
      </c>
      <c r="AM101" s="6">
        <v>401</v>
      </c>
      <c r="AN101" s="6">
        <v>715</v>
      </c>
      <c r="AO101" s="6">
        <v>5865</v>
      </c>
      <c r="AP101" s="6">
        <f t="shared" si="2"/>
        <v>49477</v>
      </c>
      <c r="AQ101" s="6">
        <f t="shared" si="3"/>
        <v>591375</v>
      </c>
      <c r="AR101" s="198">
        <v>43926</v>
      </c>
      <c r="AS101" s="197">
        <v>43926</v>
      </c>
      <c r="AT101" s="202">
        <v>14</v>
      </c>
      <c r="AU101" s="202">
        <v>74</v>
      </c>
      <c r="AV101" s="202"/>
      <c r="AW101" s="202"/>
      <c r="AX101" s="202"/>
      <c r="AY101" s="202"/>
      <c r="AZ101" s="202"/>
      <c r="BA101" s="202"/>
      <c r="BB101" s="202"/>
    </row>
    <row r="102" spans="1:54" x14ac:dyDescent="0.2">
      <c r="A102" s="207">
        <v>43927</v>
      </c>
      <c r="B102" s="6">
        <v>12297</v>
      </c>
      <c r="C102" s="6">
        <v>20814</v>
      </c>
      <c r="D102" s="6">
        <v>4681</v>
      </c>
      <c r="E102" s="6">
        <v>1108</v>
      </c>
      <c r="F102" s="6">
        <v>2176</v>
      </c>
      <c r="G102" s="6">
        <v>74390</v>
      </c>
      <c r="H102" s="6">
        <v>103374</v>
      </c>
      <c r="I102" s="6">
        <v>1755</v>
      </c>
      <c r="J102" s="6">
        <v>744</v>
      </c>
      <c r="K102" s="6">
        <v>5364</v>
      </c>
      <c r="L102" s="6">
        <v>132547</v>
      </c>
      <c r="M102" s="6">
        <v>2843</v>
      </c>
      <c r="N102" s="6">
        <v>241</v>
      </c>
      <c r="O102" s="6">
        <v>18803</v>
      </c>
      <c r="P102" s="6">
        <v>5865</v>
      </c>
      <c r="Q102" s="6">
        <v>11730</v>
      </c>
      <c r="R102" s="6">
        <v>136675</v>
      </c>
      <c r="S102" s="6">
        <v>7206</v>
      </c>
      <c r="T102" s="6">
        <v>21657</v>
      </c>
      <c r="U102" s="6">
        <v>51608</v>
      </c>
      <c r="V102" s="6">
        <v>220</v>
      </c>
      <c r="W102" s="6">
        <v>1632</v>
      </c>
      <c r="X102" s="6">
        <v>187</v>
      </c>
      <c r="Y102" s="6">
        <v>19</v>
      </c>
      <c r="Z102" s="6">
        <v>27</v>
      </c>
      <c r="AA102" s="6">
        <v>8911</v>
      </c>
      <c r="AB102" s="6">
        <v>1810</v>
      </c>
      <c r="AC102" s="6">
        <v>79</v>
      </c>
      <c r="AD102" s="6">
        <v>38</v>
      </c>
      <c r="AE102" s="6">
        <v>174</v>
      </c>
      <c r="AF102" s="6">
        <v>16523</v>
      </c>
      <c r="AG102" s="6">
        <v>41</v>
      </c>
      <c r="AH102" s="6">
        <v>0</v>
      </c>
      <c r="AI102" s="6">
        <v>1867</v>
      </c>
      <c r="AJ102" s="6">
        <v>76</v>
      </c>
      <c r="AK102" s="6">
        <v>311</v>
      </c>
      <c r="AL102" s="6">
        <v>13341</v>
      </c>
      <c r="AM102" s="6">
        <v>477</v>
      </c>
      <c r="AN102" s="6">
        <v>765</v>
      </c>
      <c r="AO102" s="6">
        <v>6433</v>
      </c>
      <c r="AP102" s="6">
        <f t="shared" si="2"/>
        <v>52931</v>
      </c>
      <c r="AQ102" s="6">
        <f t="shared" si="3"/>
        <v>615878</v>
      </c>
      <c r="AR102" s="198">
        <v>43927</v>
      </c>
      <c r="AS102" s="197">
        <v>43927</v>
      </c>
      <c r="AT102" s="202">
        <v>14</v>
      </c>
      <c r="AU102" s="202">
        <v>75</v>
      </c>
      <c r="AV102" s="202"/>
      <c r="AW102" s="202"/>
      <c r="AX102" s="202"/>
      <c r="AY102" s="202"/>
      <c r="AZ102" s="202"/>
      <c r="BA102" s="202"/>
      <c r="BB102" s="202"/>
    </row>
    <row r="103" spans="1:54" x14ac:dyDescent="0.2">
      <c r="A103" s="207">
        <v>43928</v>
      </c>
      <c r="B103" s="6">
        <v>12639</v>
      </c>
      <c r="C103" s="6">
        <v>22194</v>
      </c>
      <c r="D103" s="6">
        <v>5071</v>
      </c>
      <c r="E103" s="6">
        <v>1149</v>
      </c>
      <c r="F103" s="6">
        <v>2308</v>
      </c>
      <c r="G103" s="6">
        <v>78167</v>
      </c>
      <c r="H103" s="6">
        <v>107663</v>
      </c>
      <c r="I103" s="6">
        <v>1832</v>
      </c>
      <c r="J103" s="6">
        <v>817</v>
      </c>
      <c r="K103" s="6">
        <v>5709</v>
      </c>
      <c r="L103" s="6">
        <v>135586</v>
      </c>
      <c r="M103" s="6">
        <v>2970</v>
      </c>
      <c r="N103" s="6">
        <v>293</v>
      </c>
      <c r="O103" s="6">
        <v>19580</v>
      </c>
      <c r="P103" s="6">
        <v>6086</v>
      </c>
      <c r="Q103" s="6">
        <v>12442</v>
      </c>
      <c r="R103" s="6">
        <v>141942</v>
      </c>
      <c r="S103" s="6">
        <v>7693</v>
      </c>
      <c r="T103" s="6">
        <v>22253</v>
      </c>
      <c r="U103" s="6">
        <v>55242</v>
      </c>
      <c r="V103" s="6">
        <v>243</v>
      </c>
      <c r="W103" s="6">
        <v>2035</v>
      </c>
      <c r="X103" s="6">
        <v>203</v>
      </c>
      <c r="Y103" s="6">
        <v>21</v>
      </c>
      <c r="Z103" s="6">
        <v>34</v>
      </c>
      <c r="AA103" s="6">
        <v>10328</v>
      </c>
      <c r="AB103" s="6">
        <v>2016</v>
      </c>
      <c r="AC103" s="6">
        <v>81</v>
      </c>
      <c r="AD103" s="6">
        <v>47</v>
      </c>
      <c r="AE103" s="6">
        <v>210</v>
      </c>
      <c r="AF103" s="6">
        <v>17127</v>
      </c>
      <c r="AG103" s="6">
        <v>44</v>
      </c>
      <c r="AH103" s="6">
        <v>0</v>
      </c>
      <c r="AI103" s="6">
        <v>2101</v>
      </c>
      <c r="AJ103" s="6">
        <v>89</v>
      </c>
      <c r="AK103" s="6">
        <v>345</v>
      </c>
      <c r="AL103" s="6">
        <v>14045</v>
      </c>
      <c r="AM103" s="6">
        <v>591</v>
      </c>
      <c r="AN103" s="6">
        <v>821</v>
      </c>
      <c r="AO103" s="6">
        <v>7471</v>
      </c>
      <c r="AP103" s="6">
        <f t="shared" si="2"/>
        <v>57852</v>
      </c>
      <c r="AQ103" s="6">
        <f t="shared" si="3"/>
        <v>641636</v>
      </c>
      <c r="AR103" s="198">
        <v>43928</v>
      </c>
      <c r="AS103" s="197">
        <v>43928</v>
      </c>
      <c r="AT103" s="202">
        <v>14</v>
      </c>
      <c r="AU103" s="202">
        <v>76</v>
      </c>
      <c r="AV103" s="132">
        <v>86847</v>
      </c>
      <c r="AW103" s="132">
        <v>55177</v>
      </c>
      <c r="AX103" s="134">
        <v>32188</v>
      </c>
      <c r="AY103" s="132">
        <v>77666.083333333343</v>
      </c>
      <c r="AZ103" s="200">
        <v>43928</v>
      </c>
      <c r="BA103" s="201">
        <v>43928</v>
      </c>
      <c r="BB103" s="206">
        <f>BB96+AX103</f>
        <v>54121</v>
      </c>
    </row>
    <row r="104" spans="1:54" x14ac:dyDescent="0.2">
      <c r="A104" s="207">
        <v>43929</v>
      </c>
      <c r="B104" s="6">
        <v>12942</v>
      </c>
      <c r="C104" s="6">
        <v>23403</v>
      </c>
      <c r="D104" s="6">
        <v>5402</v>
      </c>
      <c r="E104" s="6">
        <v>1185</v>
      </c>
      <c r="F104" s="6">
        <v>2487</v>
      </c>
      <c r="G104" s="6">
        <v>82048</v>
      </c>
      <c r="H104" s="6">
        <v>113296</v>
      </c>
      <c r="I104" s="6">
        <v>1884</v>
      </c>
      <c r="J104" s="6">
        <v>895</v>
      </c>
      <c r="K104" s="6">
        <v>6074</v>
      </c>
      <c r="L104" s="6">
        <v>139422</v>
      </c>
      <c r="M104" s="6">
        <v>3034</v>
      </c>
      <c r="N104" s="6">
        <v>299</v>
      </c>
      <c r="O104" s="6">
        <v>20549</v>
      </c>
      <c r="P104" s="6">
        <v>6086</v>
      </c>
      <c r="Q104" s="6">
        <v>13141</v>
      </c>
      <c r="R104" s="6">
        <v>148220</v>
      </c>
      <c r="S104" s="6">
        <v>8419</v>
      </c>
      <c r="T104" s="6">
        <v>23280</v>
      </c>
      <c r="U104" s="6">
        <v>60733</v>
      </c>
      <c r="V104" s="6">
        <v>273</v>
      </c>
      <c r="W104" s="6">
        <v>2240</v>
      </c>
      <c r="X104" s="6">
        <v>218</v>
      </c>
      <c r="Y104" s="6">
        <v>24</v>
      </c>
      <c r="Z104" s="6">
        <v>40</v>
      </c>
      <c r="AA104" s="6">
        <v>10869</v>
      </c>
      <c r="AB104" s="6">
        <v>2349</v>
      </c>
      <c r="AC104" s="6">
        <v>83</v>
      </c>
      <c r="AD104" s="6">
        <v>58</v>
      </c>
      <c r="AE104" s="6">
        <v>235</v>
      </c>
      <c r="AF104" s="6">
        <v>17669</v>
      </c>
      <c r="AG104" s="6">
        <v>46</v>
      </c>
      <c r="AH104" s="6">
        <v>1</v>
      </c>
      <c r="AI104" s="6">
        <v>2248</v>
      </c>
      <c r="AJ104" s="6">
        <v>101</v>
      </c>
      <c r="AK104" s="6">
        <v>380</v>
      </c>
      <c r="AL104" s="6">
        <v>14792</v>
      </c>
      <c r="AM104" s="6">
        <v>687</v>
      </c>
      <c r="AN104" s="6">
        <v>895</v>
      </c>
      <c r="AO104" s="6">
        <v>8505</v>
      </c>
      <c r="AP104" s="6">
        <f t="shared" si="2"/>
        <v>61713</v>
      </c>
      <c r="AQ104" s="6">
        <f t="shared" si="3"/>
        <v>672799</v>
      </c>
      <c r="AR104" s="198">
        <v>43929</v>
      </c>
      <c r="AS104" s="197">
        <v>43929</v>
      </c>
      <c r="AT104" s="202">
        <v>15</v>
      </c>
      <c r="AU104" s="202">
        <v>77</v>
      </c>
      <c r="AV104" s="202"/>
      <c r="AW104" s="202"/>
      <c r="AX104" s="202"/>
      <c r="AY104" s="202"/>
      <c r="AZ104" s="202"/>
      <c r="BA104" s="202"/>
      <c r="BB104" s="202"/>
    </row>
    <row r="105" spans="1:54" x14ac:dyDescent="0.2">
      <c r="A105" s="207">
        <v>43930</v>
      </c>
      <c r="B105" s="6">
        <v>13244</v>
      </c>
      <c r="C105" s="6">
        <v>24983</v>
      </c>
      <c r="D105" s="6">
        <v>5635</v>
      </c>
      <c r="E105" s="6">
        <v>1207</v>
      </c>
      <c r="F105" s="6">
        <v>2605</v>
      </c>
      <c r="G105" s="6">
        <v>86334</v>
      </c>
      <c r="H105" s="6">
        <v>118181</v>
      </c>
      <c r="I105" s="6">
        <v>1955</v>
      </c>
      <c r="J105" s="6">
        <v>980</v>
      </c>
      <c r="K105" s="6">
        <v>6574</v>
      </c>
      <c r="L105" s="6">
        <v>143626</v>
      </c>
      <c r="M105" s="6">
        <v>3115</v>
      </c>
      <c r="N105" s="6">
        <v>337</v>
      </c>
      <c r="O105" s="6">
        <v>21762</v>
      </c>
      <c r="P105" s="6">
        <v>6211</v>
      </c>
      <c r="Q105" s="6">
        <v>13956</v>
      </c>
      <c r="R105" s="6">
        <v>153222</v>
      </c>
      <c r="S105" s="6">
        <v>9141</v>
      </c>
      <c r="T105" s="6">
        <v>24051</v>
      </c>
      <c r="U105" s="6">
        <v>65077</v>
      </c>
      <c r="V105" s="6">
        <v>295</v>
      </c>
      <c r="W105" s="6">
        <v>2523</v>
      </c>
      <c r="X105" s="6">
        <v>237</v>
      </c>
      <c r="Y105" s="6">
        <v>24</v>
      </c>
      <c r="Z105" s="6">
        <v>42</v>
      </c>
      <c r="AA105" s="6">
        <v>12210</v>
      </c>
      <c r="AB105" s="6">
        <v>2607</v>
      </c>
      <c r="AC105" s="6">
        <v>87</v>
      </c>
      <c r="AD105" s="6">
        <v>66</v>
      </c>
      <c r="AE105" s="6">
        <v>263</v>
      </c>
      <c r="AF105" s="6">
        <v>18279</v>
      </c>
      <c r="AG105" s="6">
        <v>52</v>
      </c>
      <c r="AH105" s="6">
        <v>2</v>
      </c>
      <c r="AI105" s="6">
        <v>2396</v>
      </c>
      <c r="AJ105" s="6">
        <v>108</v>
      </c>
      <c r="AK105" s="6">
        <v>409</v>
      </c>
      <c r="AL105" s="6">
        <v>15447</v>
      </c>
      <c r="AM105" s="6">
        <v>793</v>
      </c>
      <c r="AN105" s="6">
        <v>948</v>
      </c>
      <c r="AO105" s="6">
        <v>9608</v>
      </c>
      <c r="AP105" s="6">
        <f t="shared" si="2"/>
        <v>66396</v>
      </c>
      <c r="AQ105" s="6">
        <f t="shared" si="3"/>
        <v>702196</v>
      </c>
      <c r="AR105" s="198">
        <v>43930</v>
      </c>
      <c r="AS105" s="197">
        <v>43930</v>
      </c>
      <c r="AT105" s="202">
        <v>15</v>
      </c>
      <c r="AU105" s="202">
        <v>78</v>
      </c>
      <c r="AV105" s="202"/>
      <c r="AW105" s="202"/>
      <c r="AX105" s="202"/>
      <c r="AY105" s="202"/>
      <c r="AZ105" s="202"/>
      <c r="BA105" s="202"/>
      <c r="BB105" s="202"/>
    </row>
    <row r="106" spans="1:54" x14ac:dyDescent="0.2">
      <c r="A106" s="207">
        <v>43931</v>
      </c>
      <c r="B106" s="6">
        <v>13555</v>
      </c>
      <c r="C106" s="6">
        <v>26667</v>
      </c>
      <c r="D106" s="6">
        <v>5819</v>
      </c>
      <c r="E106" s="6">
        <v>1258</v>
      </c>
      <c r="F106" s="6">
        <v>2769</v>
      </c>
      <c r="G106" s="6">
        <v>90676</v>
      </c>
      <c r="H106" s="6">
        <v>122171</v>
      </c>
      <c r="I106" s="6">
        <v>2011</v>
      </c>
      <c r="J106" s="6">
        <v>1190</v>
      </c>
      <c r="K106" s="6">
        <v>8089</v>
      </c>
      <c r="L106" s="6">
        <v>147577</v>
      </c>
      <c r="M106" s="6">
        <v>3223</v>
      </c>
      <c r="N106" s="6">
        <v>350</v>
      </c>
      <c r="O106" s="6">
        <v>23097</v>
      </c>
      <c r="P106" s="6">
        <v>6314</v>
      </c>
      <c r="Q106" s="6">
        <v>15472</v>
      </c>
      <c r="R106" s="6">
        <v>158273</v>
      </c>
      <c r="S106" s="6">
        <v>9685</v>
      </c>
      <c r="T106" s="6">
        <v>24551</v>
      </c>
      <c r="U106" s="6">
        <v>73758</v>
      </c>
      <c r="V106" s="6">
        <v>319</v>
      </c>
      <c r="W106" s="6">
        <v>3019</v>
      </c>
      <c r="X106" s="6">
        <v>247</v>
      </c>
      <c r="Y106" s="6">
        <v>24</v>
      </c>
      <c r="Z106" s="6">
        <v>48</v>
      </c>
      <c r="AA106" s="6">
        <v>13197</v>
      </c>
      <c r="AB106" s="6">
        <v>2767</v>
      </c>
      <c r="AC106" s="6">
        <v>92</v>
      </c>
      <c r="AD106" s="6">
        <v>77</v>
      </c>
      <c r="AE106" s="6">
        <v>287</v>
      </c>
      <c r="AF106" s="6">
        <v>18849</v>
      </c>
      <c r="AG106" s="6">
        <v>54</v>
      </c>
      <c r="AH106" s="6">
        <v>2</v>
      </c>
      <c r="AI106" s="6">
        <v>2511</v>
      </c>
      <c r="AJ106" s="6">
        <v>113</v>
      </c>
      <c r="AK106" s="6">
        <v>435</v>
      </c>
      <c r="AL106" s="6">
        <v>16081</v>
      </c>
      <c r="AM106" s="6">
        <v>870</v>
      </c>
      <c r="AN106" s="6">
        <v>1002</v>
      </c>
      <c r="AO106" s="6">
        <v>10760</v>
      </c>
      <c r="AP106" s="6">
        <f t="shared" si="2"/>
        <v>70754</v>
      </c>
      <c r="AQ106" s="6">
        <f t="shared" si="3"/>
        <v>736505</v>
      </c>
      <c r="AR106" s="198">
        <v>43931</v>
      </c>
      <c r="AS106" s="197">
        <v>43931</v>
      </c>
      <c r="AT106" s="202">
        <v>15</v>
      </c>
      <c r="AU106" s="202">
        <v>79</v>
      </c>
      <c r="AV106" s="202"/>
      <c r="AW106" s="202"/>
      <c r="AX106" s="202"/>
      <c r="AY106" s="202"/>
      <c r="AZ106" s="202"/>
      <c r="BA106" s="202"/>
      <c r="BB106" s="202"/>
    </row>
    <row r="107" spans="1:54" x14ac:dyDescent="0.2">
      <c r="A107" s="207">
        <v>43932</v>
      </c>
      <c r="B107" s="6">
        <v>13806</v>
      </c>
      <c r="C107" s="6">
        <v>28018</v>
      </c>
      <c r="D107" s="6">
        <v>5996</v>
      </c>
      <c r="E107" s="6">
        <v>1304</v>
      </c>
      <c r="F107" s="6">
        <v>2905</v>
      </c>
      <c r="G107" s="6">
        <v>93790</v>
      </c>
      <c r="H107" s="6">
        <v>124908</v>
      </c>
      <c r="I107" s="6">
        <v>2081</v>
      </c>
      <c r="J107" s="6">
        <v>1310</v>
      </c>
      <c r="K107" s="6">
        <v>8928</v>
      </c>
      <c r="L107" s="6">
        <v>152271</v>
      </c>
      <c r="M107" s="6">
        <v>3270</v>
      </c>
      <c r="N107" s="6">
        <v>370</v>
      </c>
      <c r="O107" s="6">
        <v>24413</v>
      </c>
      <c r="P107" s="6">
        <v>6409</v>
      </c>
      <c r="Q107" s="6">
        <v>15987</v>
      </c>
      <c r="R107" s="6">
        <v>163027</v>
      </c>
      <c r="S107" s="6">
        <v>10151</v>
      </c>
      <c r="T107" s="6">
        <v>25107</v>
      </c>
      <c r="U107" s="6">
        <v>78991</v>
      </c>
      <c r="V107" s="6">
        <v>337</v>
      </c>
      <c r="W107" s="6">
        <v>3346</v>
      </c>
      <c r="X107" s="6">
        <v>260</v>
      </c>
      <c r="Y107" s="6">
        <v>24</v>
      </c>
      <c r="Z107" s="6">
        <v>49</v>
      </c>
      <c r="AA107" s="6">
        <v>13832</v>
      </c>
      <c r="AB107" s="6">
        <v>2736</v>
      </c>
      <c r="AC107" s="6">
        <v>93</v>
      </c>
      <c r="AD107" s="6">
        <v>85</v>
      </c>
      <c r="AE107" s="6">
        <v>320</v>
      </c>
      <c r="AF107" s="6">
        <v>19468</v>
      </c>
      <c r="AG107" s="6">
        <v>62</v>
      </c>
      <c r="AH107" s="6">
        <v>3</v>
      </c>
      <c r="AI107" s="6">
        <v>2643</v>
      </c>
      <c r="AJ107" s="6">
        <v>119</v>
      </c>
      <c r="AK107" s="6">
        <v>470</v>
      </c>
      <c r="AL107" s="6">
        <v>16606</v>
      </c>
      <c r="AM107" s="6">
        <v>887</v>
      </c>
      <c r="AN107" s="6">
        <v>1036</v>
      </c>
      <c r="AO107" s="6">
        <v>11599</v>
      </c>
      <c r="AP107" s="6">
        <f t="shared" si="2"/>
        <v>73975</v>
      </c>
      <c r="AQ107" s="6">
        <f t="shared" si="3"/>
        <v>763042</v>
      </c>
      <c r="AR107" s="198">
        <v>43932</v>
      </c>
      <c r="AS107" s="197">
        <v>43932</v>
      </c>
      <c r="AT107" s="202">
        <v>15</v>
      </c>
      <c r="AU107" s="202">
        <v>80</v>
      </c>
      <c r="AV107" s="202"/>
      <c r="AW107" s="202"/>
      <c r="AX107" s="202"/>
      <c r="AY107" s="202"/>
      <c r="AZ107" s="202"/>
      <c r="BA107" s="202"/>
      <c r="BB107" s="202"/>
    </row>
    <row r="108" spans="1:54" x14ac:dyDescent="0.2">
      <c r="A108" s="207">
        <v>43933</v>
      </c>
      <c r="B108" s="6">
        <v>13945</v>
      </c>
      <c r="C108" s="6">
        <v>29647</v>
      </c>
      <c r="D108" s="6">
        <v>6174</v>
      </c>
      <c r="E108" s="6">
        <v>1309</v>
      </c>
      <c r="F108" s="6">
        <v>2974</v>
      </c>
      <c r="G108" s="6">
        <v>120633</v>
      </c>
      <c r="H108" s="6">
        <v>127854</v>
      </c>
      <c r="I108" s="6">
        <v>2114</v>
      </c>
      <c r="J108" s="6">
        <v>1410</v>
      </c>
      <c r="K108" s="6">
        <v>9655</v>
      </c>
      <c r="L108" s="6">
        <v>156363</v>
      </c>
      <c r="M108" s="6">
        <v>3281</v>
      </c>
      <c r="N108" s="6">
        <v>378</v>
      </c>
      <c r="O108" s="6">
        <v>25587</v>
      </c>
      <c r="P108" s="6">
        <v>6525</v>
      </c>
      <c r="Q108" s="6">
        <v>16585</v>
      </c>
      <c r="R108" s="6">
        <v>166831</v>
      </c>
      <c r="S108" s="6">
        <v>10483</v>
      </c>
      <c r="T108" s="6">
        <v>25415</v>
      </c>
      <c r="U108" s="6">
        <v>84279</v>
      </c>
      <c r="V108" s="6">
        <v>350</v>
      </c>
      <c r="W108" s="6">
        <v>3600</v>
      </c>
      <c r="X108" s="6">
        <v>273</v>
      </c>
      <c r="Y108" s="6">
        <v>25</v>
      </c>
      <c r="Z108" s="6">
        <v>56</v>
      </c>
      <c r="AA108" s="6">
        <v>14393</v>
      </c>
      <c r="AB108" s="6">
        <v>3022</v>
      </c>
      <c r="AC108" s="6">
        <v>98</v>
      </c>
      <c r="AD108" s="6">
        <v>99</v>
      </c>
      <c r="AE108" s="6">
        <v>334</v>
      </c>
      <c r="AF108" s="6">
        <v>19899</v>
      </c>
      <c r="AG108" s="6">
        <v>66</v>
      </c>
      <c r="AH108" s="6">
        <v>3</v>
      </c>
      <c r="AI108" s="6">
        <v>2737</v>
      </c>
      <c r="AJ108" s="6">
        <v>128</v>
      </c>
      <c r="AK108" s="6">
        <v>504</v>
      </c>
      <c r="AL108" s="6">
        <v>17209</v>
      </c>
      <c r="AM108" s="6">
        <v>899</v>
      </c>
      <c r="AN108" s="6">
        <v>1106</v>
      </c>
      <c r="AO108" s="6">
        <v>12285</v>
      </c>
      <c r="AP108" s="6">
        <f t="shared" si="2"/>
        <v>77086</v>
      </c>
      <c r="AQ108" s="6">
        <f t="shared" si="3"/>
        <v>811442</v>
      </c>
      <c r="AR108" s="198">
        <v>43933</v>
      </c>
      <c r="AS108" s="197">
        <v>43933</v>
      </c>
      <c r="AT108" s="202">
        <v>15</v>
      </c>
      <c r="AU108" s="202">
        <v>81</v>
      </c>
      <c r="AV108" s="202"/>
      <c r="AW108" s="202"/>
      <c r="AX108" s="202"/>
      <c r="AY108" s="202"/>
      <c r="AZ108" s="202"/>
      <c r="BA108" s="202"/>
      <c r="BB108" s="202"/>
    </row>
    <row r="109" spans="1:54" x14ac:dyDescent="0.2">
      <c r="A109" s="207">
        <v>43934</v>
      </c>
      <c r="B109" s="6">
        <v>14041</v>
      </c>
      <c r="C109" s="6">
        <v>30589</v>
      </c>
      <c r="D109" s="6">
        <v>6318</v>
      </c>
      <c r="E109" s="6">
        <v>1332</v>
      </c>
      <c r="F109" s="6">
        <v>3064</v>
      </c>
      <c r="G109" s="6">
        <v>124298</v>
      </c>
      <c r="H109" s="6">
        <v>130072</v>
      </c>
      <c r="I109" s="6">
        <v>2145</v>
      </c>
      <c r="J109" s="6">
        <v>1458</v>
      </c>
      <c r="K109" s="6">
        <v>10647</v>
      </c>
      <c r="L109" s="6">
        <v>159516</v>
      </c>
      <c r="M109" s="6">
        <v>3292</v>
      </c>
      <c r="N109" s="6">
        <v>384</v>
      </c>
      <c r="O109" s="6">
        <v>26551</v>
      </c>
      <c r="P109" s="6">
        <v>6603</v>
      </c>
      <c r="Q109" s="6">
        <v>16934</v>
      </c>
      <c r="R109" s="6">
        <v>170099</v>
      </c>
      <c r="S109" s="6">
        <v>10948</v>
      </c>
      <c r="T109" s="6">
        <v>25688</v>
      </c>
      <c r="U109" s="6">
        <v>88621</v>
      </c>
      <c r="V109" s="6">
        <v>368</v>
      </c>
      <c r="W109" s="6">
        <v>3903</v>
      </c>
      <c r="X109" s="6">
        <v>285</v>
      </c>
      <c r="Y109" s="6">
        <v>28</v>
      </c>
      <c r="Z109" s="6">
        <v>59</v>
      </c>
      <c r="AA109" s="6">
        <v>14967</v>
      </c>
      <c r="AB109" s="6">
        <v>3194</v>
      </c>
      <c r="AC109" s="6">
        <v>99</v>
      </c>
      <c r="AD109" s="6">
        <v>109</v>
      </c>
      <c r="AE109" s="6">
        <v>365</v>
      </c>
      <c r="AF109" s="6">
        <v>20465</v>
      </c>
      <c r="AG109" s="6">
        <v>69</v>
      </c>
      <c r="AH109" s="6">
        <v>3</v>
      </c>
      <c r="AI109" s="6">
        <v>2823</v>
      </c>
      <c r="AJ109" s="6">
        <v>134</v>
      </c>
      <c r="AK109" s="6">
        <v>535</v>
      </c>
      <c r="AL109" s="6">
        <v>17756</v>
      </c>
      <c r="AM109" s="6">
        <v>919</v>
      </c>
      <c r="AN109" s="6">
        <v>1138</v>
      </c>
      <c r="AO109" s="6">
        <v>13029</v>
      </c>
      <c r="AP109" s="6">
        <f t="shared" si="2"/>
        <v>80248</v>
      </c>
      <c r="AQ109" s="6">
        <f t="shared" si="3"/>
        <v>832600</v>
      </c>
      <c r="AR109" s="198">
        <v>43934</v>
      </c>
      <c r="AS109" s="197">
        <v>43934</v>
      </c>
      <c r="AT109" s="202">
        <v>15</v>
      </c>
      <c r="AU109" s="202">
        <v>82</v>
      </c>
      <c r="AV109" s="202"/>
      <c r="AW109" s="202"/>
      <c r="AX109" s="202"/>
      <c r="AY109" s="202"/>
      <c r="AZ109" s="202"/>
      <c r="BA109" s="202"/>
      <c r="BB109" s="202"/>
    </row>
    <row r="110" spans="1:54" x14ac:dyDescent="0.2">
      <c r="A110" s="207">
        <v>43935</v>
      </c>
      <c r="B110" s="6">
        <v>14226</v>
      </c>
      <c r="C110" s="6">
        <v>31119</v>
      </c>
      <c r="D110" s="6">
        <v>6511</v>
      </c>
      <c r="E110" s="6">
        <v>1373</v>
      </c>
      <c r="F110" s="6">
        <v>3161</v>
      </c>
      <c r="G110" s="6">
        <v>129257</v>
      </c>
      <c r="H110" s="6">
        <v>131359</v>
      </c>
      <c r="I110" s="6">
        <v>2170</v>
      </c>
      <c r="J110" s="6">
        <v>1512</v>
      </c>
      <c r="K110" s="6">
        <v>11479</v>
      </c>
      <c r="L110" s="6">
        <v>162488</v>
      </c>
      <c r="M110" s="6">
        <v>3307</v>
      </c>
      <c r="N110" s="6">
        <v>393</v>
      </c>
      <c r="O110" s="6">
        <v>27419</v>
      </c>
      <c r="P110" s="6">
        <v>6623</v>
      </c>
      <c r="Q110" s="6">
        <v>17448</v>
      </c>
      <c r="R110" s="6">
        <v>172541</v>
      </c>
      <c r="S110" s="6">
        <v>11445</v>
      </c>
      <c r="T110" s="6">
        <v>25936</v>
      </c>
      <c r="U110" s="6">
        <v>93873</v>
      </c>
      <c r="V110" s="6">
        <v>384</v>
      </c>
      <c r="W110" s="6">
        <v>4157</v>
      </c>
      <c r="X110" s="6">
        <v>299</v>
      </c>
      <c r="Y110" s="6">
        <v>31</v>
      </c>
      <c r="Z110" s="6">
        <v>64</v>
      </c>
      <c r="AA110" s="6">
        <v>15712</v>
      </c>
      <c r="AB110" s="6">
        <v>3294</v>
      </c>
      <c r="AC110" s="6">
        <v>101</v>
      </c>
      <c r="AD110" s="6">
        <v>122</v>
      </c>
      <c r="AE110" s="6">
        <v>406</v>
      </c>
      <c r="AF110" s="6">
        <v>21067</v>
      </c>
      <c r="AG110" s="6">
        <v>67</v>
      </c>
      <c r="AH110" s="6">
        <v>3</v>
      </c>
      <c r="AI110" s="6">
        <v>2945</v>
      </c>
      <c r="AJ110" s="6">
        <v>139</v>
      </c>
      <c r="AK110" s="6">
        <v>567</v>
      </c>
      <c r="AL110" s="6">
        <v>18056</v>
      </c>
      <c r="AM110" s="6">
        <v>1033</v>
      </c>
      <c r="AN110" s="6">
        <v>1174</v>
      </c>
      <c r="AO110" s="6">
        <v>14073</v>
      </c>
      <c r="AP110" s="6">
        <f t="shared" si="2"/>
        <v>83694</v>
      </c>
      <c r="AQ110" s="6">
        <f t="shared" si="3"/>
        <v>853640</v>
      </c>
      <c r="AR110" s="198">
        <v>43935</v>
      </c>
      <c r="AS110" s="197">
        <v>43935</v>
      </c>
      <c r="AT110" s="202">
        <v>15</v>
      </c>
      <c r="AU110" s="202">
        <v>83</v>
      </c>
      <c r="AV110" s="132">
        <v>86075</v>
      </c>
      <c r="AW110" s="132">
        <v>54659</v>
      </c>
      <c r="AX110" s="134">
        <v>31947</v>
      </c>
      <c r="AY110" s="132">
        <v>110835.66666666669</v>
      </c>
      <c r="AZ110" s="200">
        <v>43935</v>
      </c>
      <c r="BA110" s="201">
        <v>43935</v>
      </c>
      <c r="BB110" s="206">
        <f>BB103+AX110</f>
        <v>86068</v>
      </c>
    </row>
    <row r="111" spans="1:54" x14ac:dyDescent="0.2">
      <c r="A111" s="207">
        <v>43936</v>
      </c>
      <c r="B111" s="6">
        <v>14336</v>
      </c>
      <c r="C111" s="6">
        <v>33573</v>
      </c>
      <c r="D111" s="6">
        <v>6681</v>
      </c>
      <c r="E111" s="6">
        <v>1400</v>
      </c>
      <c r="F111" s="6">
        <v>3237</v>
      </c>
      <c r="G111" s="6">
        <v>132473</v>
      </c>
      <c r="H111" s="6">
        <v>134753</v>
      </c>
      <c r="I111" s="6">
        <v>2192</v>
      </c>
      <c r="J111" s="6">
        <v>1579</v>
      </c>
      <c r="K111" s="6">
        <v>12547</v>
      </c>
      <c r="L111" s="6">
        <v>165155</v>
      </c>
      <c r="M111" s="6">
        <v>3373</v>
      </c>
      <c r="N111" s="6">
        <v>399</v>
      </c>
      <c r="O111" s="6">
        <v>28153</v>
      </c>
      <c r="P111" s="6">
        <v>6740</v>
      </c>
      <c r="Q111" s="6">
        <v>18091</v>
      </c>
      <c r="R111" s="6">
        <v>177644</v>
      </c>
      <c r="S111" s="6">
        <v>11927</v>
      </c>
      <c r="T111" s="6">
        <v>26336</v>
      </c>
      <c r="U111" s="6">
        <v>98476</v>
      </c>
      <c r="V111" s="6">
        <v>393</v>
      </c>
      <c r="W111" s="6">
        <v>4440</v>
      </c>
      <c r="X111" s="6">
        <v>309</v>
      </c>
      <c r="Y111" s="6">
        <v>35</v>
      </c>
      <c r="Z111" s="6">
        <v>72</v>
      </c>
      <c r="AA111" s="6">
        <v>17148</v>
      </c>
      <c r="AB111" s="6">
        <v>3804</v>
      </c>
      <c r="AC111" s="6">
        <v>102</v>
      </c>
      <c r="AD111" s="6">
        <v>134</v>
      </c>
      <c r="AE111" s="6">
        <v>444</v>
      </c>
      <c r="AF111" s="6">
        <v>21645</v>
      </c>
      <c r="AG111" s="6">
        <v>69</v>
      </c>
      <c r="AH111" s="6">
        <v>3</v>
      </c>
      <c r="AI111" s="6">
        <v>3134</v>
      </c>
      <c r="AJ111" s="6">
        <v>150</v>
      </c>
      <c r="AK111" s="6">
        <v>599</v>
      </c>
      <c r="AL111" s="6">
        <v>18708</v>
      </c>
      <c r="AM111" s="6">
        <v>1203</v>
      </c>
      <c r="AN111" s="6">
        <v>1239</v>
      </c>
      <c r="AO111" s="6">
        <v>14915</v>
      </c>
      <c r="AP111" s="6">
        <f t="shared" si="2"/>
        <v>88546</v>
      </c>
      <c r="AQ111" s="6">
        <f t="shared" si="3"/>
        <v>879065</v>
      </c>
      <c r="AR111" s="198">
        <v>43936</v>
      </c>
      <c r="AS111" s="197">
        <v>43936</v>
      </c>
      <c r="AT111" s="202">
        <v>16</v>
      </c>
      <c r="AU111" s="202">
        <v>84</v>
      </c>
      <c r="AV111" s="202"/>
      <c r="AW111" s="202"/>
      <c r="AX111" s="202"/>
      <c r="AY111" s="202"/>
      <c r="AZ111" s="202"/>
      <c r="BA111" s="202"/>
      <c r="BB111" s="202"/>
    </row>
    <row r="112" spans="1:54" x14ac:dyDescent="0.2">
      <c r="A112" s="207">
        <v>43937</v>
      </c>
      <c r="B112" s="6">
        <v>14476</v>
      </c>
      <c r="C112" s="6">
        <v>34809</v>
      </c>
      <c r="D112" s="6">
        <v>6879</v>
      </c>
      <c r="E112" s="6">
        <v>1434</v>
      </c>
      <c r="F112" s="6">
        <v>3369</v>
      </c>
      <c r="G112" s="6">
        <v>144944</v>
      </c>
      <c r="H112" s="6">
        <v>137698</v>
      </c>
      <c r="I112" s="6">
        <v>2207</v>
      </c>
      <c r="J112" s="6">
        <v>1652</v>
      </c>
      <c r="K112" s="6">
        <v>13271</v>
      </c>
      <c r="L112" s="6">
        <v>168941</v>
      </c>
      <c r="M112" s="6">
        <v>3444</v>
      </c>
      <c r="N112" s="6">
        <v>412</v>
      </c>
      <c r="O112" s="6">
        <v>29214</v>
      </c>
      <c r="P112" s="6">
        <v>6896</v>
      </c>
      <c r="Q112" s="6">
        <v>18841</v>
      </c>
      <c r="R112" s="6">
        <v>184948</v>
      </c>
      <c r="S112" s="6">
        <v>12540</v>
      </c>
      <c r="T112" s="6">
        <v>26732</v>
      </c>
      <c r="U112" s="6">
        <v>103093</v>
      </c>
      <c r="V112" s="6">
        <v>410</v>
      </c>
      <c r="W112" s="6">
        <v>4857</v>
      </c>
      <c r="X112" s="6">
        <v>321</v>
      </c>
      <c r="Y112" s="6">
        <v>36</v>
      </c>
      <c r="Z112" s="6">
        <v>75</v>
      </c>
      <c r="AA112" s="6">
        <v>17901</v>
      </c>
      <c r="AB112" s="6">
        <v>4052</v>
      </c>
      <c r="AC112" s="6">
        <v>105</v>
      </c>
      <c r="AD112" s="6">
        <v>142</v>
      </c>
      <c r="AE112" s="6">
        <v>486</v>
      </c>
      <c r="AF112" s="6">
        <v>22170</v>
      </c>
      <c r="AG112" s="6">
        <v>69</v>
      </c>
      <c r="AH112" s="6">
        <v>3</v>
      </c>
      <c r="AI112" s="6">
        <v>3315</v>
      </c>
      <c r="AJ112" s="6">
        <v>152</v>
      </c>
      <c r="AK112" s="6">
        <v>629</v>
      </c>
      <c r="AL112" s="6">
        <v>19315</v>
      </c>
      <c r="AM112" s="6">
        <v>1333</v>
      </c>
      <c r="AN112" s="6">
        <v>1281</v>
      </c>
      <c r="AO112" s="6">
        <v>15944</v>
      </c>
      <c r="AP112" s="6">
        <f t="shared" si="2"/>
        <v>92596</v>
      </c>
      <c r="AQ112" s="6">
        <f t="shared" si="3"/>
        <v>915800</v>
      </c>
      <c r="AR112" s="198">
        <v>43937</v>
      </c>
      <c r="AS112" s="197">
        <v>43937</v>
      </c>
      <c r="AT112" s="202">
        <v>16</v>
      </c>
      <c r="AU112" s="202">
        <v>85</v>
      </c>
      <c r="AV112" s="202"/>
      <c r="AW112" s="202"/>
      <c r="AX112" s="202"/>
      <c r="AY112" s="202"/>
      <c r="AZ112" s="202"/>
      <c r="BA112" s="202"/>
      <c r="BB112" s="202"/>
    </row>
    <row r="113" spans="1:54" x14ac:dyDescent="0.2">
      <c r="A113" s="207">
        <v>43938</v>
      </c>
      <c r="B113" s="6">
        <v>14595</v>
      </c>
      <c r="C113" s="6">
        <v>36138</v>
      </c>
      <c r="D113" s="6">
        <v>7073</v>
      </c>
      <c r="E113" s="6">
        <v>1459</v>
      </c>
      <c r="F113" s="6">
        <v>3489</v>
      </c>
      <c r="G113" s="6">
        <v>146923</v>
      </c>
      <c r="H113" s="6">
        <v>141397</v>
      </c>
      <c r="I113" s="6">
        <v>2224</v>
      </c>
      <c r="J113" s="6">
        <v>1763</v>
      </c>
      <c r="K113" s="6">
        <v>13980</v>
      </c>
      <c r="L113" s="6">
        <v>172434</v>
      </c>
      <c r="M113" s="6">
        <v>3480</v>
      </c>
      <c r="N113" s="6">
        <v>422</v>
      </c>
      <c r="O113" s="6">
        <v>30449</v>
      </c>
      <c r="P113" s="6">
        <v>6937</v>
      </c>
      <c r="Q113" s="6">
        <v>19022</v>
      </c>
      <c r="R113" s="6">
        <v>190839</v>
      </c>
      <c r="S113" s="6">
        <v>13216</v>
      </c>
      <c r="T113" s="6">
        <v>27078</v>
      </c>
      <c r="U113" s="6">
        <v>108692</v>
      </c>
      <c r="V113" s="6">
        <v>431</v>
      </c>
      <c r="W113" s="6">
        <v>5163</v>
      </c>
      <c r="X113" s="6">
        <v>336</v>
      </c>
      <c r="Y113" s="6">
        <v>38</v>
      </c>
      <c r="Z113" s="6">
        <v>82</v>
      </c>
      <c r="AA113" s="6">
        <v>18661</v>
      </c>
      <c r="AB113" s="6">
        <v>4352</v>
      </c>
      <c r="AC113" s="6">
        <v>108</v>
      </c>
      <c r="AD113" s="6">
        <v>156</v>
      </c>
      <c r="AE113" s="6">
        <v>530</v>
      </c>
      <c r="AF113" s="6">
        <v>22745</v>
      </c>
      <c r="AG113" s="6">
        <v>72</v>
      </c>
      <c r="AH113" s="6">
        <v>3</v>
      </c>
      <c r="AI113" s="6">
        <v>3459</v>
      </c>
      <c r="AJ113" s="6">
        <v>161</v>
      </c>
      <c r="AK113" s="6">
        <v>657</v>
      </c>
      <c r="AL113" s="6">
        <v>20002</v>
      </c>
      <c r="AM113" s="6">
        <v>1400</v>
      </c>
      <c r="AN113" s="6">
        <v>1327</v>
      </c>
      <c r="AO113" s="6">
        <v>16879</v>
      </c>
      <c r="AP113" s="6">
        <f t="shared" si="2"/>
        <v>96562</v>
      </c>
      <c r="AQ113" s="6">
        <f t="shared" si="3"/>
        <v>941610</v>
      </c>
      <c r="AR113" s="198">
        <v>43938</v>
      </c>
      <c r="AS113" s="197">
        <v>43938</v>
      </c>
      <c r="AT113" s="202">
        <v>16</v>
      </c>
      <c r="AU113" s="202">
        <v>86</v>
      </c>
      <c r="AV113" s="202"/>
      <c r="AW113" s="202"/>
      <c r="AX113" s="202"/>
      <c r="AY113" s="202"/>
      <c r="AZ113" s="202"/>
      <c r="BA113" s="202"/>
      <c r="BB113" s="202"/>
    </row>
    <row r="114" spans="1:54" x14ac:dyDescent="0.2">
      <c r="A114" s="207">
        <v>43939</v>
      </c>
      <c r="B114" s="6">
        <v>14671</v>
      </c>
      <c r="C114" s="6">
        <v>37183</v>
      </c>
      <c r="D114" s="6">
        <v>7242</v>
      </c>
      <c r="E114" s="6">
        <v>1512</v>
      </c>
      <c r="F114" s="6">
        <v>3681</v>
      </c>
      <c r="G114" s="6">
        <v>146906</v>
      </c>
      <c r="H114" s="6">
        <v>143342</v>
      </c>
      <c r="I114" s="6">
        <v>2235</v>
      </c>
      <c r="J114" s="6">
        <v>1834</v>
      </c>
      <c r="K114" s="6">
        <v>14758</v>
      </c>
      <c r="L114" s="6">
        <v>175925</v>
      </c>
      <c r="M114" s="6">
        <v>3537</v>
      </c>
      <c r="N114" s="6">
        <v>426</v>
      </c>
      <c r="O114" s="6">
        <v>31589</v>
      </c>
      <c r="P114" s="6">
        <v>7036</v>
      </c>
      <c r="Q114" s="6">
        <v>19685</v>
      </c>
      <c r="R114" s="6">
        <v>191726</v>
      </c>
      <c r="S114" s="6">
        <v>13822</v>
      </c>
      <c r="T114" s="6">
        <v>27404</v>
      </c>
      <c r="U114" s="6">
        <v>114217</v>
      </c>
      <c r="V114" s="6">
        <v>443</v>
      </c>
      <c r="W114" s="6">
        <v>5453</v>
      </c>
      <c r="X114" s="6">
        <v>346</v>
      </c>
      <c r="Y114" s="6">
        <v>38</v>
      </c>
      <c r="Z114" s="6">
        <v>90</v>
      </c>
      <c r="AA114" s="6">
        <v>19303</v>
      </c>
      <c r="AB114" s="6">
        <v>4459</v>
      </c>
      <c r="AC114" s="6">
        <v>110</v>
      </c>
      <c r="AD114" s="6">
        <v>172</v>
      </c>
      <c r="AE114" s="6">
        <v>571</v>
      </c>
      <c r="AF114" s="6">
        <v>23227</v>
      </c>
      <c r="AG114" s="6">
        <v>72</v>
      </c>
      <c r="AH114" s="6">
        <v>3</v>
      </c>
      <c r="AI114" s="6">
        <v>3601</v>
      </c>
      <c r="AJ114" s="6">
        <v>164</v>
      </c>
      <c r="AK114" s="6">
        <v>687</v>
      </c>
      <c r="AL114" s="6">
        <v>20043</v>
      </c>
      <c r="AM114" s="6">
        <v>1511</v>
      </c>
      <c r="AN114" s="6">
        <v>1368</v>
      </c>
      <c r="AO114" s="6">
        <v>17994</v>
      </c>
      <c r="AP114" s="6">
        <f t="shared" si="2"/>
        <v>99655</v>
      </c>
      <c r="AQ114" s="6">
        <f t="shared" si="3"/>
        <v>958731</v>
      </c>
      <c r="AR114" s="198">
        <v>43939</v>
      </c>
      <c r="AS114" s="197">
        <v>43939</v>
      </c>
      <c r="AT114" s="202">
        <v>16</v>
      </c>
      <c r="AU114" s="202">
        <v>87</v>
      </c>
      <c r="AV114" s="202"/>
      <c r="AW114" s="202"/>
      <c r="AX114" s="202"/>
      <c r="AY114" s="202"/>
      <c r="AZ114" s="202"/>
      <c r="BA114" s="202"/>
      <c r="BB114" s="202"/>
    </row>
    <row r="115" spans="1:54" x14ac:dyDescent="0.2">
      <c r="A115" s="207">
        <v>43940</v>
      </c>
      <c r="B115" s="6">
        <v>14749</v>
      </c>
      <c r="C115" s="6">
        <v>38496</v>
      </c>
      <c r="D115" s="6">
        <v>7384</v>
      </c>
      <c r="E115" s="6">
        <v>1528</v>
      </c>
      <c r="F115" s="6">
        <v>3783</v>
      </c>
      <c r="G115" s="6">
        <v>151808</v>
      </c>
      <c r="H115" s="6">
        <v>145184</v>
      </c>
      <c r="I115" s="6">
        <v>2235</v>
      </c>
      <c r="J115" s="6">
        <v>1916</v>
      </c>
      <c r="K115" s="6">
        <v>15251</v>
      </c>
      <c r="L115" s="6">
        <v>178972</v>
      </c>
      <c r="M115" s="6">
        <v>3550</v>
      </c>
      <c r="N115" s="6">
        <v>427</v>
      </c>
      <c r="O115" s="6">
        <v>32655</v>
      </c>
      <c r="P115" s="6">
        <v>7078</v>
      </c>
      <c r="Q115" s="6">
        <v>20206</v>
      </c>
      <c r="R115" s="6">
        <v>198674</v>
      </c>
      <c r="S115" s="6">
        <v>14385</v>
      </c>
      <c r="T115" s="6">
        <v>27740</v>
      </c>
      <c r="U115" s="6">
        <v>120067</v>
      </c>
      <c r="V115" s="6">
        <v>452</v>
      </c>
      <c r="W115" s="6">
        <v>5683</v>
      </c>
      <c r="X115" s="6">
        <v>355</v>
      </c>
      <c r="Y115" s="6">
        <v>40</v>
      </c>
      <c r="Z115" s="6">
        <v>94</v>
      </c>
      <c r="AA115" s="6">
        <v>19694</v>
      </c>
      <c r="AB115" s="6">
        <v>4586</v>
      </c>
      <c r="AC115" s="6">
        <v>113</v>
      </c>
      <c r="AD115" s="6">
        <v>189</v>
      </c>
      <c r="AE115" s="6">
        <v>610</v>
      </c>
      <c r="AF115" s="6">
        <v>23660</v>
      </c>
      <c r="AG115" s="6">
        <v>73</v>
      </c>
      <c r="AH115" s="6">
        <v>3</v>
      </c>
      <c r="AI115" s="6">
        <v>3684</v>
      </c>
      <c r="AJ115" s="6">
        <v>165</v>
      </c>
      <c r="AK115" s="6">
        <v>714</v>
      </c>
      <c r="AL115" s="6">
        <v>20453</v>
      </c>
      <c r="AM115" s="6">
        <v>1540</v>
      </c>
      <c r="AN115" s="6">
        <v>1393</v>
      </c>
      <c r="AO115" s="6">
        <v>18492</v>
      </c>
      <c r="AP115" s="6">
        <f t="shared" si="2"/>
        <v>101993</v>
      </c>
      <c r="AQ115" s="6">
        <f t="shared" si="3"/>
        <v>986088</v>
      </c>
      <c r="AR115" s="198">
        <v>43940</v>
      </c>
      <c r="AS115" s="197">
        <v>43940</v>
      </c>
      <c r="AT115" s="202">
        <v>16</v>
      </c>
      <c r="AU115" s="202">
        <v>88</v>
      </c>
      <c r="AV115" s="202"/>
      <c r="AW115" s="202"/>
      <c r="AX115" s="202"/>
      <c r="AY115" s="202"/>
      <c r="AZ115" s="202"/>
      <c r="BA115" s="202"/>
      <c r="BB115" s="202"/>
    </row>
    <row r="116" spans="1:54" x14ac:dyDescent="0.2">
      <c r="A116" s="207">
        <v>43941</v>
      </c>
      <c r="B116" s="6">
        <v>14795</v>
      </c>
      <c r="C116" s="6">
        <v>39983</v>
      </c>
      <c r="D116" s="6">
        <v>7515</v>
      </c>
      <c r="E116" s="6">
        <v>1535</v>
      </c>
      <c r="F116" s="6">
        <v>3868</v>
      </c>
      <c r="G116" s="6">
        <v>154188</v>
      </c>
      <c r="H116" s="6">
        <v>147065</v>
      </c>
      <c r="I116" s="6">
        <v>2245</v>
      </c>
      <c r="J116" s="6">
        <v>1984</v>
      </c>
      <c r="K116" s="6">
        <v>15652</v>
      </c>
      <c r="L116" s="6">
        <v>181228</v>
      </c>
      <c r="M116" s="6">
        <v>3558</v>
      </c>
      <c r="N116" s="6">
        <v>431</v>
      </c>
      <c r="O116" s="6">
        <v>33405</v>
      </c>
      <c r="P116" s="6">
        <v>7156</v>
      </c>
      <c r="Q116" s="6">
        <v>20863</v>
      </c>
      <c r="R116" s="6">
        <v>200210</v>
      </c>
      <c r="S116" s="6">
        <v>14777</v>
      </c>
      <c r="T116" s="6">
        <v>27944</v>
      </c>
      <c r="U116" s="6">
        <v>124743</v>
      </c>
      <c r="V116" s="6">
        <v>470</v>
      </c>
      <c r="W116" s="6">
        <v>5828</v>
      </c>
      <c r="X116" s="6">
        <v>364</v>
      </c>
      <c r="Y116" s="6">
        <v>40</v>
      </c>
      <c r="Z116" s="6">
        <v>98</v>
      </c>
      <c r="AA116" s="6">
        <v>20240</v>
      </c>
      <c r="AB116" s="6">
        <v>4862</v>
      </c>
      <c r="AC116" s="6">
        <v>116</v>
      </c>
      <c r="AD116" s="6">
        <v>199</v>
      </c>
      <c r="AE116" s="6">
        <v>687</v>
      </c>
      <c r="AF116" s="6">
        <v>24114</v>
      </c>
      <c r="AG116" s="6">
        <v>75</v>
      </c>
      <c r="AH116" s="6">
        <v>3</v>
      </c>
      <c r="AI116" s="6">
        <v>3751</v>
      </c>
      <c r="AJ116" s="6">
        <v>181</v>
      </c>
      <c r="AK116" s="6">
        <v>735</v>
      </c>
      <c r="AL116" s="6">
        <v>20852</v>
      </c>
      <c r="AM116" s="6">
        <v>1580</v>
      </c>
      <c r="AN116" s="6">
        <v>1429</v>
      </c>
      <c r="AO116" s="6">
        <v>19051</v>
      </c>
      <c r="AP116" s="6">
        <f t="shared" si="2"/>
        <v>104675</v>
      </c>
      <c r="AQ116" s="6">
        <f t="shared" si="3"/>
        <v>1003145</v>
      </c>
      <c r="AR116" s="198">
        <v>43941</v>
      </c>
      <c r="AS116" s="197">
        <v>43941</v>
      </c>
      <c r="AT116" s="202">
        <v>16</v>
      </c>
      <c r="AU116" s="202">
        <v>89</v>
      </c>
      <c r="AV116" s="202"/>
      <c r="AW116" s="202"/>
      <c r="AX116" s="202"/>
      <c r="AY116" s="202"/>
      <c r="AZ116" s="202"/>
      <c r="BA116" s="202"/>
      <c r="BB116" s="202"/>
    </row>
    <row r="117" spans="1:54" x14ac:dyDescent="0.2">
      <c r="A117" s="207">
        <v>43942</v>
      </c>
      <c r="B117" s="6">
        <v>14873</v>
      </c>
      <c r="C117" s="6">
        <v>40956</v>
      </c>
      <c r="D117" s="6">
        <v>7695</v>
      </c>
      <c r="E117" s="6">
        <v>1552</v>
      </c>
      <c r="F117" s="6">
        <v>4014</v>
      </c>
      <c r="G117" s="6">
        <v>156921</v>
      </c>
      <c r="H117" s="6">
        <v>148291</v>
      </c>
      <c r="I117" s="6">
        <v>2401</v>
      </c>
      <c r="J117" s="6">
        <v>2098</v>
      </c>
      <c r="K117" s="6">
        <v>16040</v>
      </c>
      <c r="L117" s="6">
        <v>183957</v>
      </c>
      <c r="M117" s="6">
        <v>3618</v>
      </c>
      <c r="N117" s="6">
        <v>443</v>
      </c>
      <c r="O117" s="6">
        <v>34134</v>
      </c>
      <c r="P117" s="6">
        <v>7191</v>
      </c>
      <c r="Q117" s="6">
        <v>21379</v>
      </c>
      <c r="R117" s="6">
        <v>204178</v>
      </c>
      <c r="S117" s="6">
        <v>15322</v>
      </c>
      <c r="T117" s="6">
        <v>28063</v>
      </c>
      <c r="U117" s="6">
        <v>129044</v>
      </c>
      <c r="V117" s="6">
        <v>491</v>
      </c>
      <c r="W117" s="6">
        <v>5998</v>
      </c>
      <c r="X117" s="6">
        <v>370</v>
      </c>
      <c r="Y117" s="6">
        <v>43</v>
      </c>
      <c r="Z117" s="6">
        <v>141</v>
      </c>
      <c r="AA117" s="6">
        <v>20765</v>
      </c>
      <c r="AB117" s="6">
        <v>5033</v>
      </c>
      <c r="AC117" s="6">
        <v>121</v>
      </c>
      <c r="AD117" s="6">
        <v>213</v>
      </c>
      <c r="AE117" s="6">
        <v>730</v>
      </c>
      <c r="AF117" s="6">
        <v>24648</v>
      </c>
      <c r="AG117" s="6">
        <v>78</v>
      </c>
      <c r="AH117" s="6">
        <v>3</v>
      </c>
      <c r="AI117" s="6">
        <v>3916</v>
      </c>
      <c r="AJ117" s="6">
        <v>182</v>
      </c>
      <c r="AK117" s="6">
        <v>762</v>
      </c>
      <c r="AL117" s="6">
        <v>21282</v>
      </c>
      <c r="AM117" s="6">
        <v>1765</v>
      </c>
      <c r="AN117" s="6">
        <v>1478</v>
      </c>
      <c r="AO117" s="6">
        <v>20223</v>
      </c>
      <c r="AP117" s="6">
        <f t="shared" si="2"/>
        <v>108242</v>
      </c>
      <c r="AQ117" s="6">
        <f t="shared" si="3"/>
        <v>1022170</v>
      </c>
      <c r="AR117" s="198">
        <v>43942</v>
      </c>
      <c r="AS117" s="197">
        <v>43942</v>
      </c>
      <c r="AT117" s="202">
        <v>16</v>
      </c>
      <c r="AU117" s="202">
        <v>90</v>
      </c>
      <c r="AV117" s="132">
        <v>75885</v>
      </c>
      <c r="AW117" s="132">
        <v>54128</v>
      </c>
      <c r="AX117" s="134">
        <v>22291</v>
      </c>
      <c r="AY117" s="132">
        <v>133815.25000000003</v>
      </c>
      <c r="AZ117" s="200">
        <v>43942</v>
      </c>
      <c r="BA117" s="201">
        <v>43942</v>
      </c>
      <c r="BB117" s="206">
        <f>BB110+AX117</f>
        <v>108359</v>
      </c>
    </row>
    <row r="118" spans="1:54" x14ac:dyDescent="0.2">
      <c r="A118" s="207">
        <v>43943</v>
      </c>
      <c r="B118" s="6">
        <v>14925</v>
      </c>
      <c r="C118" s="6">
        <v>41889</v>
      </c>
      <c r="D118" s="6">
        <v>7912</v>
      </c>
      <c r="E118" s="6">
        <v>1559</v>
      </c>
      <c r="F118" s="6">
        <v>4129</v>
      </c>
      <c r="G118" s="6">
        <v>154715</v>
      </c>
      <c r="H118" s="6">
        <v>150648</v>
      </c>
      <c r="I118" s="6">
        <v>2408</v>
      </c>
      <c r="J118" s="6">
        <v>2168</v>
      </c>
      <c r="K118" s="6">
        <v>16671</v>
      </c>
      <c r="L118" s="6">
        <v>187327</v>
      </c>
      <c r="M118" s="6">
        <v>3654</v>
      </c>
      <c r="N118" s="6">
        <v>444</v>
      </c>
      <c r="O118" s="6">
        <v>34842</v>
      </c>
      <c r="P118" s="6">
        <v>7338</v>
      </c>
      <c r="Q118" s="6">
        <v>21982</v>
      </c>
      <c r="R118" s="6">
        <v>208389</v>
      </c>
      <c r="S118" s="6">
        <v>16004</v>
      </c>
      <c r="T118" s="6">
        <v>28268</v>
      </c>
      <c r="U118" s="6">
        <v>133495</v>
      </c>
      <c r="V118" s="6">
        <v>510</v>
      </c>
      <c r="W118" s="6">
        <v>6262</v>
      </c>
      <c r="X118" s="6">
        <v>384</v>
      </c>
      <c r="Y118" s="6">
        <v>44</v>
      </c>
      <c r="Z118" s="6">
        <v>149</v>
      </c>
      <c r="AA118" s="6">
        <v>21309</v>
      </c>
      <c r="AB118" s="6">
        <v>5279</v>
      </c>
      <c r="AC118" s="6">
        <v>121</v>
      </c>
      <c r="AD118" s="6">
        <v>225</v>
      </c>
      <c r="AE118" s="6">
        <v>769</v>
      </c>
      <c r="AF118" s="6">
        <v>25085</v>
      </c>
      <c r="AG118" s="6">
        <v>80</v>
      </c>
      <c r="AH118" s="6">
        <v>3</v>
      </c>
      <c r="AI118" s="6">
        <v>4054</v>
      </c>
      <c r="AJ118" s="6">
        <v>187</v>
      </c>
      <c r="AK118" s="6">
        <v>785</v>
      </c>
      <c r="AL118" s="6">
        <v>21717</v>
      </c>
      <c r="AM118" s="6">
        <v>1937</v>
      </c>
      <c r="AN118" s="6">
        <v>1509</v>
      </c>
      <c r="AO118" s="6">
        <v>21060</v>
      </c>
      <c r="AP118" s="6">
        <f t="shared" si="2"/>
        <v>111469</v>
      </c>
      <c r="AQ118" s="6">
        <f t="shared" si="3"/>
        <v>1038767</v>
      </c>
      <c r="AR118" s="198">
        <v>43943</v>
      </c>
      <c r="AS118" s="197">
        <v>43943</v>
      </c>
      <c r="AT118" s="202">
        <v>17</v>
      </c>
      <c r="AU118" s="202">
        <v>91</v>
      </c>
      <c r="AV118" s="202"/>
      <c r="AW118" s="202"/>
      <c r="AX118" s="202"/>
      <c r="AY118" s="202"/>
      <c r="AZ118" s="202"/>
      <c r="BA118" s="202"/>
      <c r="BB118" s="202"/>
    </row>
    <row r="119" spans="1:54" x14ac:dyDescent="0.2">
      <c r="A119" s="207">
        <v>43944</v>
      </c>
      <c r="B119" s="6">
        <v>15002</v>
      </c>
      <c r="C119" s="6">
        <v>42797</v>
      </c>
      <c r="D119" s="6">
        <v>8073</v>
      </c>
      <c r="E119" s="6">
        <v>1592</v>
      </c>
      <c r="F119" s="6">
        <v>4284</v>
      </c>
      <c r="G119" s="6">
        <v>157026</v>
      </c>
      <c r="H119" s="6">
        <v>153129</v>
      </c>
      <c r="I119" s="6">
        <v>2463</v>
      </c>
      <c r="J119" s="6">
        <v>2284</v>
      </c>
      <c r="K119" s="6">
        <v>17607</v>
      </c>
      <c r="L119" s="6">
        <v>189973</v>
      </c>
      <c r="M119" s="6">
        <v>3665</v>
      </c>
      <c r="N119" s="6">
        <v>445</v>
      </c>
      <c r="O119" s="6">
        <v>35729</v>
      </c>
      <c r="P119" s="6">
        <v>7401</v>
      </c>
      <c r="Q119" s="6">
        <v>22353</v>
      </c>
      <c r="R119" s="6">
        <v>213024</v>
      </c>
      <c r="S119" s="6">
        <v>16755</v>
      </c>
      <c r="T119" s="6">
        <v>28496</v>
      </c>
      <c r="U119" s="6">
        <v>138078</v>
      </c>
      <c r="V119" s="6">
        <v>522</v>
      </c>
      <c r="W119" s="6">
        <v>6490</v>
      </c>
      <c r="X119" s="6">
        <v>394</v>
      </c>
      <c r="Y119" s="6">
        <v>45</v>
      </c>
      <c r="Z119" s="6">
        <v>172</v>
      </c>
      <c r="AA119" s="6">
        <v>21825</v>
      </c>
      <c r="AB119" s="6">
        <v>5575</v>
      </c>
      <c r="AC119" s="6">
        <v>125</v>
      </c>
      <c r="AD119" s="6">
        <v>239</v>
      </c>
      <c r="AE119" s="6">
        <v>794</v>
      </c>
      <c r="AF119" s="6">
        <v>25549</v>
      </c>
      <c r="AG119" s="6">
        <v>83</v>
      </c>
      <c r="AH119" s="6">
        <v>3</v>
      </c>
      <c r="AI119" s="6">
        <v>4177</v>
      </c>
      <c r="AJ119" s="6">
        <v>194</v>
      </c>
      <c r="AK119" s="6">
        <v>820</v>
      </c>
      <c r="AL119" s="6">
        <v>22157</v>
      </c>
      <c r="AM119" s="6">
        <v>2021</v>
      </c>
      <c r="AN119" s="6">
        <v>1549</v>
      </c>
      <c r="AO119" s="6">
        <v>21787</v>
      </c>
      <c r="AP119" s="6">
        <f t="shared" si="2"/>
        <v>114521</v>
      </c>
      <c r="AQ119" s="6">
        <f t="shared" si="3"/>
        <v>1060176</v>
      </c>
      <c r="AR119" s="198">
        <v>43944</v>
      </c>
      <c r="AS119" s="197">
        <v>43944</v>
      </c>
      <c r="AT119" s="202">
        <v>17</v>
      </c>
      <c r="AU119" s="202">
        <v>92</v>
      </c>
      <c r="AV119" s="202"/>
      <c r="AW119" s="202"/>
      <c r="AX119" s="202"/>
      <c r="AY119" s="202"/>
      <c r="AZ119" s="202"/>
      <c r="BA119" s="202"/>
      <c r="BB119" s="202"/>
    </row>
    <row r="120" spans="1:54" x14ac:dyDescent="0.2">
      <c r="A120" s="207">
        <v>43945</v>
      </c>
      <c r="B120" s="6">
        <v>15071</v>
      </c>
      <c r="C120" s="6">
        <v>44293</v>
      </c>
      <c r="D120" s="6">
        <v>8210</v>
      </c>
      <c r="E120" s="6">
        <v>1605</v>
      </c>
      <c r="F120" s="6">
        <v>4395</v>
      </c>
      <c r="G120" s="6">
        <v>158636</v>
      </c>
      <c r="H120" s="6">
        <v>154999</v>
      </c>
      <c r="I120" s="6">
        <v>2490</v>
      </c>
      <c r="J120" s="6">
        <v>2443</v>
      </c>
      <c r="K120" s="6">
        <v>18184</v>
      </c>
      <c r="L120" s="6">
        <v>192994</v>
      </c>
      <c r="M120" s="6">
        <v>3695</v>
      </c>
      <c r="N120" s="6">
        <v>447</v>
      </c>
      <c r="O120" s="6">
        <v>36535</v>
      </c>
      <c r="P120" s="6">
        <v>7463</v>
      </c>
      <c r="Q120" s="6">
        <v>22797</v>
      </c>
      <c r="R120" s="6">
        <v>202990</v>
      </c>
      <c r="S120" s="6">
        <v>17567</v>
      </c>
      <c r="T120" s="6">
        <v>28677</v>
      </c>
      <c r="U120" s="6">
        <v>143464</v>
      </c>
      <c r="V120" s="6">
        <v>530</v>
      </c>
      <c r="W120" s="6">
        <v>6679</v>
      </c>
      <c r="X120" s="6">
        <v>403</v>
      </c>
      <c r="Y120" s="6">
        <v>46</v>
      </c>
      <c r="Z120" s="6">
        <v>177</v>
      </c>
      <c r="AA120" s="6">
        <v>22214</v>
      </c>
      <c r="AB120" s="6">
        <v>5760</v>
      </c>
      <c r="AC120" s="6">
        <v>130</v>
      </c>
      <c r="AD120" s="6">
        <v>262</v>
      </c>
      <c r="AE120" s="6">
        <v>1014</v>
      </c>
      <c r="AF120" s="6">
        <v>25969</v>
      </c>
      <c r="AG120" s="6">
        <v>85</v>
      </c>
      <c r="AH120" s="6">
        <v>3</v>
      </c>
      <c r="AI120" s="6">
        <v>4289</v>
      </c>
      <c r="AJ120" s="6">
        <v>199</v>
      </c>
      <c r="AK120" s="6">
        <v>854</v>
      </c>
      <c r="AL120" s="6">
        <v>22524</v>
      </c>
      <c r="AM120" s="6">
        <v>2152</v>
      </c>
      <c r="AN120" s="6">
        <v>1589</v>
      </c>
      <c r="AO120" s="6">
        <v>22792</v>
      </c>
      <c r="AP120" s="6">
        <f t="shared" si="2"/>
        <v>117671</v>
      </c>
      <c r="AQ120" s="6">
        <f t="shared" si="3"/>
        <v>1066955</v>
      </c>
      <c r="AR120" s="198">
        <v>43945</v>
      </c>
      <c r="AS120" s="197">
        <v>43945</v>
      </c>
      <c r="AT120" s="202">
        <v>17</v>
      </c>
      <c r="AU120" s="202">
        <v>93</v>
      </c>
      <c r="AV120" s="202"/>
      <c r="AW120" s="202"/>
      <c r="AX120" s="202"/>
      <c r="AY120" s="202"/>
      <c r="AZ120" s="202"/>
      <c r="BA120" s="202"/>
      <c r="BB120" s="202"/>
    </row>
    <row r="121" spans="1:54" x14ac:dyDescent="0.2">
      <c r="A121" s="207">
        <v>43946</v>
      </c>
      <c r="B121" s="6">
        <v>15148</v>
      </c>
      <c r="C121" s="6">
        <v>45325</v>
      </c>
      <c r="D121" s="6">
        <v>8445</v>
      </c>
      <c r="E121" s="6">
        <v>1635</v>
      </c>
      <c r="F121" s="6">
        <v>4475</v>
      </c>
      <c r="G121" s="6">
        <v>160292</v>
      </c>
      <c r="H121" s="6">
        <v>156513</v>
      </c>
      <c r="I121" s="6">
        <v>2506</v>
      </c>
      <c r="J121" s="6">
        <v>2443</v>
      </c>
      <c r="K121" s="6">
        <v>18561</v>
      </c>
      <c r="L121" s="6">
        <v>195351</v>
      </c>
      <c r="M121" s="6">
        <v>3711</v>
      </c>
      <c r="N121" s="6">
        <v>448</v>
      </c>
      <c r="O121" s="6">
        <v>37190</v>
      </c>
      <c r="P121" s="6">
        <v>7499</v>
      </c>
      <c r="Q121" s="6">
        <v>23392</v>
      </c>
      <c r="R121" s="6">
        <v>205905</v>
      </c>
      <c r="S121" s="6">
        <v>18177</v>
      </c>
      <c r="T121" s="6">
        <v>28894</v>
      </c>
      <c r="U121" s="6">
        <v>148377</v>
      </c>
      <c r="V121" s="6">
        <v>536</v>
      </c>
      <c r="W121" s="6">
        <v>6917</v>
      </c>
      <c r="X121" s="6">
        <v>418</v>
      </c>
      <c r="Y121" s="6">
        <v>46</v>
      </c>
      <c r="Z121" s="6">
        <v>186</v>
      </c>
      <c r="AA121" s="6">
        <v>22583</v>
      </c>
      <c r="AB121" s="6">
        <v>5877</v>
      </c>
      <c r="AC121" s="6">
        <v>130</v>
      </c>
      <c r="AD121" s="6">
        <v>262</v>
      </c>
      <c r="AE121" s="6">
        <v>1063</v>
      </c>
      <c r="AF121" s="6">
        <v>26384</v>
      </c>
      <c r="AG121" s="6">
        <v>85</v>
      </c>
      <c r="AH121" s="6">
        <v>4</v>
      </c>
      <c r="AI121" s="6">
        <v>4409</v>
      </c>
      <c r="AJ121" s="6">
        <v>201</v>
      </c>
      <c r="AK121" s="6">
        <v>880</v>
      </c>
      <c r="AL121" s="6">
        <v>22902</v>
      </c>
      <c r="AM121" s="6">
        <v>2192</v>
      </c>
      <c r="AN121" s="6">
        <v>1599</v>
      </c>
      <c r="AO121" s="6">
        <v>23635</v>
      </c>
      <c r="AP121" s="6">
        <f t="shared" si="2"/>
        <v>120309</v>
      </c>
      <c r="AQ121" s="6">
        <f t="shared" si="3"/>
        <v>1084287</v>
      </c>
      <c r="AR121" s="198">
        <v>43946</v>
      </c>
      <c r="AS121" s="197">
        <v>43946</v>
      </c>
      <c r="AT121" s="202">
        <v>17</v>
      </c>
      <c r="AU121" s="202">
        <v>94</v>
      </c>
      <c r="AV121" s="202"/>
      <c r="AW121" s="202"/>
      <c r="AX121" s="202"/>
      <c r="AY121" s="202"/>
      <c r="AZ121" s="202"/>
      <c r="BA121" s="202"/>
      <c r="BB121" s="202"/>
    </row>
    <row r="122" spans="1:54" x14ac:dyDescent="0.2">
      <c r="A122" s="207">
        <v>43947</v>
      </c>
      <c r="B122" s="6">
        <v>15225</v>
      </c>
      <c r="C122" s="6">
        <v>46134</v>
      </c>
      <c r="D122" s="6">
        <v>8575</v>
      </c>
      <c r="E122" s="6">
        <v>1643</v>
      </c>
      <c r="F122" s="6">
        <v>4576</v>
      </c>
      <c r="G122" s="6">
        <v>160847</v>
      </c>
      <c r="H122" s="6">
        <v>157770</v>
      </c>
      <c r="I122" s="6">
        <v>2517</v>
      </c>
      <c r="J122" s="6">
        <v>2500</v>
      </c>
      <c r="K122" s="6">
        <v>19262</v>
      </c>
      <c r="L122" s="6">
        <v>197675</v>
      </c>
      <c r="M122" s="6">
        <v>3723</v>
      </c>
      <c r="N122" s="6">
        <v>448</v>
      </c>
      <c r="O122" s="6">
        <v>37845</v>
      </c>
      <c r="P122" s="6">
        <v>7527</v>
      </c>
      <c r="Q122" s="6">
        <v>23864</v>
      </c>
      <c r="R122" s="6">
        <v>207634</v>
      </c>
      <c r="S122" s="6">
        <v>18640</v>
      </c>
      <c r="T122" s="6">
        <v>29061</v>
      </c>
      <c r="U122" s="6">
        <v>152840</v>
      </c>
      <c r="V122" s="6">
        <v>542</v>
      </c>
      <c r="W122" s="6">
        <v>7094</v>
      </c>
      <c r="X122" s="6">
        <v>422</v>
      </c>
      <c r="Y122" s="6">
        <v>49</v>
      </c>
      <c r="Z122" s="6">
        <v>190</v>
      </c>
      <c r="AA122" s="6">
        <v>22825</v>
      </c>
      <c r="AB122" s="6">
        <v>5976</v>
      </c>
      <c r="AC122" s="6">
        <v>134</v>
      </c>
      <c r="AD122" s="6">
        <v>272</v>
      </c>
      <c r="AE122" s="6">
        <v>1087</v>
      </c>
      <c r="AF122" s="6">
        <v>26644</v>
      </c>
      <c r="AG122" s="6">
        <v>88</v>
      </c>
      <c r="AH122" s="6">
        <v>4</v>
      </c>
      <c r="AI122" s="6">
        <v>4475</v>
      </c>
      <c r="AJ122" s="6">
        <v>201</v>
      </c>
      <c r="AK122" s="6">
        <v>903</v>
      </c>
      <c r="AL122" s="6">
        <v>23190</v>
      </c>
      <c r="AM122" s="6">
        <v>2194</v>
      </c>
      <c r="AN122" s="6">
        <v>1610</v>
      </c>
      <c r="AO122" s="6">
        <v>24055</v>
      </c>
      <c r="AP122" s="6">
        <f t="shared" si="2"/>
        <v>121955</v>
      </c>
      <c r="AQ122" s="6">
        <f t="shared" si="3"/>
        <v>1098306</v>
      </c>
      <c r="AR122" s="198">
        <v>43947</v>
      </c>
      <c r="AS122" s="197">
        <v>43947</v>
      </c>
      <c r="AT122" s="202">
        <v>17</v>
      </c>
      <c r="AU122" s="202">
        <v>95</v>
      </c>
      <c r="AV122" s="202"/>
      <c r="AW122" s="202"/>
      <c r="AX122" s="202"/>
      <c r="AY122" s="202"/>
      <c r="AZ122" s="202"/>
      <c r="BA122" s="202"/>
      <c r="BB122" s="202"/>
    </row>
    <row r="123" spans="1:54" x14ac:dyDescent="0.2">
      <c r="A123" s="207">
        <v>43948</v>
      </c>
      <c r="B123" s="6">
        <v>15274</v>
      </c>
      <c r="C123" s="6">
        <v>46687</v>
      </c>
      <c r="D123" s="6">
        <v>8698</v>
      </c>
      <c r="E123" s="6">
        <v>1647</v>
      </c>
      <c r="F123" s="6">
        <v>4695</v>
      </c>
      <c r="G123" s="6">
        <v>164589</v>
      </c>
      <c r="H123" s="6">
        <v>158758</v>
      </c>
      <c r="I123" s="6">
        <v>2534</v>
      </c>
      <c r="J123" s="6">
        <v>2583</v>
      </c>
      <c r="K123" s="6">
        <v>19648</v>
      </c>
      <c r="L123" s="6">
        <v>199414</v>
      </c>
      <c r="M123" s="6">
        <v>3729</v>
      </c>
      <c r="N123" s="6">
        <v>450</v>
      </c>
      <c r="O123" s="6">
        <v>38245</v>
      </c>
      <c r="P123" s="6">
        <v>7599</v>
      </c>
      <c r="Q123" s="6">
        <v>24027</v>
      </c>
      <c r="R123" s="6">
        <v>209465</v>
      </c>
      <c r="S123" s="6">
        <v>18926</v>
      </c>
      <c r="T123" s="6">
        <v>29164</v>
      </c>
      <c r="U123" s="6">
        <v>157149</v>
      </c>
      <c r="V123" s="6">
        <v>549</v>
      </c>
      <c r="W123" s="6">
        <v>7207</v>
      </c>
      <c r="X123" s="6">
        <v>427</v>
      </c>
      <c r="Y123" s="6">
        <v>50</v>
      </c>
      <c r="Z123" s="6">
        <v>193</v>
      </c>
      <c r="AA123" s="6">
        <v>23262</v>
      </c>
      <c r="AB123" s="6">
        <v>6126</v>
      </c>
      <c r="AC123" s="6">
        <v>136</v>
      </c>
      <c r="AD123" s="6">
        <v>280</v>
      </c>
      <c r="AE123" s="6">
        <v>1102</v>
      </c>
      <c r="AF123" s="6">
        <v>26977</v>
      </c>
      <c r="AG123" s="6">
        <v>88</v>
      </c>
      <c r="AH123" s="6">
        <v>4</v>
      </c>
      <c r="AI123" s="6">
        <v>4518</v>
      </c>
      <c r="AJ123" s="6">
        <v>205</v>
      </c>
      <c r="AK123" s="6">
        <v>928</v>
      </c>
      <c r="AL123" s="6">
        <v>23521</v>
      </c>
      <c r="AM123" s="6">
        <v>2274</v>
      </c>
      <c r="AN123" s="6">
        <v>1665</v>
      </c>
      <c r="AO123" s="6">
        <v>24393</v>
      </c>
      <c r="AP123" s="6">
        <f t="shared" si="2"/>
        <v>123905</v>
      </c>
      <c r="AQ123" s="6">
        <f t="shared" si="3"/>
        <v>1113281</v>
      </c>
      <c r="AR123" s="198">
        <v>43948</v>
      </c>
      <c r="AS123" s="197">
        <v>43948</v>
      </c>
      <c r="AT123" s="202">
        <v>17</v>
      </c>
      <c r="AU123" s="202">
        <v>96</v>
      </c>
      <c r="AV123" s="202"/>
      <c r="AW123" s="202"/>
      <c r="AX123" s="202"/>
      <c r="AY123" s="202"/>
      <c r="AZ123" s="202"/>
      <c r="BA123" s="202"/>
      <c r="BB123" s="202"/>
    </row>
    <row r="124" spans="1:54" x14ac:dyDescent="0.2">
      <c r="A124" s="207">
        <v>43949</v>
      </c>
      <c r="B124" s="6">
        <v>15357</v>
      </c>
      <c r="C124" s="6">
        <v>47334</v>
      </c>
      <c r="D124" s="6">
        <v>8851</v>
      </c>
      <c r="E124" s="6">
        <v>1660</v>
      </c>
      <c r="F124" s="6">
        <v>4740</v>
      </c>
      <c r="G124" s="6">
        <v>167605</v>
      </c>
      <c r="H124" s="6">
        <v>159912</v>
      </c>
      <c r="I124" s="6">
        <v>2566</v>
      </c>
      <c r="J124" s="6">
        <v>2649</v>
      </c>
      <c r="K124" s="6">
        <v>19877</v>
      </c>
      <c r="L124" s="6">
        <v>201505</v>
      </c>
      <c r="M124" s="6">
        <v>3741</v>
      </c>
      <c r="N124" s="6">
        <v>458</v>
      </c>
      <c r="O124" s="6">
        <v>38416</v>
      </c>
      <c r="P124" s="6">
        <v>7660</v>
      </c>
      <c r="Q124" s="6">
        <v>24322</v>
      </c>
      <c r="R124" s="6">
        <v>210773</v>
      </c>
      <c r="S124" s="6">
        <v>19621</v>
      </c>
      <c r="T124" s="6">
        <v>29264</v>
      </c>
      <c r="U124" s="6">
        <v>161145</v>
      </c>
      <c r="V124" s="6">
        <v>569</v>
      </c>
      <c r="W124" s="6">
        <v>7331</v>
      </c>
      <c r="X124" s="6">
        <v>434</v>
      </c>
      <c r="Y124" s="6">
        <v>50</v>
      </c>
      <c r="Z124" s="6">
        <v>199</v>
      </c>
      <c r="AA124" s="6">
        <v>23629</v>
      </c>
      <c r="AB124" s="6">
        <v>6314</v>
      </c>
      <c r="AC124" s="6">
        <v>138</v>
      </c>
      <c r="AD124" s="6">
        <v>291</v>
      </c>
      <c r="AE124" s="6">
        <v>1159</v>
      </c>
      <c r="AF124" s="6">
        <v>27359</v>
      </c>
      <c r="AG124" s="6">
        <v>89</v>
      </c>
      <c r="AH124" s="6">
        <v>4</v>
      </c>
      <c r="AI124" s="6">
        <v>4566</v>
      </c>
      <c r="AJ124" s="6">
        <v>206</v>
      </c>
      <c r="AK124" s="6">
        <v>948</v>
      </c>
      <c r="AL124" s="6">
        <v>23822</v>
      </c>
      <c r="AM124" s="6">
        <v>2355</v>
      </c>
      <c r="AN124" s="6">
        <v>1699</v>
      </c>
      <c r="AO124" s="6">
        <v>25302</v>
      </c>
      <c r="AP124" s="6">
        <f t="shared" si="2"/>
        <v>126464</v>
      </c>
      <c r="AQ124" s="6">
        <f t="shared" si="3"/>
        <v>1127456</v>
      </c>
      <c r="AR124" s="198">
        <v>43949</v>
      </c>
      <c r="AS124" s="197">
        <v>43949</v>
      </c>
      <c r="AT124" s="202">
        <v>17</v>
      </c>
      <c r="AU124" s="202">
        <v>97</v>
      </c>
      <c r="AV124" s="132">
        <v>66241</v>
      </c>
      <c r="AW124" s="132">
        <v>53594</v>
      </c>
      <c r="AX124" s="134">
        <v>12647</v>
      </c>
      <c r="AY124" s="132">
        <v>147150.83333333337</v>
      </c>
      <c r="AZ124" s="200">
        <v>43949</v>
      </c>
      <c r="BA124" s="201">
        <v>43949</v>
      </c>
      <c r="BB124" s="206">
        <f>BB117+AX124</f>
        <v>121006</v>
      </c>
    </row>
    <row r="125" spans="1:54" x14ac:dyDescent="0.2">
      <c r="A125" s="207">
        <v>43950</v>
      </c>
      <c r="B125" s="6">
        <v>15402</v>
      </c>
      <c r="C125" s="6">
        <v>47859</v>
      </c>
      <c r="D125" s="6">
        <v>9008</v>
      </c>
      <c r="E125" s="6">
        <v>1666</v>
      </c>
      <c r="F125" s="6">
        <v>4906</v>
      </c>
      <c r="G125" s="6">
        <v>165093</v>
      </c>
      <c r="H125" s="6">
        <v>161539</v>
      </c>
      <c r="I125" s="6">
        <v>2576</v>
      </c>
      <c r="J125" s="6">
        <v>2727</v>
      </c>
      <c r="K125" s="6">
        <v>20253</v>
      </c>
      <c r="L125" s="6">
        <v>203591</v>
      </c>
      <c r="M125" s="6">
        <v>3769</v>
      </c>
      <c r="N125" s="6">
        <v>463</v>
      </c>
      <c r="O125" s="6">
        <v>38802</v>
      </c>
      <c r="P125" s="6">
        <v>7710</v>
      </c>
      <c r="Q125" s="6">
        <v>24505</v>
      </c>
      <c r="R125" s="6">
        <v>212917</v>
      </c>
      <c r="S125" s="6">
        <v>20302</v>
      </c>
      <c r="T125" s="6">
        <v>29407</v>
      </c>
      <c r="U125" s="6">
        <v>165221</v>
      </c>
      <c r="V125" s="6">
        <v>580</v>
      </c>
      <c r="W125" s="6">
        <v>7501</v>
      </c>
      <c r="X125" s="6">
        <v>443</v>
      </c>
      <c r="Y125" s="6">
        <v>50</v>
      </c>
      <c r="Z125" s="6">
        <v>206</v>
      </c>
      <c r="AA125" s="6">
        <v>24056</v>
      </c>
      <c r="AB125" s="6">
        <v>6467</v>
      </c>
      <c r="AC125" s="6">
        <v>139</v>
      </c>
      <c r="AD125" s="6">
        <v>300</v>
      </c>
      <c r="AE125" s="6">
        <v>1190</v>
      </c>
      <c r="AF125" s="6">
        <v>27682</v>
      </c>
      <c r="AG125" s="6">
        <v>89</v>
      </c>
      <c r="AH125" s="6">
        <v>4</v>
      </c>
      <c r="AI125" s="6">
        <v>4711</v>
      </c>
      <c r="AJ125" s="6">
        <v>207</v>
      </c>
      <c r="AK125" s="6">
        <v>973</v>
      </c>
      <c r="AL125" s="6">
        <v>24275</v>
      </c>
      <c r="AM125" s="6">
        <v>2462</v>
      </c>
      <c r="AN125" s="6">
        <v>1716</v>
      </c>
      <c r="AO125" s="6">
        <v>26097</v>
      </c>
      <c r="AP125" s="6">
        <f t="shared" si="2"/>
        <v>129148</v>
      </c>
      <c r="AQ125" s="6">
        <f t="shared" si="3"/>
        <v>1137716</v>
      </c>
      <c r="AR125" s="198">
        <v>43950</v>
      </c>
      <c r="AS125" s="197">
        <v>43950</v>
      </c>
      <c r="AT125" s="202">
        <v>18</v>
      </c>
      <c r="AU125" s="202">
        <v>98</v>
      </c>
      <c r="AV125" s="202"/>
      <c r="AW125" s="202"/>
      <c r="AX125" s="202"/>
      <c r="AY125" s="202"/>
      <c r="AZ125" s="202"/>
      <c r="BA125" s="202"/>
      <c r="BB125" s="202"/>
    </row>
    <row r="126" spans="1:54" x14ac:dyDescent="0.2">
      <c r="A126" s="207">
        <v>43951</v>
      </c>
      <c r="B126" s="6">
        <v>15452</v>
      </c>
      <c r="C126" s="6">
        <v>48519</v>
      </c>
      <c r="D126" s="6">
        <v>9158</v>
      </c>
      <c r="E126" s="6">
        <v>1689</v>
      </c>
      <c r="F126" s="6">
        <v>4995</v>
      </c>
      <c r="G126" s="6">
        <v>165764</v>
      </c>
      <c r="H126" s="6">
        <v>163009</v>
      </c>
      <c r="I126" s="6">
        <v>2591</v>
      </c>
      <c r="J126" s="6">
        <v>2775</v>
      </c>
      <c r="K126" s="6">
        <v>20612</v>
      </c>
      <c r="L126" s="6">
        <v>205463</v>
      </c>
      <c r="M126" s="6">
        <v>3784</v>
      </c>
      <c r="N126" s="6">
        <v>465</v>
      </c>
      <c r="O126" s="6">
        <v>39316</v>
      </c>
      <c r="P126" s="6">
        <v>7738</v>
      </c>
      <c r="Q126" s="6">
        <v>25045</v>
      </c>
      <c r="R126" s="6">
        <v>213435</v>
      </c>
      <c r="S126" s="6">
        <v>21092</v>
      </c>
      <c r="T126" s="6">
        <v>29586</v>
      </c>
      <c r="U126" s="6">
        <v>171253</v>
      </c>
      <c r="V126" s="6">
        <v>584</v>
      </c>
      <c r="W126" s="6">
        <v>7594</v>
      </c>
      <c r="X126" s="6">
        <v>452</v>
      </c>
      <c r="Y126" s="6">
        <v>52</v>
      </c>
      <c r="Z126" s="6">
        <v>211</v>
      </c>
      <c r="AA126" s="6">
        <v>24345</v>
      </c>
      <c r="AB126" s="6">
        <v>6623</v>
      </c>
      <c r="AC126" s="6">
        <v>140</v>
      </c>
      <c r="AD126" s="6">
        <v>312</v>
      </c>
      <c r="AE126" s="6">
        <v>1232</v>
      </c>
      <c r="AF126" s="6">
        <v>27967</v>
      </c>
      <c r="AG126" s="6">
        <v>90</v>
      </c>
      <c r="AH126" s="6">
        <v>4</v>
      </c>
      <c r="AI126" s="6">
        <v>4795</v>
      </c>
      <c r="AJ126" s="6">
        <v>210</v>
      </c>
      <c r="AK126" s="6">
        <v>989</v>
      </c>
      <c r="AL126" s="6">
        <v>24543</v>
      </c>
      <c r="AM126" s="6">
        <v>2586</v>
      </c>
      <c r="AN126" s="6">
        <v>1737</v>
      </c>
      <c r="AO126" s="6">
        <v>26771</v>
      </c>
      <c r="AP126" s="6">
        <f t="shared" si="2"/>
        <v>131237</v>
      </c>
      <c r="AQ126" s="6">
        <f t="shared" si="3"/>
        <v>1151741</v>
      </c>
      <c r="AR126" s="198">
        <v>43951</v>
      </c>
      <c r="AS126" s="197">
        <v>43951</v>
      </c>
      <c r="AT126" s="202">
        <v>18</v>
      </c>
      <c r="AU126" s="202">
        <v>99</v>
      </c>
      <c r="AV126" s="202"/>
      <c r="AW126" s="202"/>
      <c r="AX126" s="202"/>
      <c r="AY126" s="202"/>
      <c r="AZ126" s="202"/>
      <c r="BA126" s="202"/>
      <c r="BB126" s="202"/>
    </row>
    <row r="127" spans="1:54" x14ac:dyDescent="0.2">
      <c r="A127" s="207">
        <v>43952</v>
      </c>
      <c r="B127" s="6">
        <v>15531</v>
      </c>
      <c r="C127" s="6">
        <v>49032</v>
      </c>
      <c r="D127" s="6">
        <v>9311</v>
      </c>
      <c r="E127" s="6">
        <v>1694</v>
      </c>
      <c r="F127" s="6">
        <v>5051</v>
      </c>
      <c r="G127" s="6">
        <v>165764</v>
      </c>
      <c r="H127" s="6">
        <v>164077</v>
      </c>
      <c r="I127" s="6">
        <v>2612</v>
      </c>
      <c r="J127" s="6">
        <v>2863</v>
      </c>
      <c r="K127" s="6">
        <v>20833</v>
      </c>
      <c r="L127" s="6">
        <v>207428</v>
      </c>
      <c r="M127" s="6">
        <v>3802</v>
      </c>
      <c r="N127" s="6">
        <v>467</v>
      </c>
      <c r="O127" s="6">
        <v>39791</v>
      </c>
      <c r="P127" s="6">
        <v>7783</v>
      </c>
      <c r="Q127" s="6">
        <v>25351</v>
      </c>
      <c r="R127" s="6">
        <v>215216</v>
      </c>
      <c r="S127" s="6">
        <v>21520</v>
      </c>
      <c r="T127" s="6">
        <v>29705</v>
      </c>
      <c r="U127" s="6">
        <v>177454</v>
      </c>
      <c r="V127" s="6">
        <v>589</v>
      </c>
      <c r="W127" s="6">
        <v>7703</v>
      </c>
      <c r="X127" s="6">
        <v>460</v>
      </c>
      <c r="Y127" s="6">
        <v>52</v>
      </c>
      <c r="Z127" s="6">
        <v>218</v>
      </c>
      <c r="AA127" s="6">
        <v>24563</v>
      </c>
      <c r="AB127" s="6">
        <v>6736</v>
      </c>
      <c r="AC127" s="6">
        <v>140</v>
      </c>
      <c r="AD127" s="6">
        <v>323</v>
      </c>
      <c r="AE127" s="6">
        <v>1265</v>
      </c>
      <c r="AF127" s="6">
        <v>28236</v>
      </c>
      <c r="AG127" s="6">
        <v>92</v>
      </c>
      <c r="AH127" s="6">
        <v>4</v>
      </c>
      <c r="AI127" s="6">
        <v>4893</v>
      </c>
      <c r="AJ127" s="6">
        <v>210</v>
      </c>
      <c r="AK127" s="6">
        <v>1007</v>
      </c>
      <c r="AL127" s="6">
        <v>24543</v>
      </c>
      <c r="AM127" s="6">
        <v>2653</v>
      </c>
      <c r="AN127" s="6">
        <v>1754</v>
      </c>
      <c r="AO127" s="6">
        <v>27510</v>
      </c>
      <c r="AP127" s="6">
        <f t="shared" si="2"/>
        <v>132951</v>
      </c>
      <c r="AQ127" s="6">
        <f t="shared" si="3"/>
        <v>1165285</v>
      </c>
      <c r="AR127" s="198">
        <v>43952</v>
      </c>
      <c r="AS127" s="197">
        <v>43952</v>
      </c>
      <c r="AT127" s="202">
        <v>18</v>
      </c>
      <c r="AU127" s="202">
        <v>100</v>
      </c>
      <c r="AV127" s="202"/>
      <c r="AW127" s="202"/>
      <c r="AX127" s="202"/>
      <c r="AY127" s="202"/>
      <c r="AZ127" s="202"/>
      <c r="BA127" s="202"/>
      <c r="BB127" s="202"/>
    </row>
    <row r="128" spans="1:54" x14ac:dyDescent="0.2">
      <c r="A128" s="207">
        <v>43953</v>
      </c>
      <c r="B128" s="6">
        <v>15558</v>
      </c>
      <c r="C128" s="6">
        <v>49517</v>
      </c>
      <c r="D128" s="6">
        <v>9407</v>
      </c>
      <c r="E128" s="6">
        <v>1699</v>
      </c>
      <c r="F128" s="6">
        <v>5176</v>
      </c>
      <c r="G128" s="6">
        <v>166976</v>
      </c>
      <c r="H128" s="6">
        <v>164967</v>
      </c>
      <c r="I128" s="6">
        <v>2620</v>
      </c>
      <c r="J128" s="6">
        <v>2942</v>
      </c>
      <c r="K128" s="6">
        <v>21176</v>
      </c>
      <c r="L128" s="6">
        <v>209328</v>
      </c>
      <c r="M128" s="6">
        <v>3812</v>
      </c>
      <c r="N128" s="6">
        <v>468</v>
      </c>
      <c r="O128" s="6">
        <v>40236</v>
      </c>
      <c r="P128" s="6">
        <v>7809</v>
      </c>
      <c r="Q128" s="6">
        <v>25190</v>
      </c>
      <c r="R128" s="6">
        <v>216582</v>
      </c>
      <c r="S128" s="6">
        <v>22082</v>
      </c>
      <c r="T128" s="6">
        <v>29817</v>
      </c>
      <c r="U128" s="6">
        <v>182260</v>
      </c>
      <c r="V128" s="6">
        <v>596</v>
      </c>
      <c r="W128" s="6">
        <v>7765</v>
      </c>
      <c r="X128" s="6">
        <v>475</v>
      </c>
      <c r="Y128" s="6">
        <v>53</v>
      </c>
      <c r="Z128" s="6">
        <v>220</v>
      </c>
      <c r="AA128" s="6">
        <v>24729</v>
      </c>
      <c r="AB128" s="6">
        <v>6812</v>
      </c>
      <c r="AC128" s="6">
        <v>143</v>
      </c>
      <c r="AD128" s="6">
        <v>335</v>
      </c>
      <c r="AE128" s="6">
        <v>1286</v>
      </c>
      <c r="AF128" s="6">
        <v>28710</v>
      </c>
      <c r="AG128" s="6">
        <v>92</v>
      </c>
      <c r="AH128" s="6">
        <v>4</v>
      </c>
      <c r="AI128" s="6">
        <v>4987</v>
      </c>
      <c r="AJ128" s="6">
        <v>211</v>
      </c>
      <c r="AK128" s="6">
        <v>1023</v>
      </c>
      <c r="AL128" s="6">
        <v>25100</v>
      </c>
      <c r="AM128" s="6">
        <v>2669</v>
      </c>
      <c r="AN128" s="6">
        <v>1762</v>
      </c>
      <c r="AO128" s="6">
        <v>28131</v>
      </c>
      <c r="AP128" s="6">
        <f t="shared" si="2"/>
        <v>135103</v>
      </c>
      <c r="AQ128" s="6">
        <f t="shared" si="3"/>
        <v>1177622</v>
      </c>
      <c r="AR128" s="198">
        <v>43953</v>
      </c>
      <c r="AS128" s="197">
        <v>43953</v>
      </c>
      <c r="AT128" s="202">
        <v>18</v>
      </c>
      <c r="AU128" s="202">
        <v>101</v>
      </c>
      <c r="AV128" s="202"/>
      <c r="AW128" s="202"/>
      <c r="AX128" s="202"/>
      <c r="AY128" s="202"/>
      <c r="AZ128" s="202"/>
      <c r="BA128" s="202"/>
      <c r="BB128" s="202"/>
    </row>
    <row r="129" spans="1:54" x14ac:dyDescent="0.2">
      <c r="A129" s="207">
        <v>43954</v>
      </c>
      <c r="B129" s="6">
        <v>15597</v>
      </c>
      <c r="C129" s="6">
        <v>49906</v>
      </c>
      <c r="D129" s="6">
        <v>9523</v>
      </c>
      <c r="E129" s="6">
        <v>1700</v>
      </c>
      <c r="F129" s="6">
        <v>5254</v>
      </c>
      <c r="G129" s="6">
        <v>167272</v>
      </c>
      <c r="H129" s="6">
        <v>165664</v>
      </c>
      <c r="I129" s="6">
        <v>2626</v>
      </c>
      <c r="J129" s="6">
        <v>2998</v>
      </c>
      <c r="K129" s="6">
        <v>21506</v>
      </c>
      <c r="L129" s="6">
        <v>210717</v>
      </c>
      <c r="M129" s="6">
        <v>3824</v>
      </c>
      <c r="N129" s="6">
        <v>477</v>
      </c>
      <c r="O129" s="6">
        <v>40571</v>
      </c>
      <c r="P129" s="6">
        <v>7847</v>
      </c>
      <c r="Q129" s="6">
        <v>25282</v>
      </c>
      <c r="R129" s="6">
        <v>217466</v>
      </c>
      <c r="S129" s="6">
        <v>22317</v>
      </c>
      <c r="T129" s="6">
        <v>29905</v>
      </c>
      <c r="U129" s="6">
        <v>186599</v>
      </c>
      <c r="V129" s="6">
        <v>598</v>
      </c>
      <c r="W129" s="6">
        <v>7844</v>
      </c>
      <c r="X129" s="6">
        <v>484</v>
      </c>
      <c r="Y129" s="6">
        <v>55</v>
      </c>
      <c r="Z129" s="6">
        <v>230</v>
      </c>
      <c r="AA129" s="6">
        <v>24864</v>
      </c>
      <c r="AB129" s="6">
        <v>6866</v>
      </c>
      <c r="AC129" s="6">
        <v>144</v>
      </c>
      <c r="AD129" s="6">
        <v>340</v>
      </c>
      <c r="AE129" s="6">
        <v>1303</v>
      </c>
      <c r="AF129" s="6">
        <v>28884</v>
      </c>
      <c r="AG129" s="6">
        <v>96</v>
      </c>
      <c r="AH129" s="6">
        <v>4</v>
      </c>
      <c r="AI129" s="6">
        <v>5056</v>
      </c>
      <c r="AJ129" s="6">
        <v>211</v>
      </c>
      <c r="AK129" s="6">
        <v>1043</v>
      </c>
      <c r="AL129" s="6">
        <v>25264</v>
      </c>
      <c r="AM129" s="6">
        <v>2679</v>
      </c>
      <c r="AN129" s="6">
        <v>1762</v>
      </c>
      <c r="AO129" s="6">
        <v>28446</v>
      </c>
      <c r="AP129" s="6">
        <f t="shared" si="2"/>
        <v>136173</v>
      </c>
      <c r="AQ129" s="6">
        <f t="shared" si="3"/>
        <v>1187051</v>
      </c>
      <c r="AR129" s="198">
        <v>43954</v>
      </c>
      <c r="AS129" s="197">
        <v>43954</v>
      </c>
      <c r="AT129" s="202">
        <v>18</v>
      </c>
      <c r="AU129" s="202">
        <v>102</v>
      </c>
      <c r="AV129" s="202"/>
      <c r="AW129" s="202"/>
      <c r="AX129" s="202"/>
      <c r="AY129" s="202"/>
      <c r="AZ129" s="202"/>
      <c r="BA129" s="202"/>
      <c r="BB129" s="202"/>
    </row>
    <row r="130" spans="1:54" x14ac:dyDescent="0.2">
      <c r="A130" s="207">
        <v>43955</v>
      </c>
      <c r="B130" s="6">
        <v>15621</v>
      </c>
      <c r="C130" s="6">
        <v>50267</v>
      </c>
      <c r="D130" s="6">
        <v>9670</v>
      </c>
      <c r="E130" s="6">
        <v>1703</v>
      </c>
      <c r="F130" s="6">
        <v>5327</v>
      </c>
      <c r="G130" s="6">
        <v>167886</v>
      </c>
      <c r="H130" s="6">
        <v>166152</v>
      </c>
      <c r="I130" s="6">
        <v>2632</v>
      </c>
      <c r="J130" s="6">
        <v>3035</v>
      </c>
      <c r="K130" s="6">
        <v>21772</v>
      </c>
      <c r="L130" s="6">
        <v>211938</v>
      </c>
      <c r="M130" s="6">
        <v>3828</v>
      </c>
      <c r="N130" s="6">
        <v>480</v>
      </c>
      <c r="O130" s="6">
        <v>40770</v>
      </c>
      <c r="P130" s="6">
        <v>7904</v>
      </c>
      <c r="Q130" s="6">
        <v>25524</v>
      </c>
      <c r="R130" s="6">
        <v>218011</v>
      </c>
      <c r="S130" s="6">
        <v>22721</v>
      </c>
      <c r="T130" s="6">
        <v>29981</v>
      </c>
      <c r="U130" s="6">
        <v>190584</v>
      </c>
      <c r="V130" s="6">
        <v>600</v>
      </c>
      <c r="W130" s="6">
        <v>7924</v>
      </c>
      <c r="X130" s="6">
        <v>493</v>
      </c>
      <c r="Y130" s="6">
        <v>55</v>
      </c>
      <c r="Z130" s="6">
        <v>240</v>
      </c>
      <c r="AA130" s="6">
        <v>25168</v>
      </c>
      <c r="AB130" s="6">
        <v>6993</v>
      </c>
      <c r="AC130" s="6">
        <v>146</v>
      </c>
      <c r="AD130" s="6">
        <v>351</v>
      </c>
      <c r="AE130" s="6">
        <v>1319</v>
      </c>
      <c r="AF130" s="6">
        <v>29079</v>
      </c>
      <c r="AG130" s="6">
        <v>96</v>
      </c>
      <c r="AH130" s="6">
        <v>4</v>
      </c>
      <c r="AI130" s="6">
        <v>5082</v>
      </c>
      <c r="AJ130" s="6">
        <v>214</v>
      </c>
      <c r="AK130" s="6">
        <v>1063</v>
      </c>
      <c r="AL130" s="6">
        <v>25428</v>
      </c>
      <c r="AM130" s="6">
        <v>2769</v>
      </c>
      <c r="AN130" s="6">
        <v>1784</v>
      </c>
      <c r="AO130" s="6">
        <v>28734</v>
      </c>
      <c r="AP130" s="6">
        <f t="shared" si="2"/>
        <v>137542</v>
      </c>
      <c r="AQ130" s="6">
        <f t="shared" si="3"/>
        <v>1195806</v>
      </c>
      <c r="AR130" s="198">
        <v>43955</v>
      </c>
      <c r="AS130" s="197">
        <v>43955</v>
      </c>
      <c r="AT130" s="202">
        <v>18</v>
      </c>
      <c r="AU130" s="202">
        <v>103</v>
      </c>
      <c r="AV130" s="202"/>
      <c r="AW130" s="202"/>
      <c r="AX130" s="202"/>
      <c r="AY130" s="202"/>
      <c r="AZ130" s="202"/>
      <c r="BA130" s="202"/>
      <c r="BB130" s="202"/>
    </row>
    <row r="131" spans="1:54" x14ac:dyDescent="0.2">
      <c r="A131" s="207">
        <v>43956</v>
      </c>
      <c r="B131" s="6">
        <v>15650</v>
      </c>
      <c r="C131" s="6">
        <v>50509</v>
      </c>
      <c r="D131" s="6">
        <v>9821</v>
      </c>
      <c r="E131" s="6">
        <v>1711</v>
      </c>
      <c r="F131" s="6">
        <v>5412</v>
      </c>
      <c r="G131" s="6">
        <v>168935</v>
      </c>
      <c r="H131" s="6">
        <v>167007</v>
      </c>
      <c r="I131" s="6">
        <v>2642</v>
      </c>
      <c r="J131" s="6">
        <v>3065</v>
      </c>
      <c r="K131" s="6">
        <v>21983</v>
      </c>
      <c r="L131" s="6">
        <v>213013</v>
      </c>
      <c r="M131" s="6">
        <v>3840</v>
      </c>
      <c r="N131" s="6">
        <v>482</v>
      </c>
      <c r="O131" s="6">
        <v>41087</v>
      </c>
      <c r="P131" s="6">
        <v>7955</v>
      </c>
      <c r="Q131" s="6">
        <v>25702</v>
      </c>
      <c r="R131" s="6">
        <v>219329</v>
      </c>
      <c r="S131" s="6">
        <v>23216</v>
      </c>
      <c r="T131" s="6">
        <v>30009</v>
      </c>
      <c r="U131" s="6">
        <v>194990</v>
      </c>
      <c r="V131" s="6">
        <v>606</v>
      </c>
      <c r="W131" s="6">
        <v>8016</v>
      </c>
      <c r="X131" s="6">
        <v>503</v>
      </c>
      <c r="Y131" s="6">
        <v>55</v>
      </c>
      <c r="Z131" s="6">
        <v>246</v>
      </c>
      <c r="AA131" s="6">
        <v>25498</v>
      </c>
      <c r="AB131" s="6">
        <v>6993</v>
      </c>
      <c r="AC131" s="6">
        <v>146</v>
      </c>
      <c r="AD131" s="6">
        <v>363</v>
      </c>
      <c r="AE131" s="6">
        <v>1339</v>
      </c>
      <c r="AF131" s="6">
        <v>29315</v>
      </c>
      <c r="AG131" s="6">
        <v>96</v>
      </c>
      <c r="AH131" s="6">
        <v>5</v>
      </c>
      <c r="AI131" s="6">
        <v>5168</v>
      </c>
      <c r="AJ131" s="6">
        <v>215</v>
      </c>
      <c r="AK131" s="6">
        <v>1074</v>
      </c>
      <c r="AL131" s="6">
        <v>25613</v>
      </c>
      <c r="AM131" s="6">
        <v>2854</v>
      </c>
      <c r="AN131" s="6">
        <v>1795</v>
      </c>
      <c r="AO131" s="6">
        <v>29427</v>
      </c>
      <c r="AP131" s="6">
        <f t="shared" si="2"/>
        <v>139327</v>
      </c>
      <c r="AQ131" s="6">
        <f t="shared" si="3"/>
        <v>1206358</v>
      </c>
      <c r="AR131" s="198">
        <v>43956</v>
      </c>
      <c r="AS131" s="197">
        <v>43956</v>
      </c>
      <c r="AT131" s="202">
        <v>18</v>
      </c>
      <c r="AU131" s="202">
        <v>104</v>
      </c>
      <c r="AV131" s="132">
        <v>58287</v>
      </c>
      <c r="AW131" s="132">
        <v>53064</v>
      </c>
      <c r="AX131" s="134">
        <v>5223</v>
      </c>
      <c r="AY131" s="132">
        <v>152532.41666666672</v>
      </c>
      <c r="AZ131" s="200">
        <v>43956</v>
      </c>
      <c r="BA131" s="201">
        <v>43956</v>
      </c>
      <c r="BB131" s="206">
        <f>BB124+AX131</f>
        <v>126229</v>
      </c>
    </row>
    <row r="132" spans="1:54" x14ac:dyDescent="0.2">
      <c r="A132" s="207">
        <v>43957</v>
      </c>
      <c r="B132" s="6">
        <v>15684</v>
      </c>
      <c r="C132" s="6">
        <v>50781</v>
      </c>
      <c r="D132" s="6">
        <v>9938</v>
      </c>
      <c r="E132" s="6">
        <v>1713</v>
      </c>
      <c r="F132" s="6">
        <v>5573</v>
      </c>
      <c r="G132" s="6">
        <v>172465</v>
      </c>
      <c r="H132" s="6">
        <v>168162</v>
      </c>
      <c r="I132" s="6">
        <v>2663</v>
      </c>
      <c r="J132" s="6">
        <v>3111</v>
      </c>
      <c r="K132" s="6">
        <v>22248</v>
      </c>
      <c r="L132" s="6">
        <v>214457</v>
      </c>
      <c r="M132" s="6">
        <v>3851</v>
      </c>
      <c r="N132" s="6">
        <v>484</v>
      </c>
      <c r="O132" s="6">
        <v>41319</v>
      </c>
      <c r="P132" s="6">
        <v>7996</v>
      </c>
      <c r="Q132" s="6">
        <v>26182</v>
      </c>
      <c r="R132" s="6">
        <v>220325</v>
      </c>
      <c r="S132" s="6">
        <v>23918</v>
      </c>
      <c r="T132" s="6">
        <v>30060</v>
      </c>
      <c r="U132" s="6">
        <v>201101</v>
      </c>
      <c r="V132" s="6">
        <v>608</v>
      </c>
      <c r="W132" s="6">
        <v>8339</v>
      </c>
      <c r="X132" s="6">
        <v>506</v>
      </c>
      <c r="Y132" s="6">
        <v>55</v>
      </c>
      <c r="Z132" s="6">
        <v>252</v>
      </c>
      <c r="AA132" s="6">
        <v>25772</v>
      </c>
      <c r="AB132" s="6">
        <v>7275</v>
      </c>
      <c r="AC132" s="6">
        <v>147</v>
      </c>
      <c r="AD132" s="6">
        <v>373</v>
      </c>
      <c r="AE132" s="6">
        <v>1375</v>
      </c>
      <c r="AF132" s="6">
        <v>29684</v>
      </c>
      <c r="AG132" s="6">
        <v>98</v>
      </c>
      <c r="AH132" s="6">
        <v>5</v>
      </c>
      <c r="AI132" s="6">
        <v>5204</v>
      </c>
      <c r="AJ132" s="6">
        <v>216</v>
      </c>
      <c r="AK132" s="6">
        <v>1089</v>
      </c>
      <c r="AL132" s="6">
        <v>25857</v>
      </c>
      <c r="AM132" s="6">
        <v>2941</v>
      </c>
      <c r="AN132" s="6">
        <v>1805</v>
      </c>
      <c r="AO132" s="6">
        <v>30076</v>
      </c>
      <c r="AP132" s="6">
        <f t="shared" si="2"/>
        <v>141677</v>
      </c>
      <c r="AQ132" s="6">
        <f t="shared" si="3"/>
        <v>1222031</v>
      </c>
      <c r="AR132" s="198">
        <v>43957</v>
      </c>
      <c r="AS132" s="197">
        <v>43957</v>
      </c>
      <c r="AT132" s="202">
        <v>19</v>
      </c>
      <c r="AU132" s="202">
        <v>105</v>
      </c>
      <c r="AV132" s="202"/>
      <c r="AW132" s="202"/>
      <c r="AX132" s="202"/>
      <c r="AY132" s="202"/>
      <c r="AZ132" s="202"/>
      <c r="BA132" s="202"/>
      <c r="BB132" s="202"/>
    </row>
    <row r="133" spans="1:54" x14ac:dyDescent="0.2">
      <c r="A133" s="207">
        <v>43958</v>
      </c>
      <c r="B133" s="6">
        <v>15752</v>
      </c>
      <c r="C133" s="6">
        <v>51420</v>
      </c>
      <c r="D133" s="6">
        <v>10083</v>
      </c>
      <c r="E133" s="6">
        <v>1720</v>
      </c>
      <c r="F133" s="6">
        <v>5673</v>
      </c>
      <c r="G133" s="6">
        <v>173040</v>
      </c>
      <c r="H133" s="6">
        <v>169430</v>
      </c>
      <c r="I133" s="6">
        <v>2678</v>
      </c>
      <c r="J133" s="6">
        <v>3150</v>
      </c>
      <c r="K133" s="6">
        <v>22385</v>
      </c>
      <c r="L133" s="6">
        <v>215858</v>
      </c>
      <c r="M133" s="6">
        <v>3859</v>
      </c>
      <c r="N133" s="6">
        <v>486</v>
      </c>
      <c r="O133" s="6">
        <v>41774</v>
      </c>
      <c r="P133" s="6">
        <v>8034</v>
      </c>
      <c r="Q133" s="6">
        <v>26715</v>
      </c>
      <c r="R133" s="6">
        <v>221447</v>
      </c>
      <c r="S133" s="6">
        <v>24623</v>
      </c>
      <c r="T133" s="6">
        <v>30126</v>
      </c>
      <c r="U133" s="6">
        <v>206715</v>
      </c>
      <c r="V133" s="6">
        <v>609</v>
      </c>
      <c r="W133" s="6">
        <v>8415</v>
      </c>
      <c r="X133" s="6">
        <v>514</v>
      </c>
      <c r="Y133" s="6">
        <v>56</v>
      </c>
      <c r="Z133" s="6">
        <v>255</v>
      </c>
      <c r="AA133" s="6">
        <v>25949</v>
      </c>
      <c r="AB133" s="6">
        <v>7392</v>
      </c>
      <c r="AC133" s="6">
        <v>148</v>
      </c>
      <c r="AD133" s="6">
        <v>383</v>
      </c>
      <c r="AE133" s="6">
        <v>1403</v>
      </c>
      <c r="AF133" s="6">
        <v>29958</v>
      </c>
      <c r="AG133" s="6">
        <v>100</v>
      </c>
      <c r="AH133" s="6">
        <v>5</v>
      </c>
      <c r="AI133" s="6">
        <v>5288</v>
      </c>
      <c r="AJ133" s="6">
        <v>217</v>
      </c>
      <c r="AK133" s="6">
        <v>1105</v>
      </c>
      <c r="AL133" s="6">
        <v>26070</v>
      </c>
      <c r="AM133" s="6">
        <v>3040</v>
      </c>
      <c r="AN133" s="6">
        <v>1810</v>
      </c>
      <c r="AO133" s="6">
        <v>30615</v>
      </c>
      <c r="AP133" s="6">
        <f t="shared" si="2"/>
        <v>143332</v>
      </c>
      <c r="AQ133" s="6">
        <f t="shared" si="3"/>
        <v>1234968</v>
      </c>
      <c r="AR133" s="198">
        <v>43958</v>
      </c>
      <c r="AS133" s="197">
        <v>43958</v>
      </c>
      <c r="AT133" s="202">
        <v>19</v>
      </c>
      <c r="AU133" s="202">
        <v>106</v>
      </c>
      <c r="AV133" s="202"/>
      <c r="AW133" s="202"/>
      <c r="AX133" s="202"/>
      <c r="AY133" s="202"/>
      <c r="AZ133" s="202"/>
      <c r="BA133" s="202"/>
      <c r="BB133" s="202"/>
    </row>
    <row r="134" spans="1:54" x14ac:dyDescent="0.2">
      <c r="A134" s="207">
        <v>43959</v>
      </c>
      <c r="B134" s="6">
        <v>15774</v>
      </c>
      <c r="C134" s="6">
        <v>52011</v>
      </c>
      <c r="D134" s="6">
        <v>10218</v>
      </c>
      <c r="E134" s="6">
        <v>1725</v>
      </c>
      <c r="F134" s="6">
        <v>5738</v>
      </c>
      <c r="G134" s="6">
        <v>174318</v>
      </c>
      <c r="H134" s="6">
        <v>170588</v>
      </c>
      <c r="I134" s="6">
        <v>2691</v>
      </c>
      <c r="J134" s="6">
        <v>3178</v>
      </c>
      <c r="K134" s="6">
        <v>22541</v>
      </c>
      <c r="L134" s="6">
        <v>217185</v>
      </c>
      <c r="M134" s="6">
        <v>3871</v>
      </c>
      <c r="N134" s="6">
        <v>489</v>
      </c>
      <c r="O134" s="6">
        <v>42093</v>
      </c>
      <c r="P134" s="6">
        <v>8070</v>
      </c>
      <c r="Q134" s="6">
        <v>27268</v>
      </c>
      <c r="R134" s="6">
        <v>222857</v>
      </c>
      <c r="S134" s="6">
        <v>25265</v>
      </c>
      <c r="T134" s="6">
        <v>30207</v>
      </c>
      <c r="U134" s="6">
        <v>211364</v>
      </c>
      <c r="V134" s="6">
        <v>614</v>
      </c>
      <c r="W134" s="6">
        <v>8521</v>
      </c>
      <c r="X134" s="6">
        <v>522</v>
      </c>
      <c r="Y134" s="6">
        <v>56</v>
      </c>
      <c r="Z134" s="6">
        <v>260</v>
      </c>
      <c r="AA134" s="6">
        <v>26192</v>
      </c>
      <c r="AB134" s="6">
        <v>7510</v>
      </c>
      <c r="AC134" s="6">
        <v>150</v>
      </c>
      <c r="AD134" s="6">
        <v>392</v>
      </c>
      <c r="AE134" s="6">
        <v>1429</v>
      </c>
      <c r="AF134" s="6">
        <v>30201</v>
      </c>
      <c r="AG134" s="6">
        <v>100</v>
      </c>
      <c r="AH134" s="6">
        <v>5</v>
      </c>
      <c r="AI134" s="6">
        <v>5359</v>
      </c>
      <c r="AJ134" s="6">
        <v>218</v>
      </c>
      <c r="AK134" s="6">
        <v>1114</v>
      </c>
      <c r="AL134" s="6">
        <v>26299</v>
      </c>
      <c r="AM134" s="6">
        <v>3175</v>
      </c>
      <c r="AN134" s="6">
        <v>1823</v>
      </c>
      <c r="AO134" s="6">
        <v>31241</v>
      </c>
      <c r="AP134" s="6">
        <f t="shared" si="2"/>
        <v>145181</v>
      </c>
      <c r="AQ134" s="6">
        <f t="shared" si="3"/>
        <v>1247451</v>
      </c>
      <c r="AR134" s="198">
        <v>43959</v>
      </c>
      <c r="AS134" s="197">
        <v>43959</v>
      </c>
      <c r="AT134" s="202">
        <v>19</v>
      </c>
      <c r="AU134" s="202">
        <v>107</v>
      </c>
      <c r="AV134" s="202"/>
      <c r="AW134" s="202"/>
      <c r="AX134" s="202"/>
      <c r="AY134" s="202"/>
      <c r="AZ134" s="202"/>
      <c r="BA134" s="202"/>
      <c r="BB134" s="202"/>
    </row>
    <row r="135" spans="1:54" x14ac:dyDescent="0.2">
      <c r="A135" s="207">
        <v>43960</v>
      </c>
      <c r="B135" s="6">
        <v>15833</v>
      </c>
      <c r="C135" s="6">
        <v>52596</v>
      </c>
      <c r="D135" s="6">
        <v>10319</v>
      </c>
      <c r="E135" s="6">
        <v>1733</v>
      </c>
      <c r="F135" s="6">
        <v>5880</v>
      </c>
      <c r="G135" s="6">
        <v>174758</v>
      </c>
      <c r="H135" s="6">
        <v>171324</v>
      </c>
      <c r="I135" s="6">
        <v>2710</v>
      </c>
      <c r="J135" s="6">
        <v>3213</v>
      </c>
      <c r="K135" s="6">
        <v>22760</v>
      </c>
      <c r="L135" s="6">
        <v>218268</v>
      </c>
      <c r="M135" s="6">
        <v>3877</v>
      </c>
      <c r="N135" s="6">
        <v>490</v>
      </c>
      <c r="O135" s="6">
        <v>42382</v>
      </c>
      <c r="P135" s="6">
        <v>8099</v>
      </c>
      <c r="Q135" s="6">
        <v>27406</v>
      </c>
      <c r="R135" s="6">
        <v>223578</v>
      </c>
      <c r="S135" s="6">
        <v>25921</v>
      </c>
      <c r="T135" s="6">
        <v>30251</v>
      </c>
      <c r="U135" s="6">
        <v>215260</v>
      </c>
      <c r="V135" s="6">
        <v>615</v>
      </c>
      <c r="W135" s="6">
        <v>8581</v>
      </c>
      <c r="X135" s="6">
        <v>526</v>
      </c>
      <c r="Y135" s="6">
        <v>60</v>
      </c>
      <c r="Z135" s="6">
        <v>265</v>
      </c>
      <c r="AA135" s="6">
        <v>26271</v>
      </c>
      <c r="AB135" s="6">
        <v>7549</v>
      </c>
      <c r="AC135" s="6">
        <v>151</v>
      </c>
      <c r="AD135" s="6">
        <v>405</v>
      </c>
      <c r="AE135" s="6">
        <v>1446</v>
      </c>
      <c r="AF135" s="6">
        <v>30395</v>
      </c>
      <c r="AG135" s="6">
        <v>101</v>
      </c>
      <c r="AH135" s="6">
        <v>5</v>
      </c>
      <c r="AI135" s="6">
        <v>5422</v>
      </c>
      <c r="AJ135" s="6">
        <v>219</v>
      </c>
      <c r="AK135" s="6">
        <v>1126</v>
      </c>
      <c r="AL135" s="6">
        <v>26478</v>
      </c>
      <c r="AM135" s="6">
        <v>3220</v>
      </c>
      <c r="AN135" s="6">
        <v>1830</v>
      </c>
      <c r="AO135" s="6">
        <v>31587</v>
      </c>
      <c r="AP135" s="6">
        <f t="shared" si="2"/>
        <v>146252</v>
      </c>
      <c r="AQ135" s="6">
        <f t="shared" si="3"/>
        <v>1256658</v>
      </c>
      <c r="AR135" s="198">
        <v>43960</v>
      </c>
      <c r="AS135" s="197">
        <v>43960</v>
      </c>
      <c r="AT135" s="202">
        <v>19</v>
      </c>
      <c r="AU135" s="202">
        <v>108</v>
      </c>
      <c r="AV135" s="202"/>
      <c r="AW135" s="202"/>
      <c r="AX135" s="202"/>
      <c r="AY135" s="202"/>
      <c r="AZ135" s="202"/>
      <c r="BA135" s="202"/>
      <c r="BB135" s="202"/>
    </row>
    <row r="136" spans="1:54" x14ac:dyDescent="0.2">
      <c r="A136" s="207">
        <v>43961</v>
      </c>
      <c r="B136" s="6">
        <v>15871</v>
      </c>
      <c r="C136" s="6">
        <v>53081</v>
      </c>
      <c r="D136" s="6">
        <v>10429</v>
      </c>
      <c r="E136" s="6">
        <v>1739</v>
      </c>
      <c r="F136" s="6">
        <v>5962</v>
      </c>
      <c r="G136" s="6">
        <v>175027</v>
      </c>
      <c r="H136" s="6">
        <v>171879</v>
      </c>
      <c r="I136" s="6">
        <v>2716</v>
      </c>
      <c r="J136" s="6">
        <v>3263</v>
      </c>
      <c r="K136" s="6">
        <v>22996</v>
      </c>
      <c r="L136" s="6">
        <v>219070</v>
      </c>
      <c r="M136" s="6">
        <v>3886</v>
      </c>
      <c r="N136" s="6">
        <v>496</v>
      </c>
      <c r="O136" s="6">
        <v>42627</v>
      </c>
      <c r="P136" s="6">
        <v>8105</v>
      </c>
      <c r="Q136" s="6">
        <v>27581</v>
      </c>
      <c r="R136" s="6">
        <v>224350</v>
      </c>
      <c r="S136" s="6">
        <v>26322</v>
      </c>
      <c r="T136" s="6">
        <v>30305</v>
      </c>
      <c r="U136" s="6">
        <v>219183</v>
      </c>
      <c r="V136" s="6">
        <v>618</v>
      </c>
      <c r="W136" s="6">
        <v>8656</v>
      </c>
      <c r="X136" s="6">
        <v>529</v>
      </c>
      <c r="Y136" s="6">
        <v>60</v>
      </c>
      <c r="Z136" s="6">
        <v>267</v>
      </c>
      <c r="AA136" s="6">
        <v>26341</v>
      </c>
      <c r="AB136" s="6">
        <v>7569</v>
      </c>
      <c r="AC136" s="6">
        <v>151</v>
      </c>
      <c r="AD136" s="6">
        <v>413</v>
      </c>
      <c r="AE136" s="6">
        <v>1458</v>
      </c>
      <c r="AF136" s="6">
        <v>30560</v>
      </c>
      <c r="AG136" s="6">
        <v>101</v>
      </c>
      <c r="AH136" s="6">
        <v>5</v>
      </c>
      <c r="AI136" s="6">
        <v>5440</v>
      </c>
      <c r="AJ136" s="6">
        <v>219</v>
      </c>
      <c r="AK136" s="6">
        <v>1135</v>
      </c>
      <c r="AL136" s="6">
        <v>26621</v>
      </c>
      <c r="AM136" s="6">
        <v>3225</v>
      </c>
      <c r="AN136" s="6">
        <v>1833</v>
      </c>
      <c r="AO136" s="6">
        <v>31855</v>
      </c>
      <c r="AP136" s="6">
        <f t="shared" si="2"/>
        <v>147056</v>
      </c>
      <c r="AQ136" s="6">
        <f t="shared" si="3"/>
        <v>1264888</v>
      </c>
      <c r="AR136" s="198">
        <v>43961</v>
      </c>
      <c r="AS136" s="197">
        <v>43961</v>
      </c>
      <c r="AT136" s="202">
        <v>19</v>
      </c>
      <c r="AU136" s="202">
        <v>109</v>
      </c>
      <c r="AV136" s="202"/>
      <c r="AW136" s="202"/>
      <c r="AX136" s="202"/>
      <c r="AY136" s="202"/>
      <c r="AZ136" s="202"/>
      <c r="BA136" s="202"/>
      <c r="BB136" s="202"/>
    </row>
    <row r="137" spans="1:54" x14ac:dyDescent="0.2">
      <c r="A137" s="207">
        <v>43962</v>
      </c>
      <c r="B137" s="6">
        <v>15882</v>
      </c>
      <c r="C137" s="6">
        <v>53449</v>
      </c>
      <c r="D137" s="6">
        <v>10513</v>
      </c>
      <c r="E137" s="6">
        <v>1741</v>
      </c>
      <c r="F137" s="6">
        <v>5984</v>
      </c>
      <c r="G137" s="6">
        <v>175479</v>
      </c>
      <c r="H137" s="6">
        <v>172576</v>
      </c>
      <c r="I137" s="6">
        <v>2726</v>
      </c>
      <c r="J137" s="6">
        <v>3284</v>
      </c>
      <c r="K137" s="6">
        <v>23135</v>
      </c>
      <c r="L137" s="6">
        <v>219814</v>
      </c>
      <c r="M137" s="6">
        <v>3888</v>
      </c>
      <c r="N137" s="6">
        <v>503</v>
      </c>
      <c r="O137" s="6">
        <v>42788</v>
      </c>
      <c r="P137" s="6">
        <v>8132</v>
      </c>
      <c r="Q137" s="6">
        <v>27679</v>
      </c>
      <c r="R137" s="6">
        <v>227436</v>
      </c>
      <c r="S137" s="6">
        <v>26670</v>
      </c>
      <c r="T137" s="6">
        <v>30344</v>
      </c>
      <c r="U137" s="6">
        <v>223060</v>
      </c>
      <c r="V137" s="6">
        <v>620</v>
      </c>
      <c r="W137" s="6">
        <v>8707</v>
      </c>
      <c r="X137" s="6">
        <v>533</v>
      </c>
      <c r="Y137" s="6">
        <v>61</v>
      </c>
      <c r="Z137" s="6">
        <v>271</v>
      </c>
      <c r="AA137" s="6">
        <v>26604</v>
      </c>
      <c r="AB137" s="6">
        <v>7661</v>
      </c>
      <c r="AC137" s="6">
        <v>151</v>
      </c>
      <c r="AD137" s="6">
        <v>421</v>
      </c>
      <c r="AE137" s="6">
        <v>1467</v>
      </c>
      <c r="AF137" s="6">
        <v>30739</v>
      </c>
      <c r="AG137" s="6">
        <v>101</v>
      </c>
      <c r="AH137" s="6">
        <v>5</v>
      </c>
      <c r="AI137" s="6">
        <v>5456</v>
      </c>
      <c r="AJ137" s="6">
        <v>224</v>
      </c>
      <c r="AK137" s="6">
        <v>1144</v>
      </c>
      <c r="AL137" s="6">
        <v>26744</v>
      </c>
      <c r="AM137" s="6">
        <v>3256</v>
      </c>
      <c r="AN137" s="6">
        <v>1845</v>
      </c>
      <c r="AO137" s="6">
        <v>32065</v>
      </c>
      <c r="AP137" s="6">
        <f t="shared" si="2"/>
        <v>148075</v>
      </c>
      <c r="AQ137" s="6">
        <f t="shared" si="3"/>
        <v>1275083</v>
      </c>
      <c r="AR137" s="198">
        <v>43962</v>
      </c>
      <c r="AS137" s="197">
        <v>43962</v>
      </c>
      <c r="AT137" s="202">
        <v>19</v>
      </c>
      <c r="AU137" s="202">
        <v>110</v>
      </c>
      <c r="AV137" s="202"/>
      <c r="AW137" s="202"/>
      <c r="AX137" s="202"/>
      <c r="AY137" s="202"/>
      <c r="AZ137" s="202"/>
      <c r="BA137" s="202"/>
      <c r="BB137" s="202"/>
    </row>
    <row r="138" spans="1:54" x14ac:dyDescent="0.2">
      <c r="A138" s="207">
        <v>43963</v>
      </c>
      <c r="B138" s="6">
        <v>15961</v>
      </c>
      <c r="C138" s="6">
        <v>53779</v>
      </c>
      <c r="D138" s="6">
        <v>10591</v>
      </c>
      <c r="E138" s="6">
        <v>1746</v>
      </c>
      <c r="F138" s="6">
        <v>6003</v>
      </c>
      <c r="G138" s="6">
        <v>176207</v>
      </c>
      <c r="H138" s="6">
        <v>173171</v>
      </c>
      <c r="I138" s="6">
        <v>2744</v>
      </c>
      <c r="J138" s="6">
        <v>3313</v>
      </c>
      <c r="K138" s="6">
        <v>23242</v>
      </c>
      <c r="L138" s="6">
        <v>221216</v>
      </c>
      <c r="M138" s="6">
        <v>3894</v>
      </c>
      <c r="N138" s="6">
        <v>506</v>
      </c>
      <c r="O138" s="6">
        <v>42984</v>
      </c>
      <c r="P138" s="6">
        <v>8157</v>
      </c>
      <c r="Q138" s="6">
        <v>27913</v>
      </c>
      <c r="R138" s="6">
        <v>228030</v>
      </c>
      <c r="S138" s="6">
        <v>27272</v>
      </c>
      <c r="T138" s="6">
        <v>30380</v>
      </c>
      <c r="U138" s="6">
        <v>226463</v>
      </c>
      <c r="V138" s="6">
        <v>623</v>
      </c>
      <c r="W138" s="6">
        <v>8761</v>
      </c>
      <c r="X138" s="6">
        <v>527</v>
      </c>
      <c r="Y138" s="6">
        <v>61</v>
      </c>
      <c r="Z138" s="6">
        <v>275</v>
      </c>
      <c r="AA138" s="6">
        <v>26951</v>
      </c>
      <c r="AB138" s="6">
        <v>7738</v>
      </c>
      <c r="AC138" s="6">
        <v>152</v>
      </c>
      <c r="AD138" s="6">
        <v>425</v>
      </c>
      <c r="AE138" s="6">
        <v>1488</v>
      </c>
      <c r="AF138" s="6">
        <v>30911</v>
      </c>
      <c r="AG138" s="6">
        <v>102</v>
      </c>
      <c r="AH138" s="6">
        <v>5</v>
      </c>
      <c r="AI138" s="6">
        <v>5510</v>
      </c>
      <c r="AJ138" s="6">
        <v>228</v>
      </c>
      <c r="AK138" s="6">
        <v>1163</v>
      </c>
      <c r="AL138" s="6">
        <v>26920</v>
      </c>
      <c r="AM138" s="6">
        <v>3313</v>
      </c>
      <c r="AN138" s="6">
        <v>1867</v>
      </c>
      <c r="AO138" s="6">
        <v>32692</v>
      </c>
      <c r="AP138" s="6">
        <f t="shared" si="2"/>
        <v>149712</v>
      </c>
      <c r="AQ138" s="6">
        <f t="shared" si="3"/>
        <v>1283572</v>
      </c>
      <c r="AR138" s="198">
        <v>43963</v>
      </c>
      <c r="AS138" s="197">
        <v>43963</v>
      </c>
      <c r="AT138" s="202">
        <v>19</v>
      </c>
      <c r="AU138" s="202">
        <v>111</v>
      </c>
      <c r="AV138" s="132">
        <v>53379</v>
      </c>
      <c r="AW138" s="132">
        <v>52546</v>
      </c>
      <c r="AX138" s="134">
        <v>833</v>
      </c>
      <c r="AY138" s="132">
        <v>153006.00000000006</v>
      </c>
      <c r="AZ138" s="200">
        <v>43963</v>
      </c>
      <c r="BA138" s="202"/>
      <c r="BB138" s="206">
        <f>BB131+AX138</f>
        <v>127062</v>
      </c>
    </row>
    <row r="139" spans="1:54" x14ac:dyDescent="0.2">
      <c r="A139" s="207">
        <v>43964</v>
      </c>
      <c r="B139" s="6">
        <v>15997</v>
      </c>
      <c r="C139" s="6">
        <v>53981</v>
      </c>
      <c r="D139" s="6">
        <v>10667</v>
      </c>
      <c r="E139" s="6">
        <v>1751</v>
      </c>
      <c r="F139" s="6">
        <v>6054</v>
      </c>
      <c r="G139" s="6">
        <v>175981</v>
      </c>
      <c r="H139" s="6">
        <v>174098</v>
      </c>
      <c r="I139" s="6">
        <v>2760</v>
      </c>
      <c r="J139" s="6">
        <v>3341</v>
      </c>
      <c r="K139" s="6">
        <v>23401</v>
      </c>
      <c r="L139" s="6">
        <v>222104</v>
      </c>
      <c r="M139" s="6">
        <v>3904</v>
      </c>
      <c r="N139" s="6">
        <v>508</v>
      </c>
      <c r="O139" s="6">
        <v>43211</v>
      </c>
      <c r="P139" s="6">
        <v>8175</v>
      </c>
      <c r="Q139" s="6">
        <v>28132</v>
      </c>
      <c r="R139" s="6">
        <v>228691</v>
      </c>
      <c r="S139" s="6">
        <v>27909</v>
      </c>
      <c r="T139" s="6">
        <v>30413</v>
      </c>
      <c r="U139" s="6">
        <v>229705</v>
      </c>
      <c r="V139" s="6">
        <v>624</v>
      </c>
      <c r="W139" s="6">
        <v>8843</v>
      </c>
      <c r="X139" s="6">
        <v>533</v>
      </c>
      <c r="Y139" s="6">
        <v>61</v>
      </c>
      <c r="Z139" s="6">
        <v>284</v>
      </c>
      <c r="AA139" s="6">
        <v>27032</v>
      </c>
      <c r="AB139" s="6">
        <v>7861</v>
      </c>
      <c r="AC139" s="6">
        <v>155</v>
      </c>
      <c r="AD139" s="6">
        <v>430</v>
      </c>
      <c r="AE139" s="6">
        <v>1497</v>
      </c>
      <c r="AF139" s="6">
        <v>31106</v>
      </c>
      <c r="AG139" s="6">
        <v>103</v>
      </c>
      <c r="AH139" s="6">
        <v>6</v>
      </c>
      <c r="AI139" s="6">
        <v>5562</v>
      </c>
      <c r="AJ139" s="6">
        <v>229</v>
      </c>
      <c r="AK139" s="6">
        <v>1175</v>
      </c>
      <c r="AL139" s="6">
        <v>27104</v>
      </c>
      <c r="AM139" s="6">
        <v>3460</v>
      </c>
      <c r="AN139" s="6">
        <v>1870</v>
      </c>
      <c r="AO139" s="6">
        <v>33186</v>
      </c>
      <c r="AP139" s="6">
        <f>SUM(V139:AO139)</f>
        <v>151121</v>
      </c>
      <c r="AQ139" s="6">
        <f t="shared" si="3"/>
        <v>1290783</v>
      </c>
      <c r="AR139" s="198">
        <v>43964</v>
      </c>
      <c r="AS139" s="197">
        <v>43964</v>
      </c>
      <c r="AT139" s="202">
        <v>20</v>
      </c>
      <c r="AU139" s="202">
        <v>112</v>
      </c>
      <c r="BA139" s="201">
        <v>43963</v>
      </c>
      <c r="BB139" s="202"/>
    </row>
    <row r="140" spans="1:54" x14ac:dyDescent="0.2">
      <c r="A140" s="207">
        <v>43965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 t="str">
        <f>V2</f>
        <v>Austria</v>
      </c>
      <c r="W140" s="6" t="str">
        <f t="shared" ref="W140:AO140" si="4">W2</f>
        <v>Belgium</v>
      </c>
      <c r="X140" s="6" t="str">
        <f t="shared" si="4"/>
        <v>Denmark</v>
      </c>
      <c r="Y140" s="6" t="str">
        <f t="shared" si="4"/>
        <v>Estonia</v>
      </c>
      <c r="Z140" s="6" t="str">
        <f t="shared" si="4"/>
        <v>Finland</v>
      </c>
      <c r="AA140" s="6" t="str">
        <f t="shared" si="4"/>
        <v>France</v>
      </c>
      <c r="AB140" s="6" t="str">
        <f t="shared" si="4"/>
        <v>Germany</v>
      </c>
      <c r="AC140" s="6" t="str">
        <f t="shared" si="4"/>
        <v>Greece</v>
      </c>
      <c r="AD140" s="6" t="str">
        <f t="shared" si="4"/>
        <v>Hungary</v>
      </c>
      <c r="AE140" s="6" t="str">
        <f t="shared" si="4"/>
        <v>Ireland</v>
      </c>
      <c r="AF140" s="6" t="str">
        <f t="shared" si="4"/>
        <v>Italy</v>
      </c>
      <c r="AG140" s="6" t="str">
        <f t="shared" si="4"/>
        <v>Luxembourg</v>
      </c>
      <c r="AH140" s="6" t="str">
        <f t="shared" si="4"/>
        <v>Malta</v>
      </c>
      <c r="AI140" s="6" t="str">
        <f t="shared" si="4"/>
        <v>Netherlands</v>
      </c>
      <c r="AJ140" s="6" t="str">
        <f t="shared" si="4"/>
        <v>Norway</v>
      </c>
      <c r="AK140" s="6" t="str">
        <f t="shared" si="4"/>
        <v>Portugal</v>
      </c>
      <c r="AL140" s="6" t="str">
        <f t="shared" si="4"/>
        <v>Spain</v>
      </c>
      <c r="AM140" s="6" t="str">
        <f t="shared" si="4"/>
        <v>Sweden</v>
      </c>
      <c r="AN140" s="6" t="str">
        <f t="shared" si="4"/>
        <v>Switzerland</v>
      </c>
      <c r="AO140" s="6" t="str">
        <f t="shared" si="4"/>
        <v>United_Kingdom</v>
      </c>
      <c r="AP140" s="6"/>
      <c r="AQ140" s="6"/>
      <c r="AR140" s="6"/>
      <c r="AS140" s="6"/>
      <c r="AT140" s="202"/>
      <c r="AU140" s="202"/>
      <c r="AV140" s="202"/>
      <c r="AW140" s="202"/>
      <c r="AX140" s="202"/>
      <c r="AY140" s="202"/>
      <c r="AZ140" s="202"/>
      <c r="BA140" s="202"/>
      <c r="BB140" s="202"/>
    </row>
    <row r="141" spans="1:54" x14ac:dyDescent="0.2">
      <c r="A141" s="207">
        <v>43966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202"/>
      <c r="AU141" s="202"/>
      <c r="AV141" s="202"/>
      <c r="AW141" s="202"/>
      <c r="AX141" s="202"/>
      <c r="AY141" s="202"/>
      <c r="AZ141" s="202"/>
      <c r="BA141" s="202"/>
      <c r="BB141" s="202"/>
    </row>
    <row r="142" spans="1:54" x14ac:dyDescent="0.2">
      <c r="A142" s="207">
        <v>43967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202"/>
      <c r="AU142" s="202"/>
      <c r="AV142" s="202"/>
      <c r="AW142" s="202"/>
      <c r="AX142" s="202"/>
      <c r="AY142" s="202"/>
      <c r="AZ142" s="202"/>
      <c r="BA142" s="202"/>
      <c r="BB142" s="202"/>
    </row>
    <row r="143" spans="1:54" x14ac:dyDescent="0.2">
      <c r="A143" s="197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202"/>
      <c r="AU143" s="202"/>
      <c r="AV143" s="202"/>
      <c r="AW143" s="202"/>
      <c r="AX143" s="202"/>
      <c r="AY143" s="202"/>
      <c r="AZ143" s="202"/>
      <c r="BA143" s="202"/>
      <c r="BB143" s="202"/>
    </row>
    <row r="144" spans="1:54" x14ac:dyDescent="0.2">
      <c r="A144" s="197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202"/>
      <c r="AU144" s="202"/>
      <c r="AV144" s="202"/>
      <c r="AW144" s="202"/>
      <c r="AX144" s="202"/>
      <c r="AY144" s="202"/>
      <c r="AZ144" s="202"/>
      <c r="BA144" s="202"/>
      <c r="BB144" s="202"/>
    </row>
  </sheetData>
  <sortState ref="AR28:BA153">
    <sortCondition ref="AT28:AT153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  <sheetView workbookViewId="2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B28"/>
    </sheetView>
    <sheetView workbookViewId="1"/>
    <sheetView workbookViewId="2"/>
  </sheetViews>
  <sheetFormatPr defaultRowHeight="12.75" x14ac:dyDescent="0.2"/>
  <sheetData>
    <row r="1" spans="1:2" x14ac:dyDescent="0.2">
      <c r="A1">
        <v>35.152371342078702</v>
      </c>
      <c r="B1">
        <v>46953.9618030161</v>
      </c>
    </row>
    <row r="2" spans="1:2" x14ac:dyDescent="0.2">
      <c r="A2">
        <v>44.452068617557998</v>
      </c>
      <c r="B2">
        <v>51536.674103629899</v>
      </c>
    </row>
    <row r="3" spans="1:2" x14ac:dyDescent="0.2">
      <c r="A3">
        <v>52.783047426841499</v>
      </c>
      <c r="B3">
        <v>54468.473138984802</v>
      </c>
    </row>
    <row r="4" spans="1:2" x14ac:dyDescent="0.2">
      <c r="A4">
        <v>61.114026236125099</v>
      </c>
      <c r="B4">
        <v>52446.143733972698</v>
      </c>
    </row>
    <row r="5" spans="1:2" x14ac:dyDescent="0.2">
      <c r="A5">
        <v>68.670030272451996</v>
      </c>
      <c r="B5">
        <v>48772.808487395698</v>
      </c>
    </row>
    <row r="6" spans="1:2" x14ac:dyDescent="0.2">
      <c r="A6">
        <v>75.451059535822395</v>
      </c>
      <c r="B6">
        <v>46384.2472157675</v>
      </c>
    </row>
    <row r="7" spans="1:2" x14ac:dyDescent="0.2">
      <c r="A7">
        <v>82.619576185670994</v>
      </c>
      <c r="B7">
        <v>46564.308130976897</v>
      </c>
    </row>
    <row r="8" spans="1:2" x14ac:dyDescent="0.2">
      <c r="A8">
        <v>91.3380423814328</v>
      </c>
      <c r="B8">
        <v>50963.811921976601</v>
      </c>
    </row>
    <row r="9" spans="1:2" x14ac:dyDescent="0.2">
      <c r="A9">
        <v>98.506559031281498</v>
      </c>
      <c r="B9">
        <v>53529.193938103403</v>
      </c>
    </row>
    <row r="10" spans="1:2" x14ac:dyDescent="0.2">
      <c r="A10">
        <v>108.774974772956</v>
      </c>
      <c r="B10">
        <v>53524.287393884399</v>
      </c>
    </row>
    <row r="11" spans="1:2" x14ac:dyDescent="0.2">
      <c r="A11">
        <v>113.42482341069601</v>
      </c>
      <c r="B11">
        <v>50953.258223090299</v>
      </c>
    </row>
    <row r="12" spans="1:2" x14ac:dyDescent="0.2">
      <c r="A12">
        <v>119.043390514631</v>
      </c>
      <c r="B12">
        <v>48198.279932234102</v>
      </c>
    </row>
    <row r="13" spans="1:2" x14ac:dyDescent="0.2">
      <c r="A13">
        <v>124.08072653884901</v>
      </c>
      <c r="B13">
        <v>46544.496801488604</v>
      </c>
    </row>
    <row r="14" spans="1:2" x14ac:dyDescent="0.2">
      <c r="A14">
        <v>128.149344096871</v>
      </c>
      <c r="B14">
        <v>46175.580221997901</v>
      </c>
    </row>
    <row r="15" spans="1:2" x14ac:dyDescent="0.2">
      <c r="A15">
        <v>136.48032290615501</v>
      </c>
      <c r="B15">
        <v>49107.379257352797</v>
      </c>
    </row>
    <row r="16" spans="1:2" x14ac:dyDescent="0.2">
      <c r="A16">
        <v>144.61755802219901</v>
      </c>
      <c r="B16">
        <v>52956.702061674303</v>
      </c>
    </row>
    <row r="17" spans="1:2" x14ac:dyDescent="0.2">
      <c r="A17">
        <v>151.39858728556999</v>
      </c>
      <c r="B17">
        <v>54788.3242762847</v>
      </c>
    </row>
    <row r="18" spans="1:2" x14ac:dyDescent="0.2">
      <c r="A18">
        <v>158.567103935418</v>
      </c>
      <c r="B18">
        <v>52766.550329108701</v>
      </c>
    </row>
    <row r="19" spans="1:2" x14ac:dyDescent="0.2">
      <c r="A19">
        <v>165.929364278506</v>
      </c>
      <c r="B19">
        <v>49093.307658837701</v>
      </c>
    </row>
    <row r="20" spans="1:2" x14ac:dyDescent="0.2">
      <c r="A20">
        <v>172.129162462159</v>
      </c>
      <c r="B20">
        <v>46521.537877595598</v>
      </c>
    </row>
    <row r="21" spans="1:2" x14ac:dyDescent="0.2">
      <c r="A21">
        <v>177.55398587285501</v>
      </c>
      <c r="B21">
        <v>46151.973263962798</v>
      </c>
    </row>
    <row r="22" spans="1:2" x14ac:dyDescent="0.2">
      <c r="A22">
        <v>184.14127144298601</v>
      </c>
      <c r="B22">
        <v>48167.174293411299</v>
      </c>
    </row>
    <row r="23" spans="1:2" x14ac:dyDescent="0.2">
      <c r="A23">
        <v>188.597376387487</v>
      </c>
      <c r="B23">
        <v>51284.311093418699</v>
      </c>
    </row>
    <row r="24" spans="1:2" x14ac:dyDescent="0.2">
      <c r="A24">
        <v>194.99091826437899</v>
      </c>
      <c r="B24">
        <v>53666.577176237501</v>
      </c>
    </row>
    <row r="25" spans="1:2" x14ac:dyDescent="0.2">
      <c r="A25">
        <v>199.25327951564</v>
      </c>
      <c r="B25">
        <v>54581.971690165599</v>
      </c>
    </row>
    <row r="26" spans="1:2" x14ac:dyDescent="0.2">
      <c r="A26">
        <v>205.64682139253199</v>
      </c>
      <c r="B26">
        <v>53844.971717938497</v>
      </c>
    </row>
    <row r="27" spans="1:2" x14ac:dyDescent="0.2">
      <c r="A27">
        <v>209.134207870837</v>
      </c>
      <c r="B27">
        <v>52008.442959109001</v>
      </c>
    </row>
    <row r="28" spans="1:2" x14ac:dyDescent="0.2">
      <c r="A28">
        <v>209.134207870837</v>
      </c>
      <c r="B28">
        <v>52008.442959109001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94"/>
  <sheetViews>
    <sheetView topLeftCell="B73" workbookViewId="0">
      <selection activeCell="U180" sqref="U180:V180"/>
    </sheetView>
    <sheetView workbookViewId="1"/>
    <sheetView workbookViewId="2"/>
  </sheetViews>
  <sheetFormatPr defaultRowHeight="12.75" x14ac:dyDescent="0.2"/>
  <cols>
    <col min="1" max="1" width="1.7109375" customWidth="1"/>
    <col min="2" max="2" width="8.5703125" style="4" bestFit="1" customWidth="1"/>
    <col min="3" max="3" width="6.5703125" style="4" bestFit="1" customWidth="1"/>
    <col min="4" max="4" width="10.140625" style="3" bestFit="1" customWidth="1"/>
    <col min="5" max="5" width="9.5703125" style="4" bestFit="1" customWidth="1"/>
    <col min="6" max="6" width="1.42578125" style="1" customWidth="1"/>
    <col min="7" max="7" width="9" style="1" bestFit="1" customWidth="1"/>
    <col min="8" max="8" width="10.140625" style="1" bestFit="1" customWidth="1"/>
    <col min="9" max="9" width="11.42578125" style="1" bestFit="1" customWidth="1"/>
    <col min="10" max="12" width="10.140625" style="1" customWidth="1"/>
    <col min="13" max="13" width="7.42578125" style="4" bestFit="1" customWidth="1"/>
    <col min="14" max="14" width="9" style="4" bestFit="1" customWidth="1"/>
    <col min="15" max="15" width="1" style="4" customWidth="1"/>
    <col min="16" max="16" width="10.7109375" style="4" bestFit="1" customWidth="1"/>
    <col min="17" max="17" width="9.140625" style="4" bestFit="1" customWidth="1"/>
    <col min="18" max="18" width="12" bestFit="1" customWidth="1"/>
    <col min="19" max="20" width="9.5703125" customWidth="1"/>
    <col min="21" max="21" width="8.42578125" bestFit="1" customWidth="1"/>
    <col min="22" max="22" width="6" bestFit="1" customWidth="1"/>
    <col min="23" max="24" width="10.140625" bestFit="1" customWidth="1"/>
    <col min="25" max="26" width="10.140625" style="6" bestFit="1" customWidth="1"/>
    <col min="27" max="27" width="10.85546875" style="6" customWidth="1"/>
    <col min="28" max="28" width="9.140625" style="6" bestFit="1" customWidth="1"/>
    <col min="29" max="29" width="8" style="6" customWidth="1"/>
    <col min="30" max="48" width="7.28515625" customWidth="1"/>
    <col min="49" max="49" width="6.5703125" customWidth="1"/>
  </cols>
  <sheetData>
    <row r="1" spans="2:49" s="6" customFormat="1" x14ac:dyDescent="0.2">
      <c r="B1" s="13"/>
      <c r="C1" s="13"/>
      <c r="D1" s="9">
        <v>42725</v>
      </c>
      <c r="E1" s="13"/>
      <c r="F1" s="11"/>
      <c r="G1" s="11"/>
      <c r="H1" s="11"/>
      <c r="I1" s="11"/>
      <c r="J1" s="11"/>
      <c r="K1" s="11"/>
      <c r="L1" s="11"/>
      <c r="M1" s="13"/>
      <c r="N1" s="13"/>
      <c r="O1" s="13"/>
      <c r="P1" s="13"/>
      <c r="Q1" s="13"/>
    </row>
    <row r="2" spans="2:49" s="17" customFormat="1" ht="52.5" customHeight="1" x14ac:dyDescent="0.2">
      <c r="B2" s="18" t="s">
        <v>5</v>
      </c>
      <c r="C2" s="19" t="s">
        <v>4</v>
      </c>
      <c r="D2" s="20" t="s">
        <v>3</v>
      </c>
      <c r="E2" s="18" t="s">
        <v>6</v>
      </c>
      <c r="F2" s="21" t="s">
        <v>0</v>
      </c>
      <c r="G2" s="21" t="s">
        <v>1</v>
      </c>
      <c r="H2" s="22" t="s">
        <v>7</v>
      </c>
      <c r="I2" s="22"/>
      <c r="J2" s="22"/>
      <c r="K2" s="22" t="s">
        <v>8</v>
      </c>
      <c r="L2" s="22"/>
      <c r="M2" s="19" t="s">
        <v>2</v>
      </c>
      <c r="N2" s="18" t="s">
        <v>6</v>
      </c>
      <c r="O2" s="21" t="s">
        <v>0</v>
      </c>
      <c r="P2" s="21" t="s">
        <v>1</v>
      </c>
      <c r="Q2" s="22" t="s">
        <v>7</v>
      </c>
      <c r="R2" s="22" t="s">
        <v>9</v>
      </c>
      <c r="S2" s="21"/>
      <c r="T2" s="22"/>
      <c r="U2" s="22" t="s">
        <v>10</v>
      </c>
      <c r="V2" s="22"/>
      <c r="W2" s="22"/>
      <c r="X2" s="22"/>
      <c r="Y2" s="23"/>
      <c r="Z2" s="23"/>
      <c r="AA2" s="23"/>
      <c r="AB2" s="23"/>
      <c r="AC2" s="23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</row>
    <row r="3" spans="2:49" s="6" customFormat="1" x14ac:dyDescent="0.2">
      <c r="B3" s="7">
        <f>E3/12</f>
        <v>7.6295306691449544E-2</v>
      </c>
      <c r="C3" s="8">
        <f>7*E3</f>
        <v>6.4088057620817613</v>
      </c>
      <c r="D3" s="9">
        <f t="shared" ref="D3:D34" si="0">D$1+E3*7</f>
        <v>42731.408805762083</v>
      </c>
      <c r="E3" s="11">
        <f>F3*$E$150</f>
        <v>0.91554368029739452</v>
      </c>
      <c r="F3" s="11">
        <v>0.85973763874873299</v>
      </c>
      <c r="G3" s="12">
        <v>55227.228543126599</v>
      </c>
      <c r="H3" s="12"/>
      <c r="I3" s="12">
        <v>54000</v>
      </c>
      <c r="J3" s="12"/>
      <c r="K3" s="12"/>
      <c r="L3" s="12"/>
      <c r="M3" s="10">
        <f>N3/52</f>
        <v>0.71988713540177507</v>
      </c>
      <c r="N3" s="11">
        <f>O3*$E$150</f>
        <v>37.434131040892304</v>
      </c>
      <c r="O3" s="11">
        <v>35.152371342078702</v>
      </c>
      <c r="P3" s="12">
        <v>46953.9618030161</v>
      </c>
      <c r="Q3" s="12">
        <v>0</v>
      </c>
      <c r="R3" s="12"/>
      <c r="V3" s="28">
        <f>W3-52</f>
        <v>11</v>
      </c>
      <c r="W3" s="6">
        <f>V4-1</f>
        <v>63</v>
      </c>
      <c r="X3" s="26">
        <f>W3-V3</f>
        <v>52</v>
      </c>
      <c r="Y3" s="25">
        <f>H7-(E$7-V3)*(H$7-H$6)/(E$7-E$6)</f>
        <v>563742.54730623402</v>
      </c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2:49" s="6" customFormat="1" x14ac:dyDescent="0.2">
      <c r="B4" s="7">
        <f t="shared" ref="B4:B67" si="1">E4/12</f>
        <v>0.28261500929368055</v>
      </c>
      <c r="C4" s="8">
        <f t="shared" ref="C4:C67" si="2">7*E4</f>
        <v>23.739660780669166</v>
      </c>
      <c r="D4" s="9">
        <f t="shared" si="0"/>
        <v>42748.739660780666</v>
      </c>
      <c r="E4" s="11">
        <f t="shared" ref="E4:E67" si="3">F4*E$150</f>
        <v>3.3913801115241666</v>
      </c>
      <c r="F4" s="11">
        <v>3.1846619576185602</v>
      </c>
      <c r="G4" s="12">
        <v>57060.980012775501</v>
      </c>
      <c r="H4" s="12">
        <f>0.5*(G3+G4)*(E4-E3)+H3</f>
        <v>139003.61876994607</v>
      </c>
      <c r="I4" s="12">
        <f>IF(G4&gt;I$3,G4-I$3,0)</f>
        <v>3060.9800127755007</v>
      </c>
      <c r="J4" s="34">
        <f>IF(G4&gt;I$3,(E5-E3)/2,0)</f>
        <v>3.137778810408931</v>
      </c>
      <c r="K4" s="12">
        <f>H4-(F4-F3)*$Q$31</f>
        <v>21456.985985955282</v>
      </c>
      <c r="L4" s="12"/>
      <c r="M4" s="10">
        <f t="shared" ref="M4:M29" si="4">N4/52</f>
        <v>0.91033609164998808</v>
      </c>
      <c r="N4" s="11">
        <f t="shared" ref="N4:N29" si="5">O4*$E$150</f>
        <v>47.33747676579938</v>
      </c>
      <c r="O4" s="11">
        <v>44.452068617557998</v>
      </c>
      <c r="P4" s="12">
        <v>51536.674103629899</v>
      </c>
      <c r="Q4" s="12">
        <f>0.5*(P3+P4)*(N4-N3)+Q3</f>
        <v>487693.40902473102</v>
      </c>
      <c r="R4" s="12">
        <f>Q4/(O4-O$3)</f>
        <v>52441.858544217597</v>
      </c>
      <c r="S4" s="11"/>
      <c r="V4" s="28">
        <f>W4-52</f>
        <v>64</v>
      </c>
      <c r="W4" s="6">
        <f>V5-1</f>
        <v>116</v>
      </c>
      <c r="X4" s="26">
        <f t="shared" ref="X4:X6" si="6">W4-V4</f>
        <v>52</v>
      </c>
      <c r="Y4" s="25">
        <f>H$70-(E$70-V4)*(H$70-H$69)/(E$70-E$69)</f>
        <v>3071664.82320474</v>
      </c>
      <c r="Z4" s="16">
        <f t="shared" ref="Z4:Z6" si="7">Y4-Y3</f>
        <v>2507922.2758985059</v>
      </c>
      <c r="AA4" s="6">
        <f>52*$Q$31</f>
        <v>2629085.5384655455</v>
      </c>
      <c r="AB4" s="6" t="s">
        <v>11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2:49" s="6" customFormat="1" x14ac:dyDescent="0.2">
      <c r="B5" s="7">
        <f t="shared" si="1"/>
        <v>0.59925844175960474</v>
      </c>
      <c r="C5" s="8">
        <f t="shared" si="2"/>
        <v>50.337709107806802</v>
      </c>
      <c r="D5" s="9">
        <f t="shared" si="0"/>
        <v>42775.337709107807</v>
      </c>
      <c r="E5" s="11">
        <f t="shared" si="3"/>
        <v>7.1911013011152569</v>
      </c>
      <c r="F5" s="11">
        <v>6.75277497477295</v>
      </c>
      <c r="G5" s="12">
        <v>55958.357634613603</v>
      </c>
      <c r="H5" s="12">
        <f t="shared" ref="H5:H68" si="8">0.5*(G4+G5)*(E5-E4)+H4</f>
        <v>353724.60481611325</v>
      </c>
      <c r="I5" s="12">
        <f t="shared" ref="I5:I68" si="9">IF(G5&gt;I$3,G5-I$3,0)</f>
        <v>1958.3576346136033</v>
      </c>
      <c r="J5" s="34">
        <f t="shared" ref="J5:J68" si="10">IF(G5&gt;I$3,(E6-E4)/2,0)</f>
        <v>2.888475836431232</v>
      </c>
      <c r="K5" s="12">
        <f t="shared" ref="K5:K68" si="11">H5-(F5-F4)*$Q$31</f>
        <v>173323.17533512728</v>
      </c>
      <c r="L5" s="12"/>
      <c r="M5" s="10">
        <f t="shared" si="4"/>
        <v>1.0809466149556781</v>
      </c>
      <c r="N5" s="11">
        <f t="shared" si="5"/>
        <v>56.20922397769526</v>
      </c>
      <c r="O5" s="11">
        <v>52.783047426841499</v>
      </c>
      <c r="P5" s="12">
        <v>54468.473138984802</v>
      </c>
      <c r="Q5" s="12">
        <f t="shared" ref="Q5:Q29" si="12">0.5*(P4+P5)*(N5-N4)+Q4</f>
        <v>957918.84377287072</v>
      </c>
      <c r="R5" s="12">
        <f t="shared" ref="R5:R29" si="13">Q5/(O5-O$3)</f>
        <v>54332.50767965422</v>
      </c>
      <c r="S5" s="11"/>
      <c r="V5" s="28">
        <f>W5-52</f>
        <v>117</v>
      </c>
      <c r="W5" s="6">
        <f>V6-1</f>
        <v>169</v>
      </c>
      <c r="X5" s="26">
        <f t="shared" si="6"/>
        <v>52</v>
      </c>
      <c r="Y5" s="25">
        <f>H$38-(E$38-V5)*(H$38-H$37)/(E$38-E$37)</f>
        <v>6110237.1109221829</v>
      </c>
      <c r="Z5" s="16">
        <f t="shared" si="7"/>
        <v>3038572.287717443</v>
      </c>
      <c r="AA5" s="6">
        <f t="shared" ref="AA5:AA7" si="14">52*$Q$31</f>
        <v>2629085.5384655455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2:49" s="6" customFormat="1" x14ac:dyDescent="0.2">
      <c r="B6" s="7">
        <f t="shared" si="1"/>
        <v>0.76402764869888584</v>
      </c>
      <c r="C6" s="8">
        <f t="shared" si="2"/>
        <v>64.178322490706421</v>
      </c>
      <c r="D6" s="9">
        <f t="shared" si="0"/>
        <v>42789.178322490705</v>
      </c>
      <c r="E6" s="11">
        <f t="shared" si="3"/>
        <v>9.1683317843866305</v>
      </c>
      <c r="F6" s="11">
        <v>8.6094853683148198</v>
      </c>
      <c r="G6" s="12">
        <v>54673.066775289502</v>
      </c>
      <c r="H6" s="12">
        <f t="shared" si="8"/>
        <v>463096.51719160983</v>
      </c>
      <c r="I6" s="12">
        <f t="shared" si="9"/>
        <v>673.0667752895024</v>
      </c>
      <c r="J6" s="34">
        <f t="shared" si="10"/>
        <v>2.2265334572490474</v>
      </c>
      <c r="K6" s="12">
        <f t="shared" si="11"/>
        <v>369222.4701766175</v>
      </c>
      <c r="L6" s="12"/>
      <c r="M6" s="10">
        <f t="shared" si="4"/>
        <v>1.2515571382613702</v>
      </c>
      <c r="N6" s="11">
        <f t="shared" si="5"/>
        <v>65.080971189591253</v>
      </c>
      <c r="O6" s="11">
        <v>61.114026236125099</v>
      </c>
      <c r="P6" s="12">
        <v>52446.143733972698</v>
      </c>
      <c r="Q6" s="12">
        <f t="shared" si="12"/>
        <v>1432178.5708496652</v>
      </c>
      <c r="R6" s="12">
        <f t="shared" si="13"/>
        <v>55165.149398010704</v>
      </c>
      <c r="S6" s="11"/>
      <c r="V6" s="28">
        <v>170</v>
      </c>
      <c r="W6" s="6">
        <v>222.9</v>
      </c>
      <c r="X6" s="26">
        <f t="shared" si="6"/>
        <v>52.900000000000006</v>
      </c>
      <c r="Y6" s="25">
        <f>H$108-(E$108-V6)*(H$108-H$107)/(E$108-E$107)</f>
        <v>8919126.7092215866</v>
      </c>
      <c r="Z6" s="16">
        <f t="shared" si="7"/>
        <v>2808889.5982994037</v>
      </c>
      <c r="AA6" s="6">
        <f t="shared" si="14"/>
        <v>2629085.5384655455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2:49" s="6" customFormat="1" x14ac:dyDescent="0.2">
      <c r="B7" s="7">
        <f t="shared" si="1"/>
        <v>0.9703473513011126</v>
      </c>
      <c r="C7" s="8">
        <f t="shared" si="2"/>
        <v>81.509177509293465</v>
      </c>
      <c r="D7" s="9">
        <f t="shared" si="0"/>
        <v>42806.509177509295</v>
      </c>
      <c r="E7" s="27">
        <f t="shared" si="3"/>
        <v>11.644168215613352</v>
      </c>
      <c r="F7" s="27">
        <v>10.934409687184599</v>
      </c>
      <c r="G7" s="25">
        <v>55222.414575213603</v>
      </c>
      <c r="H7" s="25">
        <f t="shared" si="8"/>
        <v>599138.13536899595</v>
      </c>
      <c r="I7" s="12">
        <f t="shared" si="9"/>
        <v>1222.4145752136028</v>
      </c>
      <c r="J7" s="34">
        <f t="shared" si="10"/>
        <v>1.3410780669145019</v>
      </c>
      <c r="K7" s="12">
        <f t="shared" si="11"/>
        <v>481591.50258500758</v>
      </c>
      <c r="L7" s="12"/>
      <c r="M7" s="10">
        <f t="shared" si="4"/>
        <v>1.4062969152130427</v>
      </c>
      <c r="N7" s="11">
        <f t="shared" si="5"/>
        <v>73.127439591078215</v>
      </c>
      <c r="O7" s="11">
        <v>68.670030272451996</v>
      </c>
      <c r="P7" s="12">
        <v>48772.808487395698</v>
      </c>
      <c r="Q7" s="12">
        <f t="shared" si="12"/>
        <v>1839406.1211900949</v>
      </c>
      <c r="R7" s="12">
        <f t="shared" si="13"/>
        <v>54878.717067057674</v>
      </c>
      <c r="S7" s="11"/>
      <c r="V7" s="6">
        <v>222.9</v>
      </c>
      <c r="Y7" s="25">
        <f>H145</f>
        <v>11679195.638232334</v>
      </c>
      <c r="Z7" s="16">
        <f>Y7-Y6</f>
        <v>2760068.929010747</v>
      </c>
      <c r="AA7" s="6">
        <f t="shared" si="14"/>
        <v>2629085.5384655455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2:49" s="6" customFormat="1" x14ac:dyDescent="0.2">
      <c r="B8" s="7">
        <f t="shared" si="1"/>
        <v>0.9875406598513029</v>
      </c>
      <c r="C8" s="8">
        <f t="shared" si="2"/>
        <v>82.953415427509441</v>
      </c>
      <c r="D8" s="9">
        <f t="shared" si="0"/>
        <v>42807.95341542751</v>
      </c>
      <c r="E8" s="27">
        <f t="shared" ref="E8" si="15">F8*$E$150</f>
        <v>11.850487918215634</v>
      </c>
      <c r="F8" s="27">
        <v>11.1281533804238</v>
      </c>
      <c r="G8" s="25">
        <v>55222.321998907602</v>
      </c>
      <c r="H8" s="25">
        <f t="shared" si="8"/>
        <v>610531.59797097603</v>
      </c>
      <c r="I8" s="12">
        <f t="shared" si="9"/>
        <v>1222.3219989076024</v>
      </c>
      <c r="J8" s="34">
        <f t="shared" si="10"/>
        <v>0.51579925650559932</v>
      </c>
      <c r="K8" s="12">
        <f t="shared" si="11"/>
        <v>600736.04523897439</v>
      </c>
      <c r="L8" s="12"/>
      <c r="M8" s="10">
        <f t="shared" si="4"/>
        <v>1.5451659458106994</v>
      </c>
      <c r="N8" s="11">
        <f t="shared" si="5"/>
        <v>80.348629182156373</v>
      </c>
      <c r="O8" s="11">
        <v>75.451059535822395</v>
      </c>
      <c r="P8" s="12">
        <v>46384.2472157675</v>
      </c>
      <c r="Q8" s="12">
        <f t="shared" si="12"/>
        <v>2182979.6912707584</v>
      </c>
      <c r="R8" s="12">
        <f t="shared" si="13"/>
        <v>54169.993841379248</v>
      </c>
      <c r="S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2:49" s="6" customFormat="1" x14ac:dyDescent="0.2">
      <c r="B9" s="7">
        <f t="shared" si="1"/>
        <v>1.0563138940520458</v>
      </c>
      <c r="C9" s="8">
        <f t="shared" si="2"/>
        <v>88.730367100371851</v>
      </c>
      <c r="D9" s="9">
        <f t="shared" si="0"/>
        <v>42813.730367100368</v>
      </c>
      <c r="E9" s="11">
        <f t="shared" si="3"/>
        <v>12.67576672862455</v>
      </c>
      <c r="F9" s="11">
        <v>11.903128153380401</v>
      </c>
      <c r="G9" s="12">
        <v>54488.006739555</v>
      </c>
      <c r="H9" s="12">
        <f t="shared" si="8"/>
        <v>655802.40276640083</v>
      </c>
      <c r="I9" s="12">
        <f t="shared" si="9"/>
        <v>488.00673955499951</v>
      </c>
      <c r="J9" s="34">
        <f t="shared" si="10"/>
        <v>1.8568773234200577</v>
      </c>
      <c r="K9" s="12">
        <f t="shared" si="11"/>
        <v>616620.1918384044</v>
      </c>
      <c r="L9" s="12"/>
      <c r="M9" s="10">
        <f t="shared" si="4"/>
        <v>1.6919703495853633</v>
      </c>
      <c r="N9" s="11">
        <f t="shared" si="5"/>
        <v>87.98245817843889</v>
      </c>
      <c r="O9" s="11">
        <v>82.619576185670994</v>
      </c>
      <c r="P9" s="12">
        <v>46564.308130976897</v>
      </c>
      <c r="Q9" s="12">
        <f t="shared" si="12"/>
        <v>2537756.3797550322</v>
      </c>
      <c r="R9" s="12">
        <f t="shared" si="13"/>
        <v>53463.3625071692</v>
      </c>
      <c r="S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2:49" s="6" customFormat="1" x14ac:dyDescent="0.2">
      <c r="B10" s="7">
        <f t="shared" si="1"/>
        <v>1.2970202137546458</v>
      </c>
      <c r="C10" s="8">
        <f t="shared" si="2"/>
        <v>108.94969795539025</v>
      </c>
      <c r="D10" s="9">
        <f t="shared" si="0"/>
        <v>42833.949697955388</v>
      </c>
      <c r="E10" s="11">
        <f t="shared" si="3"/>
        <v>15.56424256505575</v>
      </c>
      <c r="F10" s="11">
        <v>14.6155398587285</v>
      </c>
      <c r="G10" s="12">
        <v>52284.875808885401</v>
      </c>
      <c r="H10" s="12">
        <f t="shared" si="8"/>
        <v>810007.8483800391</v>
      </c>
      <c r="I10" s="12">
        <f t="shared" si="9"/>
        <v>0</v>
      </c>
      <c r="J10" s="34">
        <f t="shared" si="10"/>
        <v>0</v>
      </c>
      <c r="K10" s="12">
        <f t="shared" si="11"/>
        <v>672870.11013205152</v>
      </c>
      <c r="L10" s="12"/>
      <c r="M10" s="10">
        <f t="shared" si="4"/>
        <v>1.870516246068062</v>
      </c>
      <c r="N10" s="11">
        <f t="shared" si="5"/>
        <v>97.266844795539228</v>
      </c>
      <c r="O10" s="11">
        <v>91.3380423814328</v>
      </c>
      <c r="P10" s="12">
        <v>50963.811921976601</v>
      </c>
      <c r="Q10" s="12">
        <f t="shared" si="12"/>
        <v>2990500.7660603304</v>
      </c>
      <c r="R10" s="12">
        <f t="shared" si="13"/>
        <v>53225.327930420121</v>
      </c>
      <c r="S10" s="11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2:49" s="6" customFormat="1" x14ac:dyDescent="0.2">
      <c r="B11" s="7">
        <f t="shared" si="1"/>
        <v>1.4345666821561316</v>
      </c>
      <c r="C11" s="8">
        <f t="shared" si="2"/>
        <v>120.50360130111505</v>
      </c>
      <c r="D11" s="9">
        <f t="shared" si="0"/>
        <v>42845.503601301112</v>
      </c>
      <c r="E11" s="11">
        <f t="shared" si="3"/>
        <v>17.214800185873578</v>
      </c>
      <c r="F11" s="11">
        <v>16.165489404641701</v>
      </c>
      <c r="G11" s="12">
        <v>49898.814097519797</v>
      </c>
      <c r="H11" s="12">
        <f t="shared" si="8"/>
        <v>894337.88242919056</v>
      </c>
      <c r="I11" s="12">
        <f t="shared" si="9"/>
        <v>0</v>
      </c>
      <c r="J11" s="34">
        <f t="shared" si="10"/>
        <v>0</v>
      </c>
      <c r="K11" s="12">
        <f t="shared" si="11"/>
        <v>815973.46057319758</v>
      </c>
      <c r="L11" s="12"/>
      <c r="M11" s="10">
        <f t="shared" si="4"/>
        <v>2.0173206498427279</v>
      </c>
      <c r="N11" s="11">
        <f t="shared" si="5"/>
        <v>104.90067379182184</v>
      </c>
      <c r="O11" s="11">
        <v>98.506559031281498</v>
      </c>
      <c r="P11" s="12">
        <v>53529.193938103403</v>
      </c>
      <c r="Q11" s="12">
        <f t="shared" si="12"/>
        <v>3389341.6350820344</v>
      </c>
      <c r="R11" s="12">
        <f t="shared" si="13"/>
        <v>53498.304669442812</v>
      </c>
      <c r="S11" s="11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2:49" s="6" customFormat="1" x14ac:dyDescent="0.2">
      <c r="B12" s="7">
        <f t="shared" si="1"/>
        <v>1.6236930762081787</v>
      </c>
      <c r="C12" s="8">
        <f t="shared" si="2"/>
        <v>136.390218401487</v>
      </c>
      <c r="D12" s="9">
        <f t="shared" si="0"/>
        <v>42861.390218401488</v>
      </c>
      <c r="E12" s="11">
        <f t="shared" si="3"/>
        <v>19.484316914498145</v>
      </c>
      <c r="F12" s="11">
        <v>18.296670030272399</v>
      </c>
      <c r="G12" s="12">
        <v>49347.337042557301</v>
      </c>
      <c r="H12" s="12">
        <f t="shared" si="8"/>
        <v>1006958.2825611942</v>
      </c>
      <c r="I12" s="12">
        <f t="shared" si="9"/>
        <v>0</v>
      </c>
      <c r="J12" s="34">
        <f t="shared" si="10"/>
        <v>0</v>
      </c>
      <c r="K12" s="12">
        <f t="shared" si="11"/>
        <v>899207.20250920148</v>
      </c>
      <c r="L12" s="12"/>
      <c r="M12" s="10">
        <f t="shared" si="4"/>
        <v>2.2276080390334516</v>
      </c>
      <c r="N12" s="11">
        <f t="shared" si="5"/>
        <v>115.83561802973948</v>
      </c>
      <c r="O12" s="11">
        <v>108.774974772956</v>
      </c>
      <c r="P12" s="12">
        <v>53524.287393884399</v>
      </c>
      <c r="Q12" s="12">
        <f t="shared" si="12"/>
        <v>3974653.559502156</v>
      </c>
      <c r="R12" s="12">
        <f t="shared" si="13"/>
        <v>53986.86509685676</v>
      </c>
      <c r="S12" s="11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2:49" s="6" customFormat="1" x14ac:dyDescent="0.2">
      <c r="B13" s="7">
        <f t="shared" si="1"/>
        <v>1.9847525557620831</v>
      </c>
      <c r="C13" s="8">
        <f t="shared" si="2"/>
        <v>166.71921468401499</v>
      </c>
      <c r="D13" s="9">
        <f t="shared" si="0"/>
        <v>42891.719214684017</v>
      </c>
      <c r="E13" s="11">
        <f t="shared" ref="E13" si="16">F13*$E$150</f>
        <v>23.817030669144998</v>
      </c>
      <c r="F13" s="11">
        <v>22.365287588294599</v>
      </c>
      <c r="G13" s="12">
        <v>47143.558077745503</v>
      </c>
      <c r="H13" s="12">
        <f t="shared" si="8"/>
        <v>1215991.9968041556</v>
      </c>
      <c r="I13" s="12">
        <f t="shared" si="9"/>
        <v>0</v>
      </c>
      <c r="J13" s="34">
        <f t="shared" si="10"/>
        <v>0</v>
      </c>
      <c r="K13" s="12">
        <f t="shared" si="11"/>
        <v>1010285.3894321716</v>
      </c>
      <c r="L13" s="12"/>
      <c r="M13" s="10">
        <f t="shared" si="4"/>
        <v>2.3228325171575657</v>
      </c>
      <c r="N13" s="11">
        <f t="shared" si="5"/>
        <v>120.78729089219341</v>
      </c>
      <c r="O13" s="11">
        <v>113.42482341069601</v>
      </c>
      <c r="P13" s="12">
        <v>50953.258223090299</v>
      </c>
      <c r="Q13" s="12">
        <f t="shared" si="12"/>
        <v>4233322.8731858395</v>
      </c>
      <c r="R13" s="12">
        <f t="shared" si="13"/>
        <v>54084.454508652809</v>
      </c>
      <c r="S13" s="11"/>
      <c r="T13" s="32">
        <v>37</v>
      </c>
      <c r="U13" s="31">
        <v>67</v>
      </c>
      <c r="V13" s="6">
        <f>U13-T13</f>
        <v>30</v>
      </c>
      <c r="W13" s="33">
        <f>H21</f>
        <v>1802546.9984352528</v>
      </c>
      <c r="X13" s="33">
        <f>AVERAGE(H37:H38)</f>
        <v>3389083.6540121562</v>
      </c>
      <c r="Y13" s="33">
        <f t="shared" ref="Y13:Y15" si="17">X13-W13</f>
        <v>1586536.6555769034</v>
      </c>
      <c r="Z13" s="6">
        <v>0</v>
      </c>
      <c r="AA13" s="16">
        <f>Q6</f>
        <v>1432178.5708496652</v>
      </c>
      <c r="AB13" s="16">
        <f>AA13-Z13</f>
        <v>1432178.5708496652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2:49" s="6" customFormat="1" x14ac:dyDescent="0.2">
      <c r="B14" s="7">
        <f t="shared" si="1"/>
        <v>2.1566856412639406</v>
      </c>
      <c r="C14" s="8">
        <f t="shared" si="2"/>
        <v>181.16159386617099</v>
      </c>
      <c r="D14" s="9">
        <f t="shared" si="0"/>
        <v>42906.161593866171</v>
      </c>
      <c r="E14" s="11">
        <f t="shared" si="3"/>
        <v>25.880227695167285</v>
      </c>
      <c r="F14" s="11">
        <v>24.302724520686098</v>
      </c>
      <c r="G14" s="12">
        <v>48427.035984410097</v>
      </c>
      <c r="H14" s="12">
        <f t="shared" si="8"/>
        <v>1314582.4795262669</v>
      </c>
      <c r="I14" s="12">
        <f t="shared" si="9"/>
        <v>0</v>
      </c>
      <c r="J14" s="34">
        <f t="shared" si="10"/>
        <v>0</v>
      </c>
      <c r="K14" s="12">
        <f t="shared" si="11"/>
        <v>1216626.9522062759</v>
      </c>
      <c r="L14" s="12"/>
      <c r="M14" s="10">
        <f t="shared" si="4"/>
        <v>2.4378954282241856</v>
      </c>
      <c r="N14" s="11">
        <f t="shared" si="5"/>
        <v>126.77056226765765</v>
      </c>
      <c r="O14" s="11">
        <v>119.043390514631</v>
      </c>
      <c r="P14" s="12">
        <v>48198.279932234102</v>
      </c>
      <c r="Q14" s="12">
        <f t="shared" si="12"/>
        <v>4529948.1532248408</v>
      </c>
      <c r="R14" s="12">
        <f t="shared" si="13"/>
        <v>53998.01072755309</v>
      </c>
      <c r="S14" s="11"/>
      <c r="T14" s="32">
        <f t="shared" ref="T14:U16" si="18">52+T13</f>
        <v>89</v>
      </c>
      <c r="U14" s="31">
        <f t="shared" si="18"/>
        <v>119</v>
      </c>
      <c r="V14" s="6">
        <f t="shared" ref="V14:V16" si="19">U14-T14</f>
        <v>30</v>
      </c>
      <c r="W14" s="33">
        <f>H51</f>
        <v>4569094.8449474853</v>
      </c>
      <c r="X14" s="33">
        <f>H72</f>
        <v>6303272.4896067586</v>
      </c>
      <c r="Y14" s="33">
        <f t="shared" si="17"/>
        <v>1734177.6446592733</v>
      </c>
      <c r="Z14" s="16">
        <f>Q9</f>
        <v>2537756.3797550322</v>
      </c>
      <c r="AA14" s="16">
        <f>Q13</f>
        <v>4233322.8731858395</v>
      </c>
      <c r="AB14" s="16">
        <f>AA14-Z14</f>
        <v>1695566.4934308073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2:49" s="6" customFormat="1" x14ac:dyDescent="0.2">
      <c r="B15" s="7">
        <f t="shared" si="1"/>
        <v>2.2254588754646831</v>
      </c>
      <c r="C15" s="8">
        <f t="shared" si="2"/>
        <v>186.93854553903338</v>
      </c>
      <c r="D15" s="9">
        <f t="shared" si="0"/>
        <v>42911.938545539037</v>
      </c>
      <c r="E15" s="11">
        <f t="shared" si="3"/>
        <v>26.705506505576199</v>
      </c>
      <c r="F15" s="11">
        <v>25.077699293642699</v>
      </c>
      <c r="G15" s="12">
        <v>46958.775770929104</v>
      </c>
      <c r="H15" s="12">
        <f t="shared" si="8"/>
        <v>1353942.4241539345</v>
      </c>
      <c r="I15" s="12">
        <f t="shared" si="9"/>
        <v>0</v>
      </c>
      <c r="J15" s="34">
        <f t="shared" si="10"/>
        <v>0</v>
      </c>
      <c r="K15" s="12">
        <f t="shared" si="11"/>
        <v>1314760.2132259379</v>
      </c>
      <c r="L15" s="12"/>
      <c r="M15" s="10">
        <f t="shared" si="4"/>
        <v>2.5410552795253021</v>
      </c>
      <c r="N15" s="11">
        <f t="shared" si="5"/>
        <v>132.1348745353157</v>
      </c>
      <c r="O15" s="11">
        <v>124.08072653884901</v>
      </c>
      <c r="P15" s="12">
        <v>46544.496801488604</v>
      </c>
      <c r="Q15" s="12">
        <f t="shared" si="12"/>
        <v>4784063.072977189</v>
      </c>
      <c r="R15" s="12">
        <f t="shared" si="13"/>
        <v>53796.823998280095</v>
      </c>
      <c r="S15" s="11"/>
      <c r="T15" s="32">
        <f t="shared" si="18"/>
        <v>141</v>
      </c>
      <c r="U15" s="31">
        <f t="shared" si="18"/>
        <v>171</v>
      </c>
      <c r="V15" s="6">
        <f t="shared" si="19"/>
        <v>30</v>
      </c>
      <c r="W15" s="33">
        <f>H86</f>
        <v>7375990.8376214439</v>
      </c>
      <c r="X15" s="33">
        <f>H108</f>
        <v>8978197.0231113639</v>
      </c>
      <c r="Y15" s="33">
        <f t="shared" si="17"/>
        <v>1602206.18548992</v>
      </c>
      <c r="Z15" s="16">
        <f>AVERAGE(Q16:Q17)</f>
        <v>5196259.4320285097</v>
      </c>
      <c r="AA15" s="16">
        <f>Q19</f>
        <v>6238829.0948814629</v>
      </c>
      <c r="AB15" s="16">
        <f t="shared" ref="AB15:AB16" si="20">AA15-Z15</f>
        <v>1042569.6628529532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2:49" s="6" customFormat="1" x14ac:dyDescent="0.2">
      <c r="B16" s="7">
        <f t="shared" si="1"/>
        <v>2.4489718866171022</v>
      </c>
      <c r="C16" s="8">
        <f t="shared" si="2"/>
        <v>205.71363847583658</v>
      </c>
      <c r="D16" s="9">
        <f t="shared" si="0"/>
        <v>42930.713638475834</v>
      </c>
      <c r="E16" s="11">
        <f t="shared" si="3"/>
        <v>29.387662639405224</v>
      </c>
      <c r="F16" s="11">
        <v>27.596367305751698</v>
      </c>
      <c r="G16" s="12">
        <v>47508.030994547204</v>
      </c>
      <c r="H16" s="12">
        <f t="shared" si="8"/>
        <v>1480629.7867585663</v>
      </c>
      <c r="I16" s="12">
        <f t="shared" si="9"/>
        <v>0</v>
      </c>
      <c r="J16" s="34">
        <f t="shared" si="10"/>
        <v>0</v>
      </c>
      <c r="K16" s="12">
        <f t="shared" si="11"/>
        <v>1353287.6012425753</v>
      </c>
      <c r="L16" s="12"/>
      <c r="M16" s="10">
        <f t="shared" si="4"/>
        <v>2.6243766978838914</v>
      </c>
      <c r="N16" s="11">
        <f t="shared" si="5"/>
        <v>136.46758828996235</v>
      </c>
      <c r="O16" s="11">
        <v>128.149344096871</v>
      </c>
      <c r="P16" s="12">
        <v>46175.580221997901</v>
      </c>
      <c r="Q16" s="12">
        <f t="shared" si="12"/>
        <v>4984927.8495029677</v>
      </c>
      <c r="R16" s="12">
        <f t="shared" si="13"/>
        <v>53603.119562255706</v>
      </c>
      <c r="S16" s="11"/>
      <c r="T16" s="32">
        <f t="shared" si="18"/>
        <v>193</v>
      </c>
      <c r="U16" s="31">
        <f t="shared" si="18"/>
        <v>223</v>
      </c>
      <c r="V16" s="6">
        <f t="shared" si="19"/>
        <v>30</v>
      </c>
      <c r="W16" s="33">
        <f>H123</f>
        <v>10033088.629248669</v>
      </c>
      <c r="X16" s="33">
        <f>H145</f>
        <v>11679195.638232334</v>
      </c>
      <c r="Y16" s="33">
        <f>X16-W16</f>
        <v>1646107.0089836642</v>
      </c>
      <c r="Z16" s="16">
        <f>AVERAGE(Q23:Q24)</f>
        <v>7797385.0302082431</v>
      </c>
      <c r="AA16" s="16">
        <f>Q29</f>
        <v>9367385.9130386263</v>
      </c>
      <c r="AB16" s="16">
        <f t="shared" si="20"/>
        <v>1570000.8828303833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2:50" s="6" customFormat="1" x14ac:dyDescent="0.2">
      <c r="B17" s="7">
        <f t="shared" si="1"/>
        <v>2.5005518122676635</v>
      </c>
      <c r="C17" s="8">
        <f t="shared" si="2"/>
        <v>210.04635223048373</v>
      </c>
      <c r="D17" s="9">
        <f t="shared" si="0"/>
        <v>42935.046352230485</v>
      </c>
      <c r="E17" s="11">
        <f t="shared" si="3"/>
        <v>30.006621747211963</v>
      </c>
      <c r="F17" s="11">
        <v>28.177598385469199</v>
      </c>
      <c r="G17" s="12">
        <v>48975.643173885997</v>
      </c>
      <c r="H17" s="12">
        <f t="shared" si="8"/>
        <v>1510489.511199171</v>
      </c>
      <c r="I17" s="12">
        <f t="shared" si="9"/>
        <v>0</v>
      </c>
      <c r="J17" s="34">
        <f t="shared" si="10"/>
        <v>0</v>
      </c>
      <c r="K17" s="12">
        <f t="shared" si="11"/>
        <v>1481102.853003171</v>
      </c>
      <c r="L17" s="12"/>
      <c r="M17" s="10">
        <f t="shared" si="4"/>
        <v>2.7949872211895914</v>
      </c>
      <c r="N17" s="11">
        <f t="shared" si="5"/>
        <v>145.33933550185876</v>
      </c>
      <c r="O17" s="11">
        <v>136.48032290615501</v>
      </c>
      <c r="P17" s="12">
        <v>49107.379257352797</v>
      </c>
      <c r="Q17" s="12">
        <f t="shared" si="12"/>
        <v>5407591.0145540517</v>
      </c>
      <c r="R17" s="12">
        <f t="shared" si="13"/>
        <v>53367.219321851953</v>
      </c>
      <c r="S17" s="11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2:50" s="6" customFormat="1" x14ac:dyDescent="0.2">
      <c r="B18" s="7">
        <f t="shared" si="1"/>
        <v>2.6380982806691495</v>
      </c>
      <c r="C18" s="8">
        <f t="shared" si="2"/>
        <v>221.60025557620855</v>
      </c>
      <c r="D18" s="9">
        <f t="shared" si="0"/>
        <v>42946.60025557621</v>
      </c>
      <c r="E18" s="11">
        <f t="shared" ref="E18" si="21">F18*$E$150</f>
        <v>31.657179368029794</v>
      </c>
      <c r="F18" s="11">
        <v>29.7275479313824</v>
      </c>
      <c r="G18" s="12">
        <v>46406.095223988297</v>
      </c>
      <c r="H18" s="12">
        <f t="shared" si="8"/>
        <v>1589206.0387989031</v>
      </c>
      <c r="I18" s="12">
        <f t="shared" si="9"/>
        <v>0</v>
      </c>
      <c r="J18" s="34">
        <f t="shared" si="10"/>
        <v>0</v>
      </c>
      <c r="K18" s="12">
        <f t="shared" si="11"/>
        <v>1510841.6169429102</v>
      </c>
      <c r="L18" s="12"/>
      <c r="M18" s="10">
        <f t="shared" si="4"/>
        <v>2.96163005790677</v>
      </c>
      <c r="N18" s="11">
        <f t="shared" si="5"/>
        <v>154.00476301115205</v>
      </c>
      <c r="O18" s="11">
        <v>144.61755802219901</v>
      </c>
      <c r="P18" s="12">
        <v>52956.702061674303</v>
      </c>
      <c r="Q18" s="12">
        <f t="shared" si="12"/>
        <v>5849805.4635403743</v>
      </c>
      <c r="R18" s="12">
        <f t="shared" si="13"/>
        <v>53439.871076406278</v>
      </c>
      <c r="S18" s="11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2:50" s="6" customFormat="1" x14ac:dyDescent="0.2">
      <c r="B19" s="7">
        <f t="shared" si="1"/>
        <v>2.7240648234200826</v>
      </c>
      <c r="C19" s="8">
        <f t="shared" si="2"/>
        <v>228.82144516728692</v>
      </c>
      <c r="D19" s="9">
        <f t="shared" si="0"/>
        <v>42953.82144516729</v>
      </c>
      <c r="E19" s="11">
        <f t="shared" si="3"/>
        <v>32.688777881040991</v>
      </c>
      <c r="F19" s="11">
        <v>30.696266397578199</v>
      </c>
      <c r="G19" s="12">
        <v>46405.632342458201</v>
      </c>
      <c r="H19" s="12">
        <f t="shared" si="8"/>
        <v>1637078.2588726764</v>
      </c>
      <c r="I19" s="12">
        <f t="shared" si="9"/>
        <v>0</v>
      </c>
      <c r="J19" s="34">
        <f t="shared" si="10"/>
        <v>0</v>
      </c>
      <c r="K19" s="12">
        <f t="shared" si="11"/>
        <v>1588100.4952126783</v>
      </c>
      <c r="L19" s="12"/>
      <c r="M19" s="10">
        <f t="shared" si="4"/>
        <v>3.100499088504439</v>
      </c>
      <c r="N19" s="11">
        <f t="shared" si="5"/>
        <v>161.22595260223082</v>
      </c>
      <c r="O19" s="11">
        <v>151.39858728556999</v>
      </c>
      <c r="P19" s="12">
        <v>54788.3242762847</v>
      </c>
      <c r="Q19" s="12">
        <f t="shared" si="12"/>
        <v>6238829.0948814629</v>
      </c>
      <c r="R19" s="12">
        <f t="shared" si="13"/>
        <v>53669.094036697374</v>
      </c>
      <c r="S19" s="11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2:50" s="6" customFormat="1" x14ac:dyDescent="0.2">
      <c r="B20" s="7">
        <f t="shared" si="1"/>
        <v>2.8788046003717493</v>
      </c>
      <c r="C20" s="8">
        <f t="shared" si="2"/>
        <v>241.81958643122695</v>
      </c>
      <c r="D20" s="9">
        <f t="shared" si="0"/>
        <v>42966.819586431229</v>
      </c>
      <c r="E20" s="11">
        <f t="shared" si="3"/>
        <v>34.545655204460992</v>
      </c>
      <c r="F20" s="11">
        <v>32.439959636730499</v>
      </c>
      <c r="G20" s="12">
        <v>47689.202825428802</v>
      </c>
      <c r="H20" s="12">
        <f t="shared" si="8"/>
        <v>1724439.5417097725</v>
      </c>
      <c r="I20" s="12">
        <f t="shared" si="9"/>
        <v>0</v>
      </c>
      <c r="J20" s="34">
        <f t="shared" si="10"/>
        <v>0</v>
      </c>
      <c r="K20" s="12">
        <f t="shared" si="11"/>
        <v>1636279.567121783</v>
      </c>
      <c r="L20" s="12"/>
      <c r="M20" s="10">
        <f t="shared" si="4"/>
        <v>3.2473034922790904</v>
      </c>
      <c r="N20" s="11">
        <f t="shared" si="5"/>
        <v>168.85978159851271</v>
      </c>
      <c r="O20" s="11">
        <v>158.567103935418</v>
      </c>
      <c r="P20" s="12">
        <v>52766.550329108701</v>
      </c>
      <c r="Q20" s="12">
        <f t="shared" si="12"/>
        <v>6649356.85510852</v>
      </c>
      <c r="R20" s="12">
        <f t="shared" si="13"/>
        <v>53878.144978190285</v>
      </c>
      <c r="S20" s="11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2:50" s="6" customFormat="1" x14ac:dyDescent="0.2">
      <c r="B21" s="7">
        <f t="shared" si="1"/>
        <v>3.0163510687732349</v>
      </c>
      <c r="C21" s="8">
        <f t="shared" si="2"/>
        <v>253.37348977695174</v>
      </c>
      <c r="D21" s="9">
        <f t="shared" si="0"/>
        <v>42978.373489776954</v>
      </c>
      <c r="E21" s="29">
        <f t="shared" si="3"/>
        <v>36.19621282527882</v>
      </c>
      <c r="F21" s="11">
        <v>33.9899091826437</v>
      </c>
      <c r="G21" s="12">
        <v>46954.517260852197</v>
      </c>
      <c r="H21" s="12">
        <f t="shared" si="8"/>
        <v>1802546.9984352528</v>
      </c>
      <c r="I21" s="12">
        <f t="shared" si="9"/>
        <v>0</v>
      </c>
      <c r="J21" s="34">
        <f t="shared" si="10"/>
        <v>0</v>
      </c>
      <c r="K21" s="12">
        <f t="shared" si="11"/>
        <v>1724182.5765792599</v>
      </c>
      <c r="L21" s="12"/>
      <c r="M21" s="10">
        <f t="shared" si="4"/>
        <v>3.3980755826422637</v>
      </c>
      <c r="N21" s="11">
        <f t="shared" si="5"/>
        <v>176.69993029739771</v>
      </c>
      <c r="O21" s="11">
        <v>165.929364278506</v>
      </c>
      <c r="P21" s="12">
        <v>49093.307658837701</v>
      </c>
      <c r="Q21" s="12">
        <f t="shared" si="12"/>
        <v>7048655.0716449246</v>
      </c>
      <c r="R21" s="12">
        <f t="shared" si="13"/>
        <v>53898.280679013507</v>
      </c>
      <c r="S21" s="1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2:50" s="6" customFormat="1" x14ac:dyDescent="0.2">
      <c r="B22" s="7">
        <f t="shared" si="1"/>
        <v>3.2570573884758445</v>
      </c>
      <c r="C22" s="8">
        <f t="shared" si="2"/>
        <v>273.59282063197094</v>
      </c>
      <c r="D22" s="9">
        <f t="shared" si="0"/>
        <v>42998.592820631973</v>
      </c>
      <c r="E22" s="11">
        <f t="shared" si="3"/>
        <v>39.084688661710132</v>
      </c>
      <c r="F22" s="11">
        <v>36.702320887991903</v>
      </c>
      <c r="G22" s="12">
        <v>46219.276238439503</v>
      </c>
      <c r="H22" s="12">
        <f t="shared" si="8"/>
        <v>1937112.1239909253</v>
      </c>
      <c r="I22" s="12">
        <f t="shared" si="9"/>
        <v>0</v>
      </c>
      <c r="J22" s="34">
        <f t="shared" si="10"/>
        <v>0</v>
      </c>
      <c r="K22" s="12">
        <f t="shared" si="11"/>
        <v>1799974.3857429326</v>
      </c>
      <c r="L22" s="12"/>
      <c r="M22" s="10">
        <f t="shared" si="4"/>
        <v>3.5250415534744088</v>
      </c>
      <c r="N22" s="11">
        <f t="shared" si="5"/>
        <v>183.30216078066925</v>
      </c>
      <c r="O22" s="11">
        <v>172.129162462159</v>
      </c>
      <c r="P22" s="12">
        <v>46521.537877595598</v>
      </c>
      <c r="Q22" s="12">
        <f t="shared" si="12"/>
        <v>7364290.6955718948</v>
      </c>
      <c r="R22" s="12">
        <f t="shared" si="13"/>
        <v>53763.054568244421</v>
      </c>
      <c r="S22" s="11"/>
      <c r="AE22" s="14">
        <v>1</v>
      </c>
      <c r="AF22" s="14">
        <v>2</v>
      </c>
      <c r="AG22" s="14">
        <v>3</v>
      </c>
      <c r="AH22" s="14">
        <v>4</v>
      </c>
      <c r="AI22" s="15">
        <v>5</v>
      </c>
      <c r="AJ22" s="15">
        <v>6</v>
      </c>
      <c r="AK22" s="15">
        <v>7</v>
      </c>
      <c r="AL22" s="15">
        <v>8</v>
      </c>
      <c r="AM22" s="15">
        <v>9</v>
      </c>
      <c r="AN22" s="15">
        <v>10</v>
      </c>
      <c r="AO22" s="15">
        <v>11</v>
      </c>
      <c r="AP22" s="15">
        <v>12</v>
      </c>
      <c r="AQ22" s="15">
        <v>13</v>
      </c>
      <c r="AR22" s="15">
        <v>14</v>
      </c>
      <c r="AS22" s="15">
        <v>15</v>
      </c>
      <c r="AT22" s="15">
        <v>16</v>
      </c>
      <c r="AU22" s="15">
        <v>17</v>
      </c>
      <c r="AV22" s="15">
        <v>18</v>
      </c>
      <c r="AW22" s="15">
        <v>19</v>
      </c>
      <c r="AX22" s="15"/>
    </row>
    <row r="23" spans="2:50" s="6" customFormat="1" x14ac:dyDescent="0.2">
      <c r="B23" s="7">
        <f t="shared" si="1"/>
        <v>3.3931710811648172</v>
      </c>
      <c r="C23" s="8">
        <f t="shared" si="2"/>
        <v>285.02637081784462</v>
      </c>
      <c r="D23" s="9">
        <f t="shared" si="0"/>
        <v>43010.026370817846</v>
      </c>
      <c r="E23" s="11">
        <f t="shared" ref="E23" si="22">F23*$E$150</f>
        <v>40.718052973977805</v>
      </c>
      <c r="F23" s="11">
        <v>38.2361251261352</v>
      </c>
      <c r="G23" s="12">
        <v>48552.896044008703</v>
      </c>
      <c r="H23" s="12">
        <f t="shared" si="8"/>
        <v>2014510.8659920425</v>
      </c>
      <c r="I23" s="12">
        <f t="shared" si="9"/>
        <v>0</v>
      </c>
      <c r="J23" s="34">
        <f t="shared" si="10"/>
        <v>0</v>
      </c>
      <c r="K23" s="12">
        <f t="shared" si="11"/>
        <v>1936962.7401970481</v>
      </c>
      <c r="L23" s="12"/>
      <c r="M23" s="10">
        <f t="shared" si="4"/>
        <v>3.6361367779525278</v>
      </c>
      <c r="N23" s="11">
        <f t="shared" si="5"/>
        <v>189.07911245353145</v>
      </c>
      <c r="O23" s="11">
        <v>177.55398587285501</v>
      </c>
      <c r="P23" s="12">
        <v>46151.973263962798</v>
      </c>
      <c r="Q23" s="12">
        <f t="shared" si="12"/>
        <v>7631975.893181514</v>
      </c>
      <c r="R23" s="12">
        <f t="shared" si="13"/>
        <v>53594.728671647659</v>
      </c>
      <c r="S23" s="11"/>
      <c r="AE23" s="13">
        <f>12*(AE22-1)</f>
        <v>0</v>
      </c>
      <c r="AF23" s="13">
        <f t="shared" ref="AF23" si="23">12*(AF22-1)</f>
        <v>12</v>
      </c>
      <c r="AG23" s="13">
        <f t="shared" ref="AG23" si="24">12*(AG22-1)</f>
        <v>24</v>
      </c>
      <c r="AH23" s="13">
        <f t="shared" ref="AH23" si="25">12*(AH22-1)</f>
        <v>36</v>
      </c>
      <c r="AI23" s="6">
        <f t="shared" ref="AI23" si="26">12*(AI22-1)</f>
        <v>48</v>
      </c>
      <c r="AJ23" s="6">
        <f t="shared" ref="AJ23" si="27">12*(AJ22-1)</f>
        <v>60</v>
      </c>
      <c r="AK23" s="6">
        <f t="shared" ref="AK23" si="28">12*(AK22-1)</f>
        <v>72</v>
      </c>
      <c r="AL23" s="6">
        <f t="shared" ref="AL23" si="29">12*(AL22-1)</f>
        <v>84</v>
      </c>
      <c r="AM23" s="6">
        <f t="shared" ref="AM23" si="30">12*(AM22-1)</f>
        <v>96</v>
      </c>
      <c r="AN23" s="6">
        <f t="shared" ref="AN23" si="31">12*(AN22-1)</f>
        <v>108</v>
      </c>
      <c r="AO23" s="6">
        <f t="shared" ref="AO23" si="32">12*(AO22-1)</f>
        <v>120</v>
      </c>
      <c r="AP23" s="6">
        <f t="shared" ref="AP23" si="33">12*(AP22-1)</f>
        <v>132</v>
      </c>
      <c r="AQ23" s="6">
        <f t="shared" ref="AQ23" si="34">12*(AQ22-1)</f>
        <v>144</v>
      </c>
      <c r="AR23" s="6">
        <f t="shared" ref="AR23" si="35">12*(AR22-1)</f>
        <v>156</v>
      </c>
      <c r="AS23" s="6">
        <f t="shared" ref="AS23" si="36">12*(AS22-1)</f>
        <v>168</v>
      </c>
      <c r="AT23" s="6">
        <f t="shared" ref="AT23" si="37">12*(AT22-1)</f>
        <v>180</v>
      </c>
      <c r="AU23" s="6">
        <f t="shared" ref="AU23" si="38">12*(AU22-1)</f>
        <v>192</v>
      </c>
      <c r="AV23" s="6">
        <f t="shared" ref="AV23" si="39">12*(AV22-1)</f>
        <v>204</v>
      </c>
      <c r="AW23" s="6">
        <f t="shared" ref="AW23" si="40">12*(AW22-1)</f>
        <v>216</v>
      </c>
      <c r="AX23" s="6">
        <v>222</v>
      </c>
    </row>
    <row r="24" spans="2:50" s="6" customFormat="1" x14ac:dyDescent="0.2">
      <c r="B24" s="7">
        <f t="shared" si="1"/>
        <v>3.5493436338290056</v>
      </c>
      <c r="C24" s="8">
        <f t="shared" si="2"/>
        <v>298.14486524163647</v>
      </c>
      <c r="D24" s="9">
        <f t="shared" si="0"/>
        <v>43023.144865241637</v>
      </c>
      <c r="E24" s="11">
        <f t="shared" si="3"/>
        <v>42.592123605948068</v>
      </c>
      <c r="F24" s="11">
        <v>39.995963673057503</v>
      </c>
      <c r="G24" s="12">
        <v>50988.344643072</v>
      </c>
      <c r="H24" s="12">
        <f t="shared" si="8"/>
        <v>2107784.523912813</v>
      </c>
      <c r="I24" s="12">
        <f t="shared" si="9"/>
        <v>0</v>
      </c>
      <c r="J24" s="34">
        <f t="shared" si="10"/>
        <v>0</v>
      </c>
      <c r="K24" s="12">
        <f t="shared" si="11"/>
        <v>2018808.25326382</v>
      </c>
      <c r="L24" s="12"/>
      <c r="M24" s="10">
        <f t="shared" si="4"/>
        <v>3.7710381219616753</v>
      </c>
      <c r="N24" s="11">
        <f t="shared" si="5"/>
        <v>196.09398234200711</v>
      </c>
      <c r="O24" s="11">
        <v>184.14127144298601</v>
      </c>
      <c r="P24" s="12">
        <v>48167.174293411299</v>
      </c>
      <c r="Q24" s="12">
        <f t="shared" si="12"/>
        <v>7962794.1672349721</v>
      </c>
      <c r="R24" s="12">
        <f t="shared" si="13"/>
        <v>53445.553070342328</v>
      </c>
      <c r="S24" s="11"/>
    </row>
    <row r="25" spans="2:50" s="6" customFormat="1" x14ac:dyDescent="0.2">
      <c r="B25" s="7">
        <f t="shared" si="1"/>
        <v>3.6868901022304921</v>
      </c>
      <c r="C25" s="8">
        <f t="shared" si="2"/>
        <v>309.69876858736131</v>
      </c>
      <c r="D25" s="9">
        <f t="shared" si="0"/>
        <v>43034.698768587361</v>
      </c>
      <c r="E25" s="11">
        <f t="shared" si="3"/>
        <v>44.242681226765903</v>
      </c>
      <c r="F25" s="11">
        <v>41.545913218970703</v>
      </c>
      <c r="G25" s="12">
        <v>50620.631555559601</v>
      </c>
      <c r="H25" s="12">
        <f t="shared" si="8"/>
        <v>2191640.2589168879</v>
      </c>
      <c r="I25" s="12">
        <f t="shared" si="9"/>
        <v>0</v>
      </c>
      <c r="J25" s="34">
        <f t="shared" si="10"/>
        <v>0</v>
      </c>
      <c r="K25" s="12">
        <f t="shared" si="11"/>
        <v>2113275.8370608948</v>
      </c>
      <c r="L25" s="12"/>
      <c r="M25" s="10">
        <f t="shared" si="4"/>
        <v>3.8622949134972875</v>
      </c>
      <c r="N25" s="11">
        <f t="shared" si="5"/>
        <v>200.83933550185895</v>
      </c>
      <c r="O25" s="11">
        <v>188.597376387487</v>
      </c>
      <c r="P25" s="12">
        <v>51284.311093418699</v>
      </c>
      <c r="Q25" s="12">
        <f t="shared" si="12"/>
        <v>8198760.3774511488</v>
      </c>
      <c r="R25" s="12">
        <f t="shared" si="13"/>
        <v>53431.262718684957</v>
      </c>
      <c r="S25" s="11"/>
    </row>
    <row r="26" spans="2:50" s="6" customFormat="1" x14ac:dyDescent="0.2">
      <c r="B26" s="7">
        <f t="shared" si="1"/>
        <v>3.8760164962825385</v>
      </c>
      <c r="C26" s="8">
        <f t="shared" si="2"/>
        <v>325.58538568773326</v>
      </c>
      <c r="D26" s="9">
        <f t="shared" si="0"/>
        <v>43050.585385687737</v>
      </c>
      <c r="E26" s="11">
        <f t="shared" si="3"/>
        <v>46.512197955390462</v>
      </c>
      <c r="F26" s="11">
        <v>43.677093844601401</v>
      </c>
      <c r="G26" s="12">
        <v>53738.879271239297</v>
      </c>
      <c r="H26" s="12">
        <f t="shared" si="8"/>
        <v>2310063.0867231358</v>
      </c>
      <c r="I26" s="12">
        <f t="shared" si="9"/>
        <v>0</v>
      </c>
      <c r="J26" s="34">
        <f t="shared" si="10"/>
        <v>0</v>
      </c>
      <c r="K26" s="12">
        <f t="shared" si="11"/>
        <v>2202312.0066711432</v>
      </c>
      <c r="L26" s="12"/>
      <c r="M26" s="10">
        <f t="shared" si="4"/>
        <v>3.9932285709179332</v>
      </c>
      <c r="N26" s="11">
        <f t="shared" si="5"/>
        <v>207.64788568773253</v>
      </c>
      <c r="O26" s="11">
        <v>194.99091826437899</v>
      </c>
      <c r="P26" s="12">
        <v>53666.577176237501</v>
      </c>
      <c r="Q26" s="12">
        <f t="shared" si="12"/>
        <v>8556042.0723691303</v>
      </c>
      <c r="R26" s="12">
        <f t="shared" si="13"/>
        <v>53529.278369430751</v>
      </c>
      <c r="S26" s="11"/>
    </row>
    <row r="27" spans="2:50" s="6" customFormat="1" x14ac:dyDescent="0.2">
      <c r="B27" s="7">
        <f t="shared" si="1"/>
        <v>4.0135629646840245</v>
      </c>
      <c r="C27" s="8">
        <f t="shared" si="2"/>
        <v>337.13928903345811</v>
      </c>
      <c r="D27" s="9">
        <f t="shared" si="0"/>
        <v>43062.139289033461</v>
      </c>
      <c r="E27" s="11">
        <f t="shared" si="3"/>
        <v>48.162755576208298</v>
      </c>
      <c r="F27" s="11">
        <v>45.227043390514602</v>
      </c>
      <c r="G27" s="12">
        <v>53371.166183726898</v>
      </c>
      <c r="H27" s="12">
        <f t="shared" si="8"/>
        <v>2398458.7376190554</v>
      </c>
      <c r="I27" s="12">
        <f t="shared" si="9"/>
        <v>0</v>
      </c>
      <c r="J27" s="34">
        <f t="shared" si="10"/>
        <v>0</v>
      </c>
      <c r="K27" s="12">
        <f t="shared" si="11"/>
        <v>2320094.3157630623</v>
      </c>
      <c r="L27" s="12"/>
      <c r="M27" s="10">
        <f t="shared" si="4"/>
        <v>4.0805176758650239</v>
      </c>
      <c r="N27" s="11">
        <f t="shared" si="5"/>
        <v>212.18691914498126</v>
      </c>
      <c r="O27" s="11">
        <v>199.25327951564</v>
      </c>
      <c r="P27" s="12">
        <v>54581.971690165599</v>
      </c>
      <c r="Q27" s="12">
        <f t="shared" si="12"/>
        <v>8801713.9648707453</v>
      </c>
      <c r="R27" s="12">
        <f t="shared" si="13"/>
        <v>53635.985704366816</v>
      </c>
      <c r="S27" s="11"/>
    </row>
    <row r="28" spans="2:50" s="6" customFormat="1" x14ac:dyDescent="0.2">
      <c r="B28" s="7">
        <f t="shared" si="1"/>
        <v>4.1453783302354497</v>
      </c>
      <c r="C28" s="8">
        <f t="shared" si="2"/>
        <v>348.2117797397778</v>
      </c>
      <c r="D28" s="9">
        <f t="shared" si="0"/>
        <v>43073.21177973978</v>
      </c>
      <c r="E28" s="11">
        <f t="shared" ref="E28" si="41">F28*$E$150</f>
        <v>49.744539962825399</v>
      </c>
      <c r="F28" s="11">
        <v>46.712411705348103</v>
      </c>
      <c r="G28" s="12">
        <v>55429.579775574399</v>
      </c>
      <c r="H28" s="12">
        <f t="shared" si="8"/>
        <v>2484508.3982244139</v>
      </c>
      <c r="I28" s="12">
        <f t="shared" si="9"/>
        <v>1429.5797755743988</v>
      </c>
      <c r="J28" s="34">
        <f t="shared" si="10"/>
        <v>1.8568773234200577</v>
      </c>
      <c r="K28" s="12">
        <f t="shared" si="11"/>
        <v>2409409.1606124197</v>
      </c>
      <c r="L28" s="35">
        <f>SUMPRODUCT(I28:I43,J28:J43)</f>
        <v>108520.53387206969</v>
      </c>
      <c r="M28" s="10">
        <f t="shared" si="4"/>
        <v>4.2114513332856696</v>
      </c>
      <c r="N28" s="11">
        <f t="shared" si="5"/>
        <v>218.99546933085483</v>
      </c>
      <c r="O28" s="11">
        <v>205.64682139253199</v>
      </c>
      <c r="P28" s="12">
        <v>53844.971717938497</v>
      </c>
      <c r="Q28" s="12">
        <f t="shared" si="12"/>
        <v>9170829.10771822</v>
      </c>
      <c r="R28" s="12">
        <f t="shared" si="13"/>
        <v>53789.604910918555</v>
      </c>
      <c r="S28" s="11"/>
    </row>
    <row r="29" spans="2:50" s="6" customFormat="1" x14ac:dyDescent="0.2">
      <c r="B29" s="7">
        <f t="shared" si="1"/>
        <v>4.3230425185873678</v>
      </c>
      <c r="C29" s="8">
        <f t="shared" si="2"/>
        <v>363.13557156133891</v>
      </c>
      <c r="D29" s="9">
        <f t="shared" si="0"/>
        <v>43088.135571561339</v>
      </c>
      <c r="E29" s="11">
        <f t="shared" si="3"/>
        <v>51.876510223048413</v>
      </c>
      <c r="F29" s="11">
        <v>48.714429868819302</v>
      </c>
      <c r="G29" s="12">
        <v>59057.573204713903</v>
      </c>
      <c r="H29" s="12">
        <f t="shared" si="8"/>
        <v>2606550.0008902024</v>
      </c>
      <c r="I29" s="12">
        <f t="shared" si="9"/>
        <v>5057.5732047139027</v>
      </c>
      <c r="J29" s="34">
        <f t="shared" si="10"/>
        <v>1.684944237918188</v>
      </c>
      <c r="K29" s="12">
        <f t="shared" si="11"/>
        <v>2505329.2893262124</v>
      </c>
      <c r="L29" s="12"/>
      <c r="M29" s="10">
        <f t="shared" si="4"/>
        <v>4.282869691878755</v>
      </c>
      <c r="N29" s="11">
        <f t="shared" si="5"/>
        <v>222.70922397769527</v>
      </c>
      <c r="O29" s="11">
        <v>209.134207870837</v>
      </c>
      <c r="P29" s="12">
        <v>52008.442959109001</v>
      </c>
      <c r="Q29" s="12">
        <f t="shared" si="12"/>
        <v>9367385.9130386263</v>
      </c>
      <c r="R29" s="12">
        <f t="shared" si="13"/>
        <v>53841.171583967305</v>
      </c>
      <c r="S29" s="11"/>
    </row>
    <row r="30" spans="2:50" s="6" customFormat="1" x14ac:dyDescent="0.2">
      <c r="B30" s="7">
        <f t="shared" si="1"/>
        <v>4.4262023698884816</v>
      </c>
      <c r="C30" s="8">
        <f t="shared" si="2"/>
        <v>371.80099907063243</v>
      </c>
      <c r="D30" s="9">
        <f t="shared" si="0"/>
        <v>43096.800999070634</v>
      </c>
      <c r="E30" s="11">
        <f t="shared" si="3"/>
        <v>53.114428438661776</v>
      </c>
      <c r="F30" s="11">
        <v>49.876892028254197</v>
      </c>
      <c r="G30" s="12">
        <v>64194.632425776901</v>
      </c>
      <c r="H30" s="12">
        <f t="shared" si="8"/>
        <v>2682838.0761224567</v>
      </c>
      <c r="I30" s="12">
        <f t="shared" si="9"/>
        <v>10194.632425776901</v>
      </c>
      <c r="J30" s="34">
        <f t="shared" si="10"/>
        <v>0.92843866171005374</v>
      </c>
      <c r="K30" s="12">
        <f t="shared" si="11"/>
        <v>2624064.7597304625</v>
      </c>
      <c r="L30" s="12"/>
      <c r="M30" s="10"/>
      <c r="N30" s="10"/>
      <c r="O30" s="11"/>
      <c r="P30" s="12"/>
      <c r="Q30" s="12"/>
      <c r="R30" s="11"/>
      <c r="S30" s="11"/>
    </row>
    <row r="31" spans="2:50" s="6" customFormat="1" x14ac:dyDescent="0.2">
      <c r="B31" s="7">
        <f t="shared" si="1"/>
        <v>4.4777822955390434</v>
      </c>
      <c r="C31" s="8">
        <f t="shared" si="2"/>
        <v>376.13371282527964</v>
      </c>
      <c r="D31" s="9">
        <f t="shared" si="0"/>
        <v>43101.133712825278</v>
      </c>
      <c r="E31" s="11">
        <f t="shared" si="3"/>
        <v>53.733387546468521</v>
      </c>
      <c r="F31" s="11">
        <v>50.458123107971701</v>
      </c>
      <c r="G31" s="12">
        <v>69148.483137225805</v>
      </c>
      <c r="H31" s="12">
        <f t="shared" si="8"/>
        <v>2724105.0440429808</v>
      </c>
      <c r="I31" s="12">
        <f t="shared" si="9"/>
        <v>15148.483137225805</v>
      </c>
      <c r="J31" s="34">
        <f t="shared" si="10"/>
        <v>0.72211895910782786</v>
      </c>
      <c r="K31" s="12">
        <f t="shared" si="11"/>
        <v>2694718.3858469808</v>
      </c>
      <c r="L31" s="12"/>
      <c r="M31" s="13"/>
      <c r="N31" s="13"/>
      <c r="O31" s="13"/>
      <c r="P31" s="12">
        <f>SUM(P3:P29)</f>
        <v>1361954.748701616</v>
      </c>
      <c r="Q31" s="25">
        <f>Q29/(N29-N3)</f>
        <v>50559.337278183564</v>
      </c>
      <c r="R31" s="12">
        <f>AVERAGE(R4:R29)</f>
        <v>53766.451739258162</v>
      </c>
    </row>
    <row r="32" spans="2:50" s="6" customFormat="1" x14ac:dyDescent="0.2">
      <c r="B32" s="7">
        <f t="shared" si="1"/>
        <v>4.5465555297397859</v>
      </c>
      <c r="C32" s="8">
        <f t="shared" si="2"/>
        <v>381.91066449814201</v>
      </c>
      <c r="D32" s="9">
        <f t="shared" si="0"/>
        <v>43106.910664498144</v>
      </c>
      <c r="E32" s="11">
        <f t="shared" si="3"/>
        <v>54.558666356877431</v>
      </c>
      <c r="F32" s="11">
        <v>51.233097880928298</v>
      </c>
      <c r="G32" s="12">
        <v>70616.002740258598</v>
      </c>
      <c r="H32" s="12">
        <f t="shared" si="8"/>
        <v>2781777.3783641723</v>
      </c>
      <c r="I32" s="12">
        <f t="shared" si="9"/>
        <v>16616.002740258598</v>
      </c>
      <c r="J32" s="34">
        <f t="shared" si="10"/>
        <v>1.1347583643122832</v>
      </c>
      <c r="K32" s="12">
        <f t="shared" si="11"/>
        <v>2742595.167436176</v>
      </c>
      <c r="L32" s="12"/>
      <c r="M32" s="13"/>
      <c r="N32" s="13"/>
      <c r="O32" s="13"/>
      <c r="P32" s="13"/>
      <c r="Q32" s="13"/>
      <c r="R32" s="12">
        <f>STDEV(R4:R29)</f>
        <v>519.55381153196822</v>
      </c>
    </row>
    <row r="33" spans="2:51" s="6" customFormat="1" x14ac:dyDescent="0.2">
      <c r="B33" s="7">
        <f t="shared" si="1"/>
        <v>4.6669086895910903</v>
      </c>
      <c r="C33" s="8">
        <f t="shared" si="2"/>
        <v>392.02032992565159</v>
      </c>
      <c r="D33" s="9">
        <f t="shared" si="0"/>
        <v>43117.020329925654</v>
      </c>
      <c r="E33" s="11">
        <f t="shared" ref="E33" si="42">F33*$E$150</f>
        <v>56.002904275093087</v>
      </c>
      <c r="F33" s="11">
        <v>52.589303733602399</v>
      </c>
      <c r="G33" s="12">
        <v>67312.602412538501</v>
      </c>
      <c r="H33" s="12">
        <f t="shared" si="8"/>
        <v>2881378.2391483048</v>
      </c>
      <c r="I33" s="12">
        <f t="shared" si="9"/>
        <v>13312.602412538501</v>
      </c>
      <c r="J33" s="34">
        <f t="shared" si="10"/>
        <v>1.6505576208178283</v>
      </c>
      <c r="K33" s="12">
        <f t="shared" si="11"/>
        <v>2812809.3700243086</v>
      </c>
      <c r="L33" s="12"/>
      <c r="M33" s="13"/>
      <c r="N33" s="13"/>
      <c r="O33" s="13"/>
      <c r="P33" s="13"/>
      <c r="Q33" s="12">
        <f>H150</f>
        <v>52608.989361406922</v>
      </c>
    </row>
    <row r="34" spans="2:51" s="6" customFormat="1" x14ac:dyDescent="0.2">
      <c r="B34" s="7">
        <f t="shared" si="1"/>
        <v>4.821648466542757</v>
      </c>
      <c r="C34" s="8">
        <f t="shared" si="2"/>
        <v>405.01847118959159</v>
      </c>
      <c r="D34" s="9">
        <f t="shared" si="0"/>
        <v>43130.018471189593</v>
      </c>
      <c r="E34" s="11">
        <f t="shared" si="3"/>
        <v>57.859781598513088</v>
      </c>
      <c r="F34" s="11">
        <v>54.3329969727547</v>
      </c>
      <c r="G34" s="12">
        <v>66394.3380331238</v>
      </c>
      <c r="H34" s="12">
        <f t="shared" si="8"/>
        <v>3005516.9319970142</v>
      </c>
      <c r="I34" s="12">
        <f t="shared" si="9"/>
        <v>12394.3380331238</v>
      </c>
      <c r="J34" s="34">
        <f t="shared" si="10"/>
        <v>1.3410780669144593</v>
      </c>
      <c r="K34" s="12">
        <f t="shared" si="11"/>
        <v>2917356.9574090247</v>
      </c>
      <c r="L34" s="12"/>
      <c r="M34" s="13"/>
      <c r="N34" s="13"/>
      <c r="O34" s="13"/>
      <c r="P34" s="13">
        <f>E148</f>
        <v>221.99999999999994</v>
      </c>
      <c r="Q34" s="12">
        <f>Q33-Q31</f>
        <v>2049.6520832233582</v>
      </c>
      <c r="R34" s="6">
        <f>P34*Q34</f>
        <v>455022.76247558539</v>
      </c>
    </row>
    <row r="35" spans="2:51" s="6" customFormat="1" x14ac:dyDescent="0.2">
      <c r="B35" s="7">
        <f t="shared" si="1"/>
        <v>4.8904217007435005</v>
      </c>
      <c r="C35" s="8">
        <f t="shared" si="2"/>
        <v>410.79542286245402</v>
      </c>
      <c r="D35" s="9">
        <f t="shared" ref="D35:D66" si="43">D$1+E35*7</f>
        <v>43135.795422862451</v>
      </c>
      <c r="E35" s="11">
        <f t="shared" si="3"/>
        <v>58.685060408922006</v>
      </c>
      <c r="F35" s="11">
        <v>55.107971745711303</v>
      </c>
      <c r="G35" s="12">
        <v>61439.839287532697</v>
      </c>
      <c r="H35" s="12">
        <f t="shared" si="8"/>
        <v>3058266.3508914113</v>
      </c>
      <c r="I35" s="12">
        <f t="shared" si="9"/>
        <v>7439.8392875326972</v>
      </c>
      <c r="J35" s="34">
        <f t="shared" si="10"/>
        <v>1.8167596034696771</v>
      </c>
      <c r="K35" s="12">
        <f t="shared" si="11"/>
        <v>3019084.1399634145</v>
      </c>
      <c r="L35" s="12"/>
      <c r="M35" s="13"/>
      <c r="N35" s="13"/>
      <c r="O35" s="13"/>
      <c r="P35" s="13"/>
      <c r="Q35" s="13"/>
    </row>
    <row r="36" spans="2:51" s="6" customFormat="1" x14ac:dyDescent="0.2">
      <c r="B36" s="7">
        <f t="shared" si="1"/>
        <v>5.1244417337877035</v>
      </c>
      <c r="C36" s="8">
        <f t="shared" si="2"/>
        <v>430.45310563816707</v>
      </c>
      <c r="D36" s="9">
        <f t="shared" si="43"/>
        <v>43155.453105638167</v>
      </c>
      <c r="E36" s="11">
        <f t="shared" si="3"/>
        <v>61.493300805452442</v>
      </c>
      <c r="F36" s="11">
        <v>57.745038681466497</v>
      </c>
      <c r="G36" s="12">
        <v>56316.255062123797</v>
      </c>
      <c r="H36" s="12">
        <f t="shared" si="8"/>
        <v>3223610.0614365889</v>
      </c>
      <c r="I36" s="12">
        <f t="shared" si="9"/>
        <v>2316.255062123797</v>
      </c>
      <c r="J36" s="34">
        <f t="shared" si="10"/>
        <v>2.5789962825279353</v>
      </c>
      <c r="K36" s="12">
        <f t="shared" si="11"/>
        <v>3090281.704806596</v>
      </c>
      <c r="L36" s="12"/>
      <c r="M36" s="13"/>
      <c r="N36" s="13"/>
      <c r="O36" s="13"/>
      <c r="P36" s="13"/>
      <c r="Q36" s="13"/>
    </row>
    <row r="37" spans="2:51" s="6" customFormat="1" x14ac:dyDescent="0.2">
      <c r="B37" s="7">
        <f t="shared" si="1"/>
        <v>5.3202544144981561</v>
      </c>
      <c r="C37" s="8">
        <f t="shared" si="2"/>
        <v>446.90137081784513</v>
      </c>
      <c r="D37" s="9">
        <f t="shared" si="43"/>
        <v>43171.901370817846</v>
      </c>
      <c r="E37" s="11">
        <f t="shared" si="3"/>
        <v>63.843052973977876</v>
      </c>
      <c r="F37" s="11">
        <v>59.951564076690197</v>
      </c>
      <c r="G37" s="12">
        <v>52630.185430340898</v>
      </c>
      <c r="H37" s="12">
        <f t="shared" si="8"/>
        <v>3351608.628836737</v>
      </c>
      <c r="I37" s="12">
        <f t="shared" si="9"/>
        <v>0</v>
      </c>
      <c r="J37" s="34">
        <f t="shared" si="10"/>
        <v>0</v>
      </c>
      <c r="K37" s="12">
        <f t="shared" si="11"/>
        <v>3240048.1671667448</v>
      </c>
      <c r="L37" s="25">
        <f>SUM(I28:I31)</f>
        <v>31830.268543291008</v>
      </c>
      <c r="M37" s="43" t="s">
        <v>13</v>
      </c>
      <c r="N37" s="13"/>
      <c r="O37" s="13"/>
      <c r="P37" s="13"/>
      <c r="Q37" s="13"/>
    </row>
    <row r="38" spans="2:51" s="6" customFormat="1" x14ac:dyDescent="0.2">
      <c r="B38" s="7">
        <f t="shared" si="1"/>
        <v>5.4406075743494524</v>
      </c>
      <c r="C38" s="8">
        <f t="shared" si="2"/>
        <v>457.01103624535398</v>
      </c>
      <c r="D38" s="9">
        <f t="shared" si="43"/>
        <v>43182.011036245356</v>
      </c>
      <c r="E38" s="11">
        <f t="shared" ref="E38" si="44">F38*$E$150</f>
        <v>65.287290892193425</v>
      </c>
      <c r="F38" s="11">
        <v>61.307769929364198</v>
      </c>
      <c r="G38" s="12">
        <v>51161.647487941897</v>
      </c>
      <c r="H38" s="12">
        <f t="shared" si="8"/>
        <v>3426558.6791875754</v>
      </c>
      <c r="I38" s="12">
        <f t="shared" si="9"/>
        <v>0</v>
      </c>
      <c r="J38" s="34">
        <f t="shared" si="10"/>
        <v>0</v>
      </c>
      <c r="K38" s="12">
        <f t="shared" si="11"/>
        <v>3357989.8100635838</v>
      </c>
      <c r="L38" s="12"/>
      <c r="M38" s="13"/>
      <c r="N38" s="13"/>
      <c r="O38" s="13"/>
      <c r="P38" s="13"/>
      <c r="Q38" s="13"/>
      <c r="AV38" s="13"/>
      <c r="AW38" s="13"/>
      <c r="AX38" s="13"/>
      <c r="AY38" s="13"/>
    </row>
    <row r="39" spans="2:51" s="6" customFormat="1" x14ac:dyDescent="0.2">
      <c r="B39" s="7">
        <f t="shared" si="1"/>
        <v>5.8016670539033557</v>
      </c>
      <c r="C39" s="8">
        <f t="shared" si="2"/>
        <v>487.34003252788193</v>
      </c>
      <c r="D39" s="9">
        <f t="shared" si="43"/>
        <v>43212.340032527885</v>
      </c>
      <c r="E39" s="11">
        <f t="shared" si="3"/>
        <v>69.620004646840272</v>
      </c>
      <c r="F39" s="11">
        <v>65.376387487386395</v>
      </c>
      <c r="G39" s="12">
        <v>50242.2721928549</v>
      </c>
      <c r="H39" s="12">
        <f t="shared" si="8"/>
        <v>3646235.7579756216</v>
      </c>
      <c r="I39" s="12">
        <f t="shared" si="9"/>
        <v>0</v>
      </c>
      <c r="J39" s="34">
        <f t="shared" si="10"/>
        <v>0</v>
      </c>
      <c r="K39" s="12">
        <f t="shared" si="11"/>
        <v>3440529.1506036376</v>
      </c>
      <c r="L39" s="12"/>
      <c r="M39" s="13"/>
      <c r="N39" s="13"/>
      <c r="O39" s="13"/>
      <c r="P39" s="13"/>
      <c r="Q39" s="13"/>
      <c r="AV39" s="13"/>
      <c r="AW39" s="13"/>
      <c r="AX39" s="13"/>
      <c r="AY39" s="13"/>
    </row>
    <row r="40" spans="2:51" s="6" customFormat="1" x14ac:dyDescent="0.2">
      <c r="B40" s="7">
        <f t="shared" si="1"/>
        <v>5.8360536710037278</v>
      </c>
      <c r="C40" s="8">
        <f t="shared" si="2"/>
        <v>490.22850836431314</v>
      </c>
      <c r="D40" s="9">
        <f t="shared" si="43"/>
        <v>43215.228508364315</v>
      </c>
      <c r="E40" s="11">
        <f t="shared" si="3"/>
        <v>70.032644052044731</v>
      </c>
      <c r="F40" s="11">
        <v>65.763874873864694</v>
      </c>
      <c r="G40" s="12">
        <v>51343.004471435503</v>
      </c>
      <c r="H40" s="12">
        <f t="shared" si="8"/>
        <v>3667194.802045763</v>
      </c>
      <c r="I40" s="12">
        <f t="shared" si="9"/>
        <v>0</v>
      </c>
      <c r="J40" s="34">
        <f t="shared" si="10"/>
        <v>0</v>
      </c>
      <c r="K40" s="12">
        <f t="shared" si="11"/>
        <v>3647603.6965817651</v>
      </c>
      <c r="L40" s="12"/>
      <c r="M40" s="13"/>
      <c r="N40" s="13"/>
      <c r="O40" s="13"/>
      <c r="P40" s="13"/>
      <c r="Q40" s="13"/>
      <c r="AV40" s="13"/>
      <c r="AW40" s="13"/>
      <c r="AX40" s="13"/>
      <c r="AY40" s="13"/>
    </row>
    <row r="41" spans="2:51" s="6" customFormat="1" x14ac:dyDescent="0.2">
      <c r="B41" s="7">
        <f t="shared" si="1"/>
        <v>6.1627265334572625</v>
      </c>
      <c r="C41" s="8">
        <f t="shared" si="2"/>
        <v>517.66902881041005</v>
      </c>
      <c r="D41" s="9">
        <f t="shared" si="43"/>
        <v>43242.669028810407</v>
      </c>
      <c r="E41" s="11">
        <f t="shared" si="3"/>
        <v>73.952718401487147</v>
      </c>
      <c r="F41" s="11">
        <v>69.445005045408607</v>
      </c>
      <c r="G41" s="12">
        <v>49322.896897767903</v>
      </c>
      <c r="H41" s="12">
        <f t="shared" si="8"/>
        <v>3864503.71095622</v>
      </c>
      <c r="I41" s="12">
        <f t="shared" si="9"/>
        <v>0</v>
      </c>
      <c r="J41" s="34">
        <f t="shared" si="10"/>
        <v>0</v>
      </c>
      <c r="K41" s="12">
        <f t="shared" si="11"/>
        <v>3678388.2090482335</v>
      </c>
      <c r="L41" s="12"/>
      <c r="M41" s="13"/>
      <c r="N41" s="13"/>
      <c r="O41" s="13"/>
      <c r="P41" s="13"/>
      <c r="Q41" s="13"/>
      <c r="AV41" s="13"/>
      <c r="AW41" s="13"/>
      <c r="AX41" s="13"/>
      <c r="AY41" s="13"/>
    </row>
    <row r="42" spans="2:51" s="6" customFormat="1" x14ac:dyDescent="0.2">
      <c r="B42" s="7">
        <f t="shared" si="1"/>
        <v>6.3346596189591269</v>
      </c>
      <c r="C42" s="8">
        <f t="shared" si="2"/>
        <v>532.11140799256668</v>
      </c>
      <c r="D42" s="9">
        <f t="shared" si="43"/>
        <v>43257.111407992568</v>
      </c>
      <c r="E42" s="11">
        <f t="shared" si="3"/>
        <v>76.015915427509526</v>
      </c>
      <c r="F42" s="11">
        <v>71.382441977800198</v>
      </c>
      <c r="G42" s="12">
        <v>46569.677556726099</v>
      </c>
      <c r="H42" s="12">
        <f t="shared" si="8"/>
        <v>3963426.3481722907</v>
      </c>
      <c r="I42" s="12">
        <f t="shared" si="9"/>
        <v>0</v>
      </c>
      <c r="J42" s="34">
        <f t="shared" si="10"/>
        <v>0</v>
      </c>
      <c r="K42" s="12">
        <f t="shared" si="11"/>
        <v>3865470.820852295</v>
      </c>
      <c r="L42" s="12"/>
      <c r="M42" s="13"/>
      <c r="N42" s="13"/>
      <c r="O42" s="13"/>
      <c r="P42" s="13"/>
      <c r="Q42" s="13"/>
      <c r="AV42" s="13"/>
      <c r="AW42" s="13"/>
      <c r="AX42" s="13"/>
      <c r="AY42" s="13"/>
    </row>
    <row r="43" spans="2:51" s="6" customFormat="1" x14ac:dyDescent="0.2">
      <c r="B43" s="7">
        <f t="shared" si="1"/>
        <v>6.4893993959107945</v>
      </c>
      <c r="C43" s="8">
        <f t="shared" si="2"/>
        <v>545.10954925650674</v>
      </c>
      <c r="D43" s="9">
        <f t="shared" si="43"/>
        <v>43270.109549256507</v>
      </c>
      <c r="E43" s="11">
        <f t="shared" ref="E43" si="45">F43*$E$150</f>
        <v>77.872792750929534</v>
      </c>
      <c r="F43" s="11">
        <v>73.126135216952505</v>
      </c>
      <c r="G43" s="12">
        <v>49871.596663549899</v>
      </c>
      <c r="H43" s="12">
        <f t="shared" si="8"/>
        <v>4052966.1557429712</v>
      </c>
      <c r="I43" s="12">
        <f t="shared" si="9"/>
        <v>0</v>
      </c>
      <c r="J43" s="34">
        <f t="shared" si="10"/>
        <v>0</v>
      </c>
      <c r="K43" s="12">
        <f t="shared" si="11"/>
        <v>3964806.1811549813</v>
      </c>
      <c r="L43" s="12"/>
      <c r="M43" s="13"/>
      <c r="N43" s="13"/>
      <c r="O43" s="13"/>
      <c r="P43" s="13"/>
      <c r="Q43" s="13"/>
      <c r="AV43" s="13"/>
      <c r="AW43" s="13"/>
      <c r="AX43" s="13"/>
      <c r="AY43" s="13"/>
    </row>
    <row r="44" spans="2:51" s="6" customFormat="1" x14ac:dyDescent="0.2">
      <c r="B44" s="7">
        <f t="shared" si="1"/>
        <v>6.5925592472119083</v>
      </c>
      <c r="C44" s="8">
        <f t="shared" si="2"/>
        <v>553.77497676580026</v>
      </c>
      <c r="D44" s="9">
        <f t="shared" si="43"/>
        <v>43278.774976765802</v>
      </c>
      <c r="E44" s="11">
        <f t="shared" si="3"/>
        <v>79.110710966542896</v>
      </c>
      <c r="F44" s="11">
        <v>74.288597376387401</v>
      </c>
      <c r="G44" s="12">
        <v>47669.206343328398</v>
      </c>
      <c r="H44" s="12">
        <f t="shared" si="8"/>
        <v>4113339.9241468557</v>
      </c>
      <c r="I44" s="12">
        <f t="shared" si="9"/>
        <v>0</v>
      </c>
      <c r="J44" s="34">
        <f t="shared" si="10"/>
        <v>0</v>
      </c>
      <c r="K44" s="12">
        <f t="shared" si="11"/>
        <v>4054566.6077548615</v>
      </c>
      <c r="L44" s="12"/>
      <c r="M44" s="13"/>
      <c r="N44" s="13"/>
      <c r="O44" s="13"/>
      <c r="P44" s="13"/>
      <c r="Q44" s="13"/>
      <c r="AV44" s="13"/>
      <c r="AW44" s="13"/>
      <c r="AX44" s="13"/>
      <c r="AY44" s="13"/>
    </row>
    <row r="45" spans="2:51" s="6" customFormat="1" x14ac:dyDescent="0.2">
      <c r="B45" s="7">
        <f t="shared" si="1"/>
        <v>6.6613324814126509</v>
      </c>
      <c r="C45" s="8">
        <f t="shared" si="2"/>
        <v>559.55192843866269</v>
      </c>
      <c r="D45" s="9">
        <f t="shared" si="43"/>
        <v>43284.551928438661</v>
      </c>
      <c r="E45" s="11">
        <f t="shared" si="3"/>
        <v>79.935989776951814</v>
      </c>
      <c r="F45" s="11">
        <v>75.063572149343997</v>
      </c>
      <c r="G45" s="12">
        <v>47852.3222766365</v>
      </c>
      <c r="H45" s="12">
        <f t="shared" si="8"/>
        <v>4152755.8709008186</v>
      </c>
      <c r="I45" s="12">
        <f t="shared" si="9"/>
        <v>0</v>
      </c>
      <c r="J45" s="34">
        <f t="shared" si="10"/>
        <v>0</v>
      </c>
      <c r="K45" s="12">
        <f t="shared" si="11"/>
        <v>4113573.6599728223</v>
      </c>
      <c r="L45" s="12"/>
      <c r="M45" s="13"/>
      <c r="N45" s="13"/>
      <c r="O45" s="13"/>
      <c r="P45" s="13"/>
      <c r="Q45" s="13"/>
      <c r="AV45" s="13"/>
      <c r="AW45" s="13"/>
      <c r="AX45" s="13"/>
      <c r="AY45" s="13"/>
    </row>
    <row r="46" spans="2:51" s="6" customFormat="1" x14ac:dyDescent="0.2">
      <c r="B46" s="7">
        <f t="shared" si="1"/>
        <v>6.7644923327137656</v>
      </c>
      <c r="C46" s="8">
        <f t="shared" si="2"/>
        <v>568.21735594795632</v>
      </c>
      <c r="D46" s="9">
        <f t="shared" si="43"/>
        <v>43293.217355947956</v>
      </c>
      <c r="E46" s="11">
        <f t="shared" si="3"/>
        <v>81.173907992565191</v>
      </c>
      <c r="F46" s="11">
        <v>76.226034308778907</v>
      </c>
      <c r="G46" s="12">
        <v>46567.363149075602</v>
      </c>
      <c r="H46" s="12">
        <f t="shared" si="8"/>
        <v>4211197.7951513054</v>
      </c>
      <c r="I46" s="12">
        <f t="shared" si="9"/>
        <v>0</v>
      </c>
      <c r="J46" s="34">
        <f t="shared" si="10"/>
        <v>0</v>
      </c>
      <c r="K46" s="12">
        <f t="shared" si="11"/>
        <v>4152424.4787593102</v>
      </c>
      <c r="L46" s="12"/>
      <c r="M46" s="13"/>
      <c r="N46" s="13"/>
      <c r="O46" s="13"/>
      <c r="P46" s="13"/>
      <c r="Q46" s="13"/>
      <c r="AV46" s="13"/>
      <c r="AW46" s="13"/>
      <c r="AX46" s="13"/>
      <c r="AY46" s="13"/>
    </row>
    <row r="47" spans="2:51" s="6" customFormat="1" x14ac:dyDescent="0.2">
      <c r="B47" s="7">
        <f t="shared" si="1"/>
        <v>6.9020388011152605</v>
      </c>
      <c r="C47" s="8">
        <f t="shared" si="2"/>
        <v>579.77125929368185</v>
      </c>
      <c r="D47" s="9">
        <f t="shared" si="43"/>
        <v>43304.77125929368</v>
      </c>
      <c r="E47" s="11">
        <f t="shared" si="3"/>
        <v>82.824465613383126</v>
      </c>
      <c r="F47" s="11">
        <v>77.7759838546922</v>
      </c>
      <c r="G47" s="12">
        <v>46199.650061563203</v>
      </c>
      <c r="H47" s="12">
        <f t="shared" si="8"/>
        <v>4287756.4454589747</v>
      </c>
      <c r="I47" s="12">
        <f t="shared" si="9"/>
        <v>0</v>
      </c>
      <c r="J47" s="34">
        <f t="shared" si="10"/>
        <v>0</v>
      </c>
      <c r="K47" s="12">
        <f t="shared" si="11"/>
        <v>4209392.0236029774</v>
      </c>
      <c r="L47" s="12"/>
      <c r="M47" s="13"/>
      <c r="N47" s="13"/>
      <c r="O47" s="13"/>
      <c r="P47" s="13"/>
      <c r="Q47" s="13"/>
      <c r="AV47" s="13"/>
      <c r="AW47" s="13"/>
      <c r="AX47" s="13"/>
      <c r="AY47" s="13"/>
    </row>
    <row r="48" spans="2:51" s="6" customFormat="1" x14ac:dyDescent="0.2">
      <c r="B48" s="7">
        <f t="shared" si="1"/>
        <v>7.0051986524163743</v>
      </c>
      <c r="C48" s="8">
        <f t="shared" si="2"/>
        <v>588.43668680297537</v>
      </c>
      <c r="D48" s="9">
        <f t="shared" si="43"/>
        <v>43313.436686802976</v>
      </c>
      <c r="E48" s="11">
        <f t="shared" ref="E48" si="46">F48*$E$150</f>
        <v>84.062383828996488</v>
      </c>
      <c r="F48" s="11">
        <v>78.938446014127095</v>
      </c>
      <c r="G48" s="12">
        <v>47850.470750516099</v>
      </c>
      <c r="H48" s="12">
        <f t="shared" si="8"/>
        <v>4345969.6243259301</v>
      </c>
      <c r="I48" s="12">
        <f t="shared" si="9"/>
        <v>0</v>
      </c>
      <c r="J48" s="34">
        <f t="shared" si="10"/>
        <v>0</v>
      </c>
      <c r="K48" s="12">
        <f t="shared" si="11"/>
        <v>4287196.3079339359</v>
      </c>
      <c r="L48" s="12"/>
      <c r="M48" s="13"/>
      <c r="N48" s="13"/>
      <c r="O48" s="13"/>
      <c r="P48" s="13"/>
      <c r="Q48" s="13"/>
      <c r="AV48" s="13"/>
      <c r="AW48" s="13"/>
      <c r="AX48" s="13"/>
      <c r="AY48" s="13"/>
    </row>
    <row r="49" spans="2:51" s="6" customFormat="1" x14ac:dyDescent="0.2">
      <c r="B49" s="7">
        <f t="shared" si="1"/>
        <v>7.1771317379182316</v>
      </c>
      <c r="C49" s="8">
        <f t="shared" si="2"/>
        <v>602.87906598513143</v>
      </c>
      <c r="D49" s="9">
        <f t="shared" si="43"/>
        <v>43327.879065985129</v>
      </c>
      <c r="E49" s="11">
        <f t="shared" si="3"/>
        <v>86.125580855018782</v>
      </c>
      <c r="F49" s="11">
        <v>80.875882946518601</v>
      </c>
      <c r="G49" s="12">
        <v>46748.6275562632</v>
      </c>
      <c r="H49" s="12">
        <f t="shared" si="8"/>
        <v>4443557.9134713989</v>
      </c>
      <c r="I49" s="12">
        <f t="shared" si="9"/>
        <v>0</v>
      </c>
      <c r="J49" s="34">
        <f t="shared" si="10"/>
        <v>0</v>
      </c>
      <c r="K49" s="12">
        <f t="shared" si="11"/>
        <v>4345602.3861514078</v>
      </c>
      <c r="L49" s="12"/>
      <c r="M49" s="13"/>
      <c r="N49" s="13"/>
      <c r="O49" s="13"/>
      <c r="P49" s="13"/>
      <c r="Q49" s="13"/>
      <c r="AV49" s="13"/>
      <c r="AW49" s="13"/>
      <c r="AX49" s="13"/>
      <c r="AY49" s="13"/>
    </row>
    <row r="50" spans="2:51" s="6" customFormat="1" x14ac:dyDescent="0.2">
      <c r="B50" s="7">
        <f t="shared" si="1"/>
        <v>7.2115183550186037</v>
      </c>
      <c r="C50" s="8">
        <f t="shared" si="2"/>
        <v>605.76754182156265</v>
      </c>
      <c r="D50" s="9">
        <f t="shared" si="43"/>
        <v>43330.767541821566</v>
      </c>
      <c r="E50" s="11">
        <f t="shared" si="3"/>
        <v>86.538220260223241</v>
      </c>
      <c r="F50" s="11">
        <v>81.263370332996899</v>
      </c>
      <c r="G50" s="12">
        <v>47482.387357779597</v>
      </c>
      <c r="H50" s="12">
        <f t="shared" si="8"/>
        <v>4462999.6284443708</v>
      </c>
      <c r="I50" s="12">
        <f t="shared" si="9"/>
        <v>0</v>
      </c>
      <c r="J50" s="34">
        <f t="shared" si="10"/>
        <v>0</v>
      </c>
      <c r="K50" s="12">
        <f t="shared" si="11"/>
        <v>4443408.5229803724</v>
      </c>
      <c r="L50" s="12"/>
      <c r="M50" s="13"/>
      <c r="N50" s="13"/>
      <c r="O50" s="13"/>
      <c r="P50" s="13"/>
      <c r="Q50" s="13"/>
      <c r="AV50" s="13"/>
      <c r="AW50" s="13"/>
      <c r="AX50" s="13"/>
      <c r="AY50" s="13"/>
    </row>
    <row r="51" spans="2:51" s="6" customFormat="1" x14ac:dyDescent="0.2">
      <c r="B51" s="7">
        <f t="shared" si="1"/>
        <v>7.4006447490706506</v>
      </c>
      <c r="C51" s="8">
        <f t="shared" si="2"/>
        <v>621.6541589219346</v>
      </c>
      <c r="D51" s="9">
        <f t="shared" si="43"/>
        <v>43346.654158921934</v>
      </c>
      <c r="E51" s="29">
        <f t="shared" si="3"/>
        <v>88.807736988847807</v>
      </c>
      <c r="F51" s="11">
        <v>83.394550958627605</v>
      </c>
      <c r="G51" s="12">
        <v>46013.479110156499</v>
      </c>
      <c r="H51" s="12">
        <f t="shared" si="8"/>
        <v>4569094.8449474853</v>
      </c>
      <c r="I51" s="12">
        <f t="shared" si="9"/>
        <v>0</v>
      </c>
      <c r="J51" s="34">
        <f t="shared" si="10"/>
        <v>0</v>
      </c>
      <c r="K51" s="12">
        <f t="shared" si="11"/>
        <v>4461343.7648954922</v>
      </c>
      <c r="L51" s="12"/>
      <c r="M51" s="13"/>
      <c r="N51" s="13"/>
      <c r="O51" s="13"/>
      <c r="P51" s="13"/>
      <c r="Q51" s="13"/>
      <c r="AV51" s="13"/>
      <c r="AW51" s="13"/>
      <c r="AX51" s="13"/>
      <c r="AY51" s="13"/>
    </row>
    <row r="52" spans="2:51" s="6" customFormat="1" x14ac:dyDescent="0.2">
      <c r="B52" s="7">
        <f t="shared" si="1"/>
        <v>7.6413510687732504</v>
      </c>
      <c r="C52" s="8">
        <f t="shared" si="2"/>
        <v>641.87348977695308</v>
      </c>
      <c r="D52" s="9">
        <f t="shared" si="43"/>
        <v>43366.873489776954</v>
      </c>
      <c r="E52" s="11">
        <f t="shared" si="3"/>
        <v>91.696212825279005</v>
      </c>
      <c r="F52" s="11">
        <v>86.106962663975693</v>
      </c>
      <c r="G52" s="12">
        <v>48947.962858386003</v>
      </c>
      <c r="H52" s="12">
        <f t="shared" si="8"/>
        <v>4706241.7602068847</v>
      </c>
      <c r="I52" s="12">
        <f t="shared" si="9"/>
        <v>0</v>
      </c>
      <c r="J52" s="34">
        <f t="shared" si="10"/>
        <v>0</v>
      </c>
      <c r="K52" s="12">
        <f t="shared" si="11"/>
        <v>4569104.0219588978</v>
      </c>
      <c r="L52" s="12"/>
      <c r="M52" s="13"/>
      <c r="N52" s="13"/>
      <c r="O52" s="13"/>
      <c r="P52" s="13"/>
      <c r="Q52" s="13"/>
      <c r="AV52" s="13"/>
      <c r="AW52" s="13"/>
      <c r="AX52" s="13"/>
      <c r="AY52" s="13"/>
    </row>
    <row r="53" spans="2:51" s="6" customFormat="1" x14ac:dyDescent="0.2">
      <c r="B53" s="7">
        <f t="shared" si="1"/>
        <v>7.8476707713754879</v>
      </c>
      <c r="C53" s="8">
        <f t="shared" si="2"/>
        <v>659.20434479554103</v>
      </c>
      <c r="D53" s="9">
        <f t="shared" si="43"/>
        <v>43384.204344795544</v>
      </c>
      <c r="E53" s="11">
        <f t="shared" ref="E53" si="47">F53*$E$150</f>
        <v>94.172049256505858</v>
      </c>
      <c r="F53" s="11">
        <v>88.431886982845597</v>
      </c>
      <c r="G53" s="12">
        <v>50414.741850970597</v>
      </c>
      <c r="H53" s="12">
        <f t="shared" si="8"/>
        <v>4829244.662319215</v>
      </c>
      <c r="I53" s="12">
        <f t="shared" si="9"/>
        <v>0</v>
      </c>
      <c r="J53" s="34">
        <f t="shared" si="10"/>
        <v>0</v>
      </c>
      <c r="K53" s="12">
        <f t="shared" si="11"/>
        <v>4711698.02953522</v>
      </c>
      <c r="L53" s="12"/>
      <c r="M53" s="13"/>
      <c r="N53" s="13"/>
      <c r="O53" s="13"/>
      <c r="P53" s="13"/>
      <c r="Q53" s="13"/>
      <c r="AV53" s="13"/>
      <c r="AW53" s="13"/>
      <c r="AX53" s="13"/>
      <c r="AY53" s="13"/>
    </row>
    <row r="54" spans="2:51" s="6" customFormat="1" x14ac:dyDescent="0.2">
      <c r="B54" s="7">
        <f t="shared" si="1"/>
        <v>8.0196038568773442</v>
      </c>
      <c r="C54" s="8">
        <f t="shared" si="2"/>
        <v>673.64672397769698</v>
      </c>
      <c r="D54" s="9">
        <f t="shared" si="43"/>
        <v>43398.646723977698</v>
      </c>
      <c r="E54" s="11">
        <f t="shared" si="3"/>
        <v>96.235246282528138</v>
      </c>
      <c r="F54" s="11">
        <v>90.369323915237104</v>
      </c>
      <c r="G54" s="12">
        <v>49496.384895249903</v>
      </c>
      <c r="H54" s="12">
        <f t="shared" si="8"/>
        <v>4932312.8321038838</v>
      </c>
      <c r="I54" s="12">
        <f t="shared" si="9"/>
        <v>0</v>
      </c>
      <c r="J54" s="34">
        <f t="shared" si="10"/>
        <v>0</v>
      </c>
      <c r="K54" s="12">
        <f t="shared" si="11"/>
        <v>4834357.3047838928</v>
      </c>
      <c r="L54" s="12"/>
      <c r="M54" s="13"/>
      <c r="N54" s="13"/>
      <c r="O54" s="13"/>
      <c r="P54" s="13"/>
      <c r="Q54" s="13"/>
      <c r="AV54" s="13"/>
      <c r="AW54" s="13"/>
      <c r="AX54" s="13"/>
      <c r="AY54" s="13"/>
    </row>
    <row r="55" spans="2:51" s="6" customFormat="1" x14ac:dyDescent="0.2">
      <c r="B55" s="7">
        <f t="shared" si="1"/>
        <v>8.1915369423792015</v>
      </c>
      <c r="C55" s="8">
        <f t="shared" si="2"/>
        <v>688.08910315985293</v>
      </c>
      <c r="D55" s="9">
        <f t="shared" si="43"/>
        <v>43413.089103159851</v>
      </c>
      <c r="E55" s="11">
        <f t="shared" si="3"/>
        <v>98.298443308550418</v>
      </c>
      <c r="F55" s="11">
        <v>92.306760847628595</v>
      </c>
      <c r="G55" s="12">
        <v>52064.266471639203</v>
      </c>
      <c r="H55" s="12">
        <f t="shared" si="8"/>
        <v>5037082.6490344098</v>
      </c>
      <c r="I55" s="12">
        <f t="shared" si="9"/>
        <v>0</v>
      </c>
      <c r="J55" s="34">
        <f t="shared" si="10"/>
        <v>0</v>
      </c>
      <c r="K55" s="12">
        <f t="shared" si="11"/>
        <v>4939127.1217144188</v>
      </c>
      <c r="L55" s="12"/>
      <c r="M55" s="13"/>
      <c r="N55" s="13"/>
      <c r="O55" s="13"/>
      <c r="P55" s="13"/>
      <c r="Q55" s="13"/>
      <c r="AV55" s="13"/>
      <c r="AW55" s="13"/>
      <c r="AX55" s="13"/>
      <c r="AY55" s="13"/>
    </row>
    <row r="56" spans="2:51" s="6" customFormat="1" x14ac:dyDescent="0.2">
      <c r="B56" s="7">
        <f t="shared" si="1"/>
        <v>8.4322432620818031</v>
      </c>
      <c r="C56" s="8">
        <f t="shared" si="2"/>
        <v>708.30843401487141</v>
      </c>
      <c r="D56" s="9">
        <f t="shared" si="43"/>
        <v>43433.308434014871</v>
      </c>
      <c r="E56" s="11">
        <f t="shared" si="3"/>
        <v>101.18691914498163</v>
      </c>
      <c r="F56" s="11">
        <v>95.019172552976698</v>
      </c>
      <c r="G56" s="12">
        <v>54264.8052657402</v>
      </c>
      <c r="H56" s="12">
        <f t="shared" si="8"/>
        <v>5190647.1262462009</v>
      </c>
      <c r="I56" s="37">
        <f t="shared" si="9"/>
        <v>264.80526574020041</v>
      </c>
      <c r="J56" s="38">
        <f t="shared" si="10"/>
        <v>1.9428438661710459</v>
      </c>
      <c r="K56" s="37">
        <f t="shared" si="11"/>
        <v>5053509.3879982131</v>
      </c>
      <c r="L56" s="35">
        <f>SUMPRODUCT(I56:I71,J56:J71)</f>
        <v>132644.85820985952</v>
      </c>
      <c r="N56" s="13"/>
      <c r="O56" s="13"/>
      <c r="P56" s="13"/>
      <c r="Q56" s="13"/>
      <c r="AV56" s="13"/>
      <c r="AW56" s="13"/>
      <c r="AX56" s="13"/>
      <c r="AY56" s="13"/>
    </row>
    <row r="57" spans="2:51" s="6" customFormat="1" x14ac:dyDescent="0.2">
      <c r="B57" s="7">
        <f t="shared" si="1"/>
        <v>8.5153442534077097</v>
      </c>
      <c r="C57" s="8">
        <f t="shared" si="2"/>
        <v>715.28891728624762</v>
      </c>
      <c r="D57" s="9">
        <f t="shared" si="43"/>
        <v>43440.288917286249</v>
      </c>
      <c r="E57" s="11">
        <f t="shared" si="3"/>
        <v>102.18413104089251</v>
      </c>
      <c r="F57" s="11">
        <v>95.955600403632701</v>
      </c>
      <c r="G57" s="12">
        <v>57572.206947131701</v>
      </c>
      <c r="H57" s="12">
        <f t="shared" si="8"/>
        <v>5246409.7257371042</v>
      </c>
      <c r="I57" s="37">
        <f t="shared" si="9"/>
        <v>3572.2069471317009</v>
      </c>
      <c r="J57" s="38">
        <f t="shared" si="10"/>
        <v>1.7537174721189643</v>
      </c>
      <c r="K57" s="37">
        <f t="shared" si="11"/>
        <v>5199064.5541991033</v>
      </c>
      <c r="L57" s="12"/>
      <c r="M57" s="13"/>
      <c r="N57" s="13"/>
      <c r="O57" s="13"/>
      <c r="P57" s="13"/>
      <c r="Q57" s="13"/>
      <c r="AV57" s="13"/>
      <c r="AW57" s="13"/>
      <c r="AX57" s="13"/>
      <c r="AY57" s="13"/>
    </row>
    <row r="58" spans="2:51" s="6" customFormat="1" x14ac:dyDescent="0.2">
      <c r="B58" s="7">
        <f t="shared" si="1"/>
        <v>8.7245295074349638</v>
      </c>
      <c r="C58" s="8">
        <f t="shared" si="2"/>
        <v>732.86047862453688</v>
      </c>
      <c r="D58" s="9">
        <f t="shared" si="43"/>
        <v>43457.860478624534</v>
      </c>
      <c r="E58" s="11">
        <f t="shared" ref="E58" si="48">F58*$E$150</f>
        <v>104.69435408921956</v>
      </c>
      <c r="F58" s="11">
        <v>98.312815338042299</v>
      </c>
      <c r="G58" s="12">
        <v>62336.625963950697</v>
      </c>
      <c r="H58" s="12">
        <f t="shared" si="8"/>
        <v>5396908.6837728024</v>
      </c>
      <c r="I58" s="37">
        <f t="shared" si="9"/>
        <v>8336.625963950697</v>
      </c>
      <c r="J58" s="38">
        <f t="shared" si="10"/>
        <v>1.9772304832713559</v>
      </c>
      <c r="K58" s="37">
        <f t="shared" si="11"/>
        <v>5277729.458866816</v>
      </c>
      <c r="L58" s="12"/>
      <c r="M58" s="13"/>
      <c r="N58" s="13"/>
      <c r="O58" s="13"/>
      <c r="P58" s="13"/>
      <c r="Q58" s="13"/>
      <c r="AV58" s="13"/>
      <c r="AW58" s="13"/>
      <c r="AX58" s="13"/>
      <c r="AY58" s="13"/>
    </row>
    <row r="59" spans="2:51" s="6" customFormat="1" x14ac:dyDescent="0.2">
      <c r="B59" s="7">
        <f t="shared" si="1"/>
        <v>8.844882667286269</v>
      </c>
      <c r="C59" s="8">
        <f t="shared" si="2"/>
        <v>742.97014405204652</v>
      </c>
      <c r="D59" s="9">
        <f t="shared" si="43"/>
        <v>43467.970144052044</v>
      </c>
      <c r="E59" s="11">
        <f t="shared" si="3"/>
        <v>106.13859200743522</v>
      </c>
      <c r="F59" s="11">
        <v>99.669021190716407</v>
      </c>
      <c r="G59" s="12">
        <v>65638.730223386607</v>
      </c>
      <c r="H59" s="12">
        <f t="shared" si="8"/>
        <v>5489322.114774256</v>
      </c>
      <c r="I59" s="37">
        <f t="shared" si="9"/>
        <v>11638.730223386607</v>
      </c>
      <c r="J59" s="38">
        <f t="shared" si="10"/>
        <v>1.6505576208174588</v>
      </c>
      <c r="K59" s="37">
        <f t="shared" si="11"/>
        <v>5420753.2456502588</v>
      </c>
      <c r="L59" s="12"/>
      <c r="M59" s="13"/>
      <c r="N59" s="13"/>
      <c r="O59" s="13"/>
      <c r="P59" s="13"/>
      <c r="Q59" s="13"/>
      <c r="AV59" s="13"/>
      <c r="AW59" s="13"/>
      <c r="AX59" s="13"/>
      <c r="AY59" s="13"/>
    </row>
    <row r="60" spans="2:51" s="6" customFormat="1" x14ac:dyDescent="0.2">
      <c r="B60" s="7">
        <f t="shared" si="1"/>
        <v>8.9996224442378736</v>
      </c>
      <c r="C60" s="8">
        <f t="shared" si="2"/>
        <v>755.96828531598135</v>
      </c>
      <c r="D60" s="9">
        <f t="shared" si="43"/>
        <v>43480.968285315983</v>
      </c>
      <c r="E60" s="11">
        <f t="shared" si="3"/>
        <v>107.99546933085448</v>
      </c>
      <c r="F60" s="11">
        <v>101.412714429868</v>
      </c>
      <c r="G60" s="12">
        <v>63619.548412779201</v>
      </c>
      <c r="H60" s="12">
        <f t="shared" si="8"/>
        <v>5609330.4980061082</v>
      </c>
      <c r="I60" s="37">
        <f t="shared" si="9"/>
        <v>9619.5484127792006</v>
      </c>
      <c r="J60" s="38">
        <f t="shared" si="10"/>
        <v>1.4442379182153289</v>
      </c>
      <c r="K60" s="37">
        <f t="shared" si="11"/>
        <v>5521170.5234181546</v>
      </c>
      <c r="L60" s="12"/>
      <c r="M60" s="13"/>
      <c r="N60" s="13"/>
      <c r="O60" s="13"/>
      <c r="P60" s="13"/>
      <c r="Q60" s="13"/>
      <c r="AV60" s="13"/>
      <c r="AW60" s="13"/>
      <c r="AX60" s="13"/>
      <c r="AY60" s="13"/>
    </row>
    <row r="61" spans="2:51" s="6" customFormat="1" x14ac:dyDescent="0.2">
      <c r="B61" s="7">
        <f t="shared" si="1"/>
        <v>9.0855889869888227</v>
      </c>
      <c r="C61" s="8">
        <f t="shared" si="2"/>
        <v>763.18947490706114</v>
      </c>
      <c r="D61" s="9">
        <f t="shared" si="43"/>
        <v>43488.189474907063</v>
      </c>
      <c r="E61" s="11">
        <f t="shared" si="3"/>
        <v>109.02706784386588</v>
      </c>
      <c r="F61" s="11">
        <v>102.381432896064</v>
      </c>
      <c r="G61" s="12">
        <v>61600.736907395898</v>
      </c>
      <c r="H61" s="12">
        <f t="shared" si="8"/>
        <v>5673919.0280736862</v>
      </c>
      <c r="I61" s="37">
        <f t="shared" si="9"/>
        <v>7600.736907395898</v>
      </c>
      <c r="J61" s="38">
        <f t="shared" si="10"/>
        <v>1.03159851301141</v>
      </c>
      <c r="K61" s="37">
        <f t="shared" si="11"/>
        <v>5624941.2644136781</v>
      </c>
      <c r="L61" s="12"/>
      <c r="M61" s="13"/>
      <c r="N61" s="13"/>
      <c r="O61" s="13"/>
      <c r="P61" s="13"/>
      <c r="Q61" s="13"/>
      <c r="AV61" s="13"/>
      <c r="AW61" s="13"/>
      <c r="AX61" s="13"/>
      <c r="AY61" s="13"/>
    </row>
    <row r="62" spans="2:51" s="6" customFormat="1" x14ac:dyDescent="0.2">
      <c r="B62" s="7">
        <f t="shared" si="1"/>
        <v>9.1715555297397753</v>
      </c>
      <c r="C62" s="8">
        <f t="shared" si="2"/>
        <v>770.41066449814105</v>
      </c>
      <c r="D62" s="9">
        <f t="shared" si="43"/>
        <v>43495.410664498144</v>
      </c>
      <c r="E62" s="11">
        <f t="shared" si="3"/>
        <v>110.0586663568773</v>
      </c>
      <c r="F62" s="11">
        <v>103.35015136225999</v>
      </c>
      <c r="G62" s="12">
        <v>60682.842833205199</v>
      </c>
      <c r="H62" s="12">
        <f t="shared" si="8"/>
        <v>5736992.8075867444</v>
      </c>
      <c r="I62" s="37">
        <f t="shared" si="9"/>
        <v>6682.842833205199</v>
      </c>
      <c r="J62" s="38">
        <f t="shared" si="10"/>
        <v>0.92843866170984057</v>
      </c>
      <c r="K62" s="37">
        <f t="shared" si="11"/>
        <v>5688015.0439267363</v>
      </c>
      <c r="L62" s="12"/>
      <c r="M62" s="13"/>
      <c r="N62" s="13"/>
      <c r="O62" s="13"/>
      <c r="P62" s="13"/>
      <c r="Q62" s="13"/>
      <c r="AV62" s="13"/>
      <c r="AW62" s="13"/>
      <c r="AX62" s="13"/>
      <c r="AY62" s="13"/>
    </row>
    <row r="63" spans="2:51" s="6" customFormat="1" x14ac:dyDescent="0.2">
      <c r="B63" s="7">
        <f t="shared" si="1"/>
        <v>9.2403287639404628</v>
      </c>
      <c r="C63" s="8">
        <f t="shared" si="2"/>
        <v>776.18761617099892</v>
      </c>
      <c r="D63" s="9">
        <f t="shared" si="43"/>
        <v>43501.187616171002</v>
      </c>
      <c r="E63" s="11">
        <f t="shared" ref="E63" si="49">F63*$E$150</f>
        <v>110.88394516728556</v>
      </c>
      <c r="F63" s="11">
        <v>104.12512613521599</v>
      </c>
      <c r="G63" s="12">
        <v>61049.445005045403</v>
      </c>
      <c r="H63" s="12">
        <f t="shared" si="8"/>
        <v>5787224.3464344582</v>
      </c>
      <c r="I63" s="37">
        <f t="shared" si="9"/>
        <v>7049.4450050454034</v>
      </c>
      <c r="J63" s="38">
        <f t="shared" si="10"/>
        <v>0.92843866170984057</v>
      </c>
      <c r="K63" s="37">
        <f t="shared" si="11"/>
        <v>5748042.1355064921</v>
      </c>
      <c r="L63" s="12"/>
      <c r="M63" s="13"/>
      <c r="N63" s="13"/>
      <c r="O63" s="13"/>
      <c r="P63" s="13"/>
      <c r="Q63" s="13"/>
      <c r="AV63" s="13"/>
      <c r="AW63" s="13"/>
      <c r="AX63" s="13"/>
      <c r="AY63" s="13"/>
    </row>
    <row r="64" spans="2:51" s="6" customFormat="1" x14ac:dyDescent="0.2">
      <c r="B64" s="7">
        <f t="shared" si="1"/>
        <v>9.3262953066914154</v>
      </c>
      <c r="C64" s="8">
        <f t="shared" si="2"/>
        <v>783.40880576207883</v>
      </c>
      <c r="D64" s="9">
        <f t="shared" si="43"/>
        <v>43508.408805762076</v>
      </c>
      <c r="E64" s="11">
        <f t="shared" si="3"/>
        <v>111.91554368029698</v>
      </c>
      <c r="F64" s="11">
        <v>105.093844601412</v>
      </c>
      <c r="G64" s="12">
        <v>62333.385793239999</v>
      </c>
      <c r="H64" s="12">
        <f t="shared" si="8"/>
        <v>5850865.118825783</v>
      </c>
      <c r="I64" s="37">
        <f t="shared" si="9"/>
        <v>8333.3857932399987</v>
      </c>
      <c r="J64" s="38">
        <f t="shared" si="10"/>
        <v>0.72211895910830748</v>
      </c>
      <c r="K64" s="37">
        <f t="shared" si="11"/>
        <v>5801887.355165774</v>
      </c>
      <c r="L64" s="12"/>
      <c r="M64" s="13"/>
      <c r="N64" s="13"/>
      <c r="O64" s="13"/>
      <c r="P64" s="13"/>
      <c r="Q64" s="13"/>
      <c r="AV64" s="13"/>
      <c r="AW64" s="13"/>
      <c r="AX64" s="13"/>
      <c r="AY64" s="13"/>
    </row>
    <row r="65" spans="2:51" s="6" customFormat="1" x14ac:dyDescent="0.2">
      <c r="B65" s="7">
        <f t="shared" si="1"/>
        <v>9.3606819237918479</v>
      </c>
      <c r="C65" s="8">
        <f t="shared" si="2"/>
        <v>786.29728159851527</v>
      </c>
      <c r="D65" s="9">
        <f t="shared" si="43"/>
        <v>43511.297281598512</v>
      </c>
      <c r="E65" s="11">
        <f t="shared" si="3"/>
        <v>112.32818308550218</v>
      </c>
      <c r="F65" s="11">
        <v>105.481331987891</v>
      </c>
      <c r="G65" s="12">
        <v>62333.200640627998</v>
      </c>
      <c r="H65" s="12">
        <f t="shared" si="8"/>
        <v>5876586.2918632999</v>
      </c>
      <c r="I65" s="37">
        <f t="shared" si="9"/>
        <v>8333.2006406279979</v>
      </c>
      <c r="J65" s="38">
        <f t="shared" si="10"/>
        <v>0.72211895910777457</v>
      </c>
      <c r="K65" s="37">
        <f t="shared" si="11"/>
        <v>5856995.1863992661</v>
      </c>
      <c r="L65" s="12"/>
      <c r="M65" s="13"/>
      <c r="N65" s="13"/>
      <c r="O65" s="13"/>
      <c r="P65" s="13"/>
      <c r="Q65" s="13"/>
      <c r="AV65" s="13"/>
      <c r="AW65" s="13"/>
      <c r="AX65" s="13"/>
      <c r="AY65" s="13"/>
    </row>
    <row r="66" spans="2:51" s="6" customFormat="1" x14ac:dyDescent="0.2">
      <c r="B66" s="7">
        <f t="shared" si="1"/>
        <v>9.44664846654271</v>
      </c>
      <c r="C66" s="8">
        <f t="shared" si="2"/>
        <v>793.51847118958767</v>
      </c>
      <c r="D66" s="9">
        <f t="shared" si="43"/>
        <v>43518.518471189585</v>
      </c>
      <c r="E66" s="11">
        <f t="shared" si="3"/>
        <v>113.35978159851253</v>
      </c>
      <c r="F66" s="11">
        <v>106.450050454086</v>
      </c>
      <c r="G66" s="12">
        <v>63433.655190290599</v>
      </c>
      <c r="H66" s="12">
        <f t="shared" si="8"/>
        <v>5941456.7425938817</v>
      </c>
      <c r="I66" s="37">
        <f t="shared" si="9"/>
        <v>9433.6551902905994</v>
      </c>
      <c r="J66" s="38">
        <f t="shared" si="10"/>
        <v>0.72211895910778168</v>
      </c>
      <c r="K66" s="37">
        <f t="shared" si="11"/>
        <v>5892478.9789339239</v>
      </c>
      <c r="L66" s="12"/>
      <c r="M66" s="13"/>
      <c r="N66" s="13"/>
      <c r="O66" s="13"/>
      <c r="P66" s="13"/>
      <c r="Q66" s="13"/>
    </row>
    <row r="67" spans="2:51" s="6" customFormat="1" x14ac:dyDescent="0.2">
      <c r="B67" s="7">
        <f t="shared" si="1"/>
        <v>9.4810350836431443</v>
      </c>
      <c r="C67" s="8">
        <f t="shared" si="2"/>
        <v>796.40694702602423</v>
      </c>
      <c r="D67" s="9">
        <f t="shared" ref="D67:D98" si="50">D$1+E67*7</f>
        <v>43521.406947026022</v>
      </c>
      <c r="E67" s="11">
        <f t="shared" si="3"/>
        <v>113.77242100371774</v>
      </c>
      <c r="F67" s="11">
        <v>106.83753784056501</v>
      </c>
      <c r="G67" s="12">
        <v>65084.846184467497</v>
      </c>
      <c r="H67" s="12">
        <f t="shared" si="8"/>
        <v>5967972.641576454</v>
      </c>
      <c r="I67" s="37">
        <f t="shared" si="9"/>
        <v>11084.846184467497</v>
      </c>
      <c r="J67" s="38">
        <f t="shared" si="10"/>
        <v>0.82527881040881113</v>
      </c>
      <c r="K67" s="37">
        <f t="shared" si="11"/>
        <v>5948381.5361124203</v>
      </c>
      <c r="L67" s="12"/>
      <c r="M67" s="13"/>
      <c r="N67" s="13"/>
      <c r="O67" s="13"/>
      <c r="P67" s="13"/>
      <c r="Q67" s="13"/>
    </row>
    <row r="68" spans="2:51" s="6" customFormat="1" x14ac:dyDescent="0.2">
      <c r="B68" s="7">
        <f t="shared" ref="B68:B131" si="51">E68/12</f>
        <v>9.5841949349441791</v>
      </c>
      <c r="C68" s="8">
        <f t="shared" ref="C68:C131" si="52">7*E68</f>
        <v>805.07237453531104</v>
      </c>
      <c r="D68" s="9">
        <f t="shared" si="50"/>
        <v>43530.07237453531</v>
      </c>
      <c r="E68" s="11">
        <f t="shared" ref="E68" si="53">F68*$E$150</f>
        <v>115.01033921933015</v>
      </c>
      <c r="F68" s="11">
        <v>107.99999999999901</v>
      </c>
      <c r="G68" s="12">
        <v>64900.804488099297</v>
      </c>
      <c r="H68" s="12">
        <f t="shared" si="8"/>
        <v>6048428.4439443555</v>
      </c>
      <c r="I68" s="37">
        <f t="shared" si="9"/>
        <v>10900.804488099297</v>
      </c>
      <c r="J68" s="38">
        <f t="shared" si="10"/>
        <v>1.444237918215542</v>
      </c>
      <c r="K68" s="37">
        <f t="shared" si="11"/>
        <v>5989655.1275524059</v>
      </c>
      <c r="L68" s="12"/>
      <c r="M68" s="13"/>
      <c r="N68" s="13"/>
      <c r="O68" s="13"/>
      <c r="P68" s="13"/>
      <c r="Q68" s="13"/>
    </row>
    <row r="69" spans="2:51" s="6" customFormat="1" x14ac:dyDescent="0.2">
      <c r="B69" s="7">
        <f t="shared" si="51"/>
        <v>9.7217414033457352</v>
      </c>
      <c r="C69" s="8">
        <f t="shared" si="52"/>
        <v>816.6262778810418</v>
      </c>
      <c r="D69" s="9">
        <f t="shared" si="50"/>
        <v>43541.626277881041</v>
      </c>
      <c r="E69" s="11">
        <f t="shared" ref="E69:E132" si="54">F69*E$150</f>
        <v>116.66089684014882</v>
      </c>
      <c r="F69" s="11">
        <v>109.54994954591299</v>
      </c>
      <c r="G69" s="12">
        <v>59578.962960219898</v>
      </c>
      <c r="H69" s="12">
        <f t="shared" ref="H69:H132" si="55">0.5*(G68+G69)*(E69-E68)+H68</f>
        <v>6151158.9583441354</v>
      </c>
      <c r="I69" s="37">
        <f t="shared" ref="I69:I132" si="56">IF(G69&gt;I$3,G69-I$3,0)</f>
        <v>5578.9629602198984</v>
      </c>
      <c r="J69" s="38">
        <f t="shared" ref="J69:J132" si="57">IF(G69&gt;I$3,(E70-E68)/2,0)</f>
        <v>1.3410780669145055</v>
      </c>
      <c r="K69" s="37">
        <f t="shared" ref="K69:K132" si="58">H69-(F69-F68)*$Q$31</f>
        <v>6072794.5364881027</v>
      </c>
      <c r="L69" s="12"/>
      <c r="M69" s="13"/>
      <c r="N69" s="13"/>
      <c r="O69" s="13"/>
      <c r="P69" s="13"/>
      <c r="Q69" s="13"/>
    </row>
    <row r="70" spans="2:51" s="6" customFormat="1" x14ac:dyDescent="0.2">
      <c r="B70" s="7">
        <f t="shared" si="51"/>
        <v>9.8077079460965972</v>
      </c>
      <c r="C70" s="8">
        <f t="shared" si="52"/>
        <v>823.84746747211409</v>
      </c>
      <c r="D70" s="9">
        <f t="shared" si="50"/>
        <v>43548.847467472115</v>
      </c>
      <c r="E70" s="11">
        <f t="shared" si="54"/>
        <v>117.69249535315916</v>
      </c>
      <c r="F70" s="11">
        <v>110.51866801210799</v>
      </c>
      <c r="G70" s="12">
        <v>57376.6652163045</v>
      </c>
      <c r="H70" s="12">
        <f t="shared" si="55"/>
        <v>6211484.584401682</v>
      </c>
      <c r="I70" s="37">
        <f t="shared" si="56"/>
        <v>3376.6652163045001</v>
      </c>
      <c r="J70" s="38">
        <f t="shared" si="57"/>
        <v>0.72211895910777457</v>
      </c>
      <c r="K70" s="37">
        <f t="shared" si="58"/>
        <v>6162506.8207417242</v>
      </c>
      <c r="L70" s="12"/>
      <c r="M70" s="13"/>
      <c r="N70" s="13"/>
      <c r="O70" s="13"/>
      <c r="P70" s="13"/>
      <c r="Q70" s="13"/>
    </row>
    <row r="71" spans="2:51" s="6" customFormat="1" x14ac:dyDescent="0.2">
      <c r="B71" s="7">
        <f t="shared" si="51"/>
        <v>9.8420945631970316</v>
      </c>
      <c r="C71" s="8">
        <f t="shared" si="52"/>
        <v>826.73594330855065</v>
      </c>
      <c r="D71" s="9">
        <f t="shared" si="50"/>
        <v>43551.735943308551</v>
      </c>
      <c r="E71" s="11">
        <f t="shared" si="54"/>
        <v>118.10513475836437</v>
      </c>
      <c r="F71" s="11">
        <v>110.906155398587</v>
      </c>
      <c r="G71" s="12">
        <v>56459.048871031897</v>
      </c>
      <c r="H71" s="12">
        <f t="shared" si="55"/>
        <v>6234971.1350777363</v>
      </c>
      <c r="I71" s="37">
        <f t="shared" si="56"/>
        <v>2459.0488710318969</v>
      </c>
      <c r="J71" s="38">
        <f t="shared" si="57"/>
        <v>0.82527881040934403</v>
      </c>
      <c r="K71" s="37">
        <f t="shared" si="58"/>
        <v>6215380.0296137026</v>
      </c>
      <c r="L71" s="12"/>
      <c r="M71" s="13"/>
      <c r="N71" s="13"/>
      <c r="O71" s="13"/>
      <c r="P71" s="13"/>
      <c r="Q71" s="13"/>
    </row>
    <row r="72" spans="2:51" s="6" customFormat="1" x14ac:dyDescent="0.2">
      <c r="B72" s="7">
        <f t="shared" si="51"/>
        <v>9.9452544144981534</v>
      </c>
      <c r="C72" s="8">
        <f t="shared" si="52"/>
        <v>835.40137081784496</v>
      </c>
      <c r="D72" s="9">
        <f t="shared" si="50"/>
        <v>43560.401370817846</v>
      </c>
      <c r="E72" s="30">
        <f t="shared" si="54"/>
        <v>119.34305297397785</v>
      </c>
      <c r="F72" s="11">
        <v>112.068617558022</v>
      </c>
      <c r="G72" s="12">
        <v>53889.686073746198</v>
      </c>
      <c r="H72" s="12">
        <f t="shared" si="55"/>
        <v>6303272.4896067586</v>
      </c>
      <c r="I72" s="12">
        <f t="shared" si="56"/>
        <v>0</v>
      </c>
      <c r="J72" s="34">
        <f t="shared" si="57"/>
        <v>0</v>
      </c>
      <c r="K72" s="12">
        <f t="shared" si="58"/>
        <v>6244499.1732147587</v>
      </c>
      <c r="L72" s="12"/>
      <c r="M72" s="13"/>
      <c r="N72" s="13"/>
      <c r="O72" s="13"/>
      <c r="P72" s="13"/>
      <c r="Q72" s="13"/>
    </row>
    <row r="73" spans="2:51" s="6" customFormat="1" x14ac:dyDescent="0.2">
      <c r="B73" s="7">
        <f t="shared" si="51"/>
        <v>10.151574117100401</v>
      </c>
      <c r="C73" s="8">
        <f t="shared" si="52"/>
        <v>852.73222583643371</v>
      </c>
      <c r="D73" s="9">
        <f t="shared" si="50"/>
        <v>43577.732225836437</v>
      </c>
      <c r="E73" s="11">
        <f t="shared" ref="E73" si="59">F73*$E$150</f>
        <v>121.81888940520481</v>
      </c>
      <c r="F73" s="11">
        <v>114.393541876892</v>
      </c>
      <c r="G73" s="12">
        <v>48200.501763578599</v>
      </c>
      <c r="H73" s="12">
        <f t="shared" si="55"/>
        <v>6429651.7927659852</v>
      </c>
      <c r="I73" s="12">
        <f t="shared" si="56"/>
        <v>0</v>
      </c>
      <c r="J73" s="34">
        <f t="shared" si="57"/>
        <v>0</v>
      </c>
      <c r="K73" s="12">
        <f t="shared" si="58"/>
        <v>6312105.1599819856</v>
      </c>
      <c r="L73" s="12"/>
      <c r="M73" s="13"/>
      <c r="N73" s="13"/>
      <c r="O73" s="13"/>
      <c r="P73" s="13"/>
      <c r="Q73" s="13"/>
    </row>
    <row r="74" spans="2:51" s="6" customFormat="1" x14ac:dyDescent="0.2">
      <c r="B74" s="7">
        <f t="shared" si="51"/>
        <v>10.271927276951695</v>
      </c>
      <c r="C74" s="8">
        <f t="shared" si="52"/>
        <v>862.84189126394244</v>
      </c>
      <c r="D74" s="9">
        <f t="shared" si="50"/>
        <v>43587.841891263939</v>
      </c>
      <c r="E74" s="11">
        <f t="shared" si="54"/>
        <v>123.26312732342035</v>
      </c>
      <c r="F74" s="11">
        <v>115.749747729566</v>
      </c>
      <c r="G74" s="12">
        <v>47649.395013840098</v>
      </c>
      <c r="H74" s="12">
        <f t="shared" si="55"/>
        <v>6498866.8204574818</v>
      </c>
      <c r="I74" s="12">
        <f t="shared" si="56"/>
        <v>0</v>
      </c>
      <c r="J74" s="34">
        <f t="shared" si="57"/>
        <v>0</v>
      </c>
      <c r="K74" s="12">
        <f t="shared" si="58"/>
        <v>6430297.9513334911</v>
      </c>
      <c r="L74" s="12"/>
      <c r="M74" s="13"/>
      <c r="N74" s="13"/>
      <c r="O74" s="13"/>
      <c r="P74" s="13"/>
      <c r="Q74" s="13"/>
    </row>
    <row r="75" spans="2:51" s="6" customFormat="1" x14ac:dyDescent="0.2">
      <c r="B75" s="7">
        <f t="shared" si="51"/>
        <v>10.340700511152386</v>
      </c>
      <c r="C75" s="8">
        <f t="shared" si="52"/>
        <v>868.61884293680043</v>
      </c>
      <c r="D75" s="9">
        <f t="shared" si="50"/>
        <v>43593.618842936798</v>
      </c>
      <c r="E75" s="11">
        <f t="shared" si="54"/>
        <v>124.08840613382863</v>
      </c>
      <c r="F75" s="11">
        <v>116.524722502522</v>
      </c>
      <c r="G75" s="12">
        <v>47832.510947148097</v>
      </c>
      <c r="H75" s="12">
        <f t="shared" si="55"/>
        <v>6538266.4173409818</v>
      </c>
      <c r="I75" s="12">
        <f t="shared" si="56"/>
        <v>0</v>
      </c>
      <c r="J75" s="34">
        <f t="shared" si="57"/>
        <v>0</v>
      </c>
      <c r="K75" s="12">
        <f t="shared" si="58"/>
        <v>6499084.2064130157</v>
      </c>
      <c r="L75" s="12"/>
      <c r="M75" s="13"/>
      <c r="N75" s="13"/>
      <c r="O75" s="13"/>
      <c r="P75" s="13"/>
      <c r="Q75" s="13"/>
    </row>
    <row r="76" spans="2:51" s="6" customFormat="1" x14ac:dyDescent="0.2">
      <c r="B76" s="7">
        <f t="shared" si="51"/>
        <v>10.478246979553854</v>
      </c>
      <c r="C76" s="8">
        <f t="shared" si="52"/>
        <v>880.1727462825238</v>
      </c>
      <c r="D76" s="9">
        <f t="shared" si="50"/>
        <v>43605.172746282522</v>
      </c>
      <c r="E76" s="11">
        <f t="shared" si="54"/>
        <v>125.73896375464625</v>
      </c>
      <c r="F76" s="11">
        <v>118.074672048435</v>
      </c>
      <c r="G76" s="12">
        <v>47464.797859635801</v>
      </c>
      <c r="H76" s="12">
        <f t="shared" si="55"/>
        <v>6616913.2669882057</v>
      </c>
      <c r="I76" s="12">
        <f t="shared" si="56"/>
        <v>0</v>
      </c>
      <c r="J76" s="34">
        <f t="shared" si="57"/>
        <v>0</v>
      </c>
      <c r="K76" s="12">
        <f t="shared" si="58"/>
        <v>6538548.8451322224</v>
      </c>
      <c r="L76" s="12"/>
      <c r="M76" s="13"/>
      <c r="N76" s="13"/>
      <c r="O76" s="13"/>
      <c r="P76" s="13"/>
      <c r="Q76" s="13"/>
    </row>
    <row r="77" spans="2:51" s="6" customFormat="1" x14ac:dyDescent="0.2">
      <c r="B77" s="7">
        <f t="shared" si="51"/>
        <v>10.718953299256533</v>
      </c>
      <c r="C77" s="8">
        <f t="shared" si="52"/>
        <v>900.39207713754877</v>
      </c>
      <c r="D77" s="9">
        <f t="shared" si="50"/>
        <v>43625.392077137549</v>
      </c>
      <c r="E77" s="11">
        <f t="shared" si="54"/>
        <v>128.6274395910784</v>
      </c>
      <c r="F77" s="11">
        <v>120.787083753784</v>
      </c>
      <c r="G77" s="12">
        <v>46546.070598690902</v>
      </c>
      <c r="H77" s="12">
        <f t="shared" si="55"/>
        <v>6752687.3279401446</v>
      </c>
      <c r="I77" s="12">
        <f t="shared" si="56"/>
        <v>0</v>
      </c>
      <c r="J77" s="34">
        <f t="shared" si="57"/>
        <v>0</v>
      </c>
      <c r="K77" s="12">
        <f t="shared" si="58"/>
        <v>6615549.5896921111</v>
      </c>
      <c r="L77" s="12"/>
      <c r="M77" s="13"/>
      <c r="N77" s="13"/>
      <c r="O77" s="13"/>
      <c r="P77" s="13"/>
      <c r="Q77" s="13"/>
    </row>
    <row r="78" spans="2:51" s="6" customFormat="1" x14ac:dyDescent="0.2">
      <c r="B78" s="7">
        <f t="shared" si="51"/>
        <v>10.890886384758346</v>
      </c>
      <c r="C78" s="8">
        <f t="shared" si="52"/>
        <v>914.83445631970108</v>
      </c>
      <c r="D78" s="9">
        <f t="shared" si="50"/>
        <v>43639.834456319702</v>
      </c>
      <c r="E78" s="11">
        <f t="shared" ref="E78" si="60">F78*$E$150</f>
        <v>130.69063661710015</v>
      </c>
      <c r="F78" s="11">
        <v>122.724520686175</v>
      </c>
      <c r="G78" s="12">
        <v>48563.4934594839</v>
      </c>
      <c r="H78" s="12">
        <f t="shared" si="55"/>
        <v>6850802.2127956701</v>
      </c>
      <c r="I78" s="12">
        <f t="shared" si="56"/>
        <v>0</v>
      </c>
      <c r="J78" s="34">
        <f t="shared" si="57"/>
        <v>0</v>
      </c>
      <c r="K78" s="12">
        <f t="shared" si="58"/>
        <v>6752846.6854757043</v>
      </c>
      <c r="L78" s="12"/>
      <c r="M78" s="13"/>
      <c r="N78" s="13"/>
      <c r="O78" s="13"/>
      <c r="P78" s="13"/>
      <c r="Q78" s="13"/>
    </row>
    <row r="79" spans="2:51" s="6" customFormat="1" x14ac:dyDescent="0.2">
      <c r="B79" s="7">
        <f t="shared" si="51"/>
        <v>11.011239544609642</v>
      </c>
      <c r="C79" s="8">
        <f t="shared" si="52"/>
        <v>924.94412174720992</v>
      </c>
      <c r="D79" s="9">
        <f t="shared" si="50"/>
        <v>43649.944121747212</v>
      </c>
      <c r="E79" s="11">
        <f t="shared" si="54"/>
        <v>132.1348745353157</v>
      </c>
      <c r="F79" s="11">
        <v>124.08072653884901</v>
      </c>
      <c r="G79" s="12">
        <v>48562.845425341802</v>
      </c>
      <c r="H79" s="12">
        <f t="shared" si="55"/>
        <v>6920938.9835331291</v>
      </c>
      <c r="I79" s="12">
        <f t="shared" si="56"/>
        <v>0</v>
      </c>
      <c r="J79" s="34">
        <f t="shared" si="57"/>
        <v>0</v>
      </c>
      <c r="K79" s="12">
        <f t="shared" si="58"/>
        <v>6852370.1144091375</v>
      </c>
      <c r="L79" s="12"/>
      <c r="M79" s="13"/>
      <c r="N79" s="13"/>
      <c r="O79" s="13"/>
      <c r="P79" s="13"/>
      <c r="Q79" s="13"/>
    </row>
    <row r="80" spans="2:51" s="6" customFormat="1" x14ac:dyDescent="0.2">
      <c r="B80" s="7">
        <f t="shared" si="51"/>
        <v>11.06281947026025</v>
      </c>
      <c r="C80" s="8">
        <f t="shared" si="52"/>
        <v>929.27683550186089</v>
      </c>
      <c r="D80" s="9">
        <f t="shared" si="50"/>
        <v>43654.276835501863</v>
      </c>
      <c r="E80" s="11">
        <f t="shared" si="54"/>
        <v>132.75383364312299</v>
      </c>
      <c r="F80" s="11">
        <v>124.661957618567</v>
      </c>
      <c r="G80" s="12">
        <v>46911.191549634699</v>
      </c>
      <c r="H80" s="12">
        <f t="shared" si="55"/>
        <v>6950486.2459055251</v>
      </c>
      <c r="I80" s="12">
        <f t="shared" si="56"/>
        <v>0</v>
      </c>
      <c r="J80" s="34">
        <f t="shared" si="57"/>
        <v>0</v>
      </c>
      <c r="K80" s="12">
        <f t="shared" si="58"/>
        <v>6921099.5877095005</v>
      </c>
      <c r="L80" s="12"/>
      <c r="M80" s="13"/>
      <c r="N80" s="13"/>
      <c r="O80" s="13"/>
      <c r="P80" s="13"/>
      <c r="Q80" s="13"/>
    </row>
    <row r="81" spans="2:17" s="6" customFormat="1" x14ac:dyDescent="0.2">
      <c r="B81" s="7">
        <f t="shared" si="51"/>
        <v>11.17791911916566</v>
      </c>
      <c r="C81" s="8">
        <f t="shared" si="52"/>
        <v>938.94520600991541</v>
      </c>
      <c r="D81" s="9">
        <f t="shared" si="50"/>
        <v>43663.945206009914</v>
      </c>
      <c r="E81" s="11">
        <f t="shared" si="54"/>
        <v>134.13502942998792</v>
      </c>
      <c r="F81" s="11">
        <v>125.958964009418</v>
      </c>
      <c r="G81" s="12">
        <v>48383.558550913302</v>
      </c>
      <c r="H81" s="12">
        <f t="shared" si="55"/>
        <v>7016296.5995801371</v>
      </c>
      <c r="I81" s="12">
        <f t="shared" si="56"/>
        <v>0</v>
      </c>
      <c r="J81" s="34">
        <f t="shared" si="57"/>
        <v>0</v>
      </c>
      <c r="K81" s="12">
        <f t="shared" si="58"/>
        <v>6950720.8160131415</v>
      </c>
      <c r="L81" s="12"/>
      <c r="M81" s="13"/>
      <c r="N81" s="13"/>
      <c r="O81" s="13"/>
      <c r="P81" s="13"/>
      <c r="Q81" s="13"/>
    </row>
    <row r="82" spans="2:17" s="6" customFormat="1" x14ac:dyDescent="0.2">
      <c r="B82" s="7">
        <f t="shared" si="51"/>
        <v>11.337912407063184</v>
      </c>
      <c r="C82" s="8">
        <f t="shared" si="52"/>
        <v>952.3846421933074</v>
      </c>
      <c r="D82" s="9">
        <f t="shared" si="50"/>
        <v>43677.384642193305</v>
      </c>
      <c r="E82" s="11">
        <f t="shared" si="54"/>
        <v>136.0549488847582</v>
      </c>
      <c r="F82" s="11">
        <v>127.761856710393</v>
      </c>
      <c r="G82" s="12">
        <v>49845.490145252203</v>
      </c>
      <c r="H82" s="12">
        <f t="shared" si="55"/>
        <v>7110592.5303878095</v>
      </c>
      <c r="I82" s="12">
        <f t="shared" si="56"/>
        <v>0</v>
      </c>
      <c r="J82" s="34">
        <f t="shared" si="57"/>
        <v>0</v>
      </c>
      <c r="K82" s="12">
        <f t="shared" si="58"/>
        <v>7019439.4702428384</v>
      </c>
      <c r="L82" s="12"/>
      <c r="M82" s="13"/>
      <c r="N82" s="13"/>
      <c r="O82" s="13"/>
      <c r="P82" s="13"/>
      <c r="Q82" s="13"/>
    </row>
    <row r="83" spans="2:17" s="6" customFormat="1" x14ac:dyDescent="0.2">
      <c r="B83" s="7">
        <f t="shared" si="51"/>
        <v>11.423878949814137</v>
      </c>
      <c r="C83" s="8">
        <f t="shared" si="52"/>
        <v>959.60583178438742</v>
      </c>
      <c r="D83" s="9">
        <f t="shared" si="50"/>
        <v>43684.605831784385</v>
      </c>
      <c r="E83" s="11">
        <f t="shared" ref="E83" si="61">F83*$E$150</f>
        <v>137.08654739776964</v>
      </c>
      <c r="F83" s="11">
        <v>128.73057517658901</v>
      </c>
      <c r="G83" s="12">
        <v>49478.0547866579</v>
      </c>
      <c r="H83" s="12">
        <f t="shared" si="55"/>
        <v>7161823.5410172008</v>
      </c>
      <c r="I83" s="12">
        <f t="shared" si="56"/>
        <v>0</v>
      </c>
      <c r="J83" s="34">
        <f t="shared" si="57"/>
        <v>0</v>
      </c>
      <c r="K83" s="12">
        <f t="shared" si="58"/>
        <v>7112845.7773571918</v>
      </c>
      <c r="L83" s="12"/>
      <c r="M83" s="13"/>
      <c r="N83" s="13"/>
      <c r="O83" s="13"/>
      <c r="P83" s="13"/>
      <c r="Q83" s="13"/>
    </row>
    <row r="84" spans="2:17" s="6" customFormat="1" x14ac:dyDescent="0.2">
      <c r="B84" s="7">
        <f t="shared" si="51"/>
        <v>11.492652184014824</v>
      </c>
      <c r="C84" s="8">
        <f t="shared" si="52"/>
        <v>965.3827834572453</v>
      </c>
      <c r="D84" s="9">
        <f t="shared" si="50"/>
        <v>43690.382783457244</v>
      </c>
      <c r="E84" s="11">
        <f t="shared" si="54"/>
        <v>137.9118262081779</v>
      </c>
      <c r="F84" s="11">
        <v>129.50554994954501</v>
      </c>
      <c r="G84" s="12">
        <v>46541.904664920003</v>
      </c>
      <c r="H84" s="12">
        <f t="shared" si="55"/>
        <v>7201445.1599730244</v>
      </c>
      <c r="I84" s="12">
        <f t="shared" si="56"/>
        <v>0</v>
      </c>
      <c r="J84" s="34">
        <f t="shared" si="57"/>
        <v>0</v>
      </c>
      <c r="K84" s="12">
        <f t="shared" si="58"/>
        <v>7162262.9490450583</v>
      </c>
      <c r="L84" s="12"/>
      <c r="M84" s="13"/>
      <c r="N84" s="13"/>
      <c r="O84" s="13"/>
      <c r="P84" s="13"/>
      <c r="Q84" s="13"/>
    </row>
    <row r="85" spans="2:17" s="6" customFormat="1" x14ac:dyDescent="0.2">
      <c r="B85" s="7">
        <f t="shared" si="51"/>
        <v>11.630198652416382</v>
      </c>
      <c r="C85" s="8">
        <f t="shared" si="52"/>
        <v>976.93668680297606</v>
      </c>
      <c r="D85" s="9">
        <f t="shared" si="50"/>
        <v>43701.936686802976</v>
      </c>
      <c r="E85" s="11">
        <f t="shared" si="54"/>
        <v>139.56238382899659</v>
      </c>
      <c r="F85" s="11">
        <v>131.055499495459</v>
      </c>
      <c r="G85" s="12">
        <v>46541.164054471898</v>
      </c>
      <c r="H85" s="12">
        <f t="shared" si="55"/>
        <v>7278264.6441950155</v>
      </c>
      <c r="I85" s="12">
        <f t="shared" si="56"/>
        <v>0</v>
      </c>
      <c r="J85" s="34">
        <f t="shared" si="57"/>
        <v>0</v>
      </c>
      <c r="K85" s="12">
        <f t="shared" si="58"/>
        <v>7199900.2223389829</v>
      </c>
      <c r="L85" s="12"/>
      <c r="M85" s="13"/>
      <c r="N85" s="13"/>
      <c r="O85" s="13"/>
      <c r="P85" s="13"/>
      <c r="Q85" s="13"/>
    </row>
    <row r="86" spans="2:17" s="6" customFormat="1" x14ac:dyDescent="0.2">
      <c r="B86" s="7">
        <f t="shared" si="51"/>
        <v>11.802131737918193</v>
      </c>
      <c r="C86" s="8">
        <f t="shared" si="52"/>
        <v>991.37906598512814</v>
      </c>
      <c r="D86" s="9">
        <f t="shared" si="50"/>
        <v>43716.379065985129</v>
      </c>
      <c r="E86" s="29">
        <f t="shared" si="54"/>
        <v>141.62558085501831</v>
      </c>
      <c r="F86" s="11">
        <v>132.99293642785</v>
      </c>
      <c r="G86" s="12">
        <v>48191.614438200602</v>
      </c>
      <c r="H86" s="12">
        <f t="shared" si="55"/>
        <v>7375990.8376214439</v>
      </c>
      <c r="I86" s="12">
        <f t="shared" si="56"/>
        <v>0</v>
      </c>
      <c r="J86" s="34">
        <f t="shared" si="57"/>
        <v>0</v>
      </c>
      <c r="K86" s="12">
        <f t="shared" si="58"/>
        <v>7278035.310301478</v>
      </c>
      <c r="L86" s="12"/>
      <c r="M86" s="13"/>
      <c r="N86" s="13"/>
      <c r="O86" s="13"/>
      <c r="P86" s="13"/>
      <c r="Q86" s="13"/>
    </row>
    <row r="87" spans="2:17" s="6" customFormat="1" x14ac:dyDescent="0.2">
      <c r="B87" s="7">
        <f t="shared" si="51"/>
        <v>12.008451440520439</v>
      </c>
      <c r="C87" s="8">
        <f t="shared" si="52"/>
        <v>1008.7099210037169</v>
      </c>
      <c r="D87" s="9">
        <f t="shared" si="50"/>
        <v>43733.70992100372</v>
      </c>
      <c r="E87" s="11">
        <f t="shared" si="54"/>
        <v>144.10141728624527</v>
      </c>
      <c r="F87" s="11">
        <v>135.31786074671999</v>
      </c>
      <c r="G87" s="12">
        <v>48007.017283996298</v>
      </c>
      <c r="H87" s="12">
        <f t="shared" si="55"/>
        <v>7495076.8761474434</v>
      </c>
      <c r="I87" s="12">
        <f t="shared" si="56"/>
        <v>0</v>
      </c>
      <c r="J87" s="34">
        <f t="shared" si="57"/>
        <v>0</v>
      </c>
      <c r="K87" s="12">
        <f t="shared" si="58"/>
        <v>7377530.2433634447</v>
      </c>
      <c r="L87" s="12"/>
      <c r="M87" s="13"/>
      <c r="N87" s="13"/>
      <c r="O87" s="13"/>
      <c r="P87" s="13"/>
      <c r="Q87" s="13"/>
    </row>
    <row r="88" spans="2:17" s="6" customFormat="1" x14ac:dyDescent="0.2">
      <c r="B88" s="7">
        <f t="shared" si="51"/>
        <v>12.180384526022342</v>
      </c>
      <c r="C88" s="8">
        <f t="shared" si="52"/>
        <v>1023.1523001858767</v>
      </c>
      <c r="D88" s="9">
        <f t="shared" si="50"/>
        <v>43748.152300185873</v>
      </c>
      <c r="E88" s="11">
        <f t="shared" ref="E88" si="62">F88*$E$150</f>
        <v>146.1646143122681</v>
      </c>
      <c r="F88" s="11">
        <v>137.255297679112</v>
      </c>
      <c r="G88" s="12">
        <v>50207.926383321399</v>
      </c>
      <c r="H88" s="12">
        <f t="shared" si="55"/>
        <v>7596395.2659901483</v>
      </c>
      <c r="I88" s="12">
        <f t="shared" si="56"/>
        <v>0</v>
      </c>
      <c r="J88" s="34">
        <f t="shared" si="57"/>
        <v>0</v>
      </c>
      <c r="K88" s="12">
        <f t="shared" si="58"/>
        <v>7498439.7386701312</v>
      </c>
      <c r="L88" s="12"/>
      <c r="M88" s="13"/>
      <c r="N88" s="13"/>
      <c r="O88" s="13"/>
      <c r="P88" s="13"/>
      <c r="Q88" s="13"/>
    </row>
    <row r="89" spans="2:17" s="6" customFormat="1" x14ac:dyDescent="0.2">
      <c r="B89" s="7">
        <f t="shared" si="51"/>
        <v>12.231964451672859</v>
      </c>
      <c r="C89" s="8">
        <f t="shared" si="52"/>
        <v>1027.48501394052</v>
      </c>
      <c r="D89" s="9">
        <f t="shared" si="50"/>
        <v>43752.485013940517</v>
      </c>
      <c r="E89" s="11">
        <f t="shared" si="54"/>
        <v>146.7835734200743</v>
      </c>
      <c r="F89" s="11">
        <v>137.83652875882899</v>
      </c>
      <c r="G89" s="12">
        <v>48556.272507614398</v>
      </c>
      <c r="H89" s="12">
        <f t="shared" si="55"/>
        <v>7626960.7662045127</v>
      </c>
      <c r="I89" s="12">
        <f t="shared" si="56"/>
        <v>0</v>
      </c>
      <c r="J89" s="34">
        <f t="shared" si="57"/>
        <v>0</v>
      </c>
      <c r="K89" s="12">
        <f t="shared" si="58"/>
        <v>7597574.1080085384</v>
      </c>
      <c r="L89" s="12"/>
      <c r="M89" s="13"/>
      <c r="N89" s="13"/>
      <c r="O89" s="13"/>
      <c r="P89" s="13"/>
      <c r="Q89" s="13"/>
    </row>
    <row r="90" spans="2:17" s="6" customFormat="1" x14ac:dyDescent="0.2">
      <c r="B90" s="7">
        <f t="shared" si="51"/>
        <v>12.335124302973982</v>
      </c>
      <c r="C90" s="8">
        <f t="shared" si="52"/>
        <v>1036.1504414498145</v>
      </c>
      <c r="D90" s="9">
        <f t="shared" si="50"/>
        <v>43761.150441449812</v>
      </c>
      <c r="E90" s="11">
        <f t="shared" si="54"/>
        <v>148.02149163568779</v>
      </c>
      <c r="F90" s="11">
        <v>138.99899091826401</v>
      </c>
      <c r="G90" s="12">
        <v>49473.148242438801</v>
      </c>
      <c r="H90" s="12">
        <f t="shared" si="55"/>
        <v>7687636.9690107778</v>
      </c>
      <c r="I90" s="12">
        <f t="shared" si="56"/>
        <v>0</v>
      </c>
      <c r="J90" s="34">
        <f t="shared" si="57"/>
        <v>0</v>
      </c>
      <c r="K90" s="12">
        <f t="shared" si="58"/>
        <v>7628863.652618777</v>
      </c>
      <c r="L90" s="12"/>
      <c r="M90" s="13"/>
      <c r="N90" s="13"/>
      <c r="O90" s="13"/>
      <c r="P90" s="13"/>
      <c r="Q90" s="13"/>
    </row>
    <row r="91" spans="2:17" s="6" customFormat="1" x14ac:dyDescent="0.2">
      <c r="B91" s="7">
        <f t="shared" si="51"/>
        <v>12.438284154275104</v>
      </c>
      <c r="C91" s="8">
        <f t="shared" si="52"/>
        <v>1044.8158689591087</v>
      </c>
      <c r="D91" s="9">
        <f t="shared" si="50"/>
        <v>43769.815868959107</v>
      </c>
      <c r="E91" s="11">
        <f t="shared" si="54"/>
        <v>149.25940985130126</v>
      </c>
      <c r="F91" s="11">
        <v>140.16145307769901</v>
      </c>
      <c r="G91" s="12">
        <v>51123.968931391697</v>
      </c>
      <c r="H91" s="12">
        <f t="shared" si="55"/>
        <v>7749902.4709046213</v>
      </c>
      <c r="I91" s="12">
        <f t="shared" si="56"/>
        <v>0</v>
      </c>
      <c r="J91" s="34">
        <f t="shared" si="57"/>
        <v>0</v>
      </c>
      <c r="K91" s="12">
        <f t="shared" si="58"/>
        <v>7691129.1545126215</v>
      </c>
      <c r="L91" s="12"/>
      <c r="M91" s="13"/>
      <c r="N91" s="13"/>
      <c r="O91" s="13"/>
      <c r="P91" s="13"/>
      <c r="Q91" s="13"/>
    </row>
    <row r="92" spans="2:17" s="6" customFormat="1" x14ac:dyDescent="0.2">
      <c r="B92" s="7">
        <f t="shared" si="51"/>
        <v>12.489864079925622</v>
      </c>
      <c r="C92" s="8">
        <f t="shared" si="52"/>
        <v>1049.1485827137521</v>
      </c>
      <c r="D92" s="9">
        <f t="shared" si="50"/>
        <v>43774.148582713751</v>
      </c>
      <c r="E92" s="11">
        <f t="shared" si="54"/>
        <v>149.87836895910746</v>
      </c>
      <c r="F92" s="11">
        <v>140.74268415741599</v>
      </c>
      <c r="G92" s="12">
        <v>51674.149918069903</v>
      </c>
      <c r="H92" s="12">
        <f t="shared" si="55"/>
        <v>7781716.386868231</v>
      </c>
      <c r="I92" s="12">
        <f t="shared" si="56"/>
        <v>0</v>
      </c>
      <c r="J92" s="34">
        <f t="shared" si="57"/>
        <v>0</v>
      </c>
      <c r="K92" s="12">
        <f t="shared" si="58"/>
        <v>7752329.7286722567</v>
      </c>
      <c r="L92" s="12"/>
      <c r="M92" s="13"/>
      <c r="N92" s="13"/>
      <c r="O92" s="13"/>
      <c r="P92" s="13"/>
      <c r="Q92" s="13"/>
    </row>
    <row r="93" spans="2:17" s="6" customFormat="1" x14ac:dyDescent="0.2">
      <c r="B93" s="7">
        <f t="shared" si="51"/>
        <v>12.610217239776917</v>
      </c>
      <c r="C93" s="8">
        <f t="shared" si="52"/>
        <v>1059.258248141261</v>
      </c>
      <c r="D93" s="9">
        <f t="shared" si="50"/>
        <v>43784.258248141261</v>
      </c>
      <c r="E93" s="11">
        <f t="shared" ref="E93" si="63">F93*$E$150</f>
        <v>151.32260687732301</v>
      </c>
      <c r="F93" s="11">
        <v>142.09889001009</v>
      </c>
      <c r="G93" s="12">
        <v>50939.556929799299</v>
      </c>
      <c r="H93" s="12">
        <f t="shared" si="55"/>
        <v>7855815.6900474047</v>
      </c>
      <c r="I93" s="12">
        <f t="shared" si="56"/>
        <v>0</v>
      </c>
      <c r="J93" s="34">
        <f t="shared" si="57"/>
        <v>0</v>
      </c>
      <c r="K93" s="12">
        <f t="shared" si="58"/>
        <v>7787246.8209234132</v>
      </c>
      <c r="L93" s="12"/>
      <c r="M93" s="13"/>
      <c r="N93" s="13"/>
      <c r="O93" s="13"/>
      <c r="P93" s="13"/>
      <c r="Q93" s="13"/>
    </row>
    <row r="94" spans="2:17" s="6" customFormat="1" x14ac:dyDescent="0.2">
      <c r="B94" s="7">
        <f t="shared" si="51"/>
        <v>12.833730250929337</v>
      </c>
      <c r="C94" s="8">
        <f t="shared" si="52"/>
        <v>1078.0333410780643</v>
      </c>
      <c r="D94" s="9">
        <f t="shared" si="50"/>
        <v>43803.033341078066</v>
      </c>
      <c r="E94" s="11">
        <f t="shared" si="54"/>
        <v>154.00476301115205</v>
      </c>
      <c r="F94" s="11">
        <v>144.61755802219901</v>
      </c>
      <c r="G94" s="12">
        <v>53507.160777270597</v>
      </c>
      <c r="H94" s="12">
        <f t="shared" si="55"/>
        <v>7995886.8923255689</v>
      </c>
      <c r="I94" s="12">
        <f t="shared" si="56"/>
        <v>0</v>
      </c>
      <c r="J94" s="34">
        <f t="shared" si="57"/>
        <v>0</v>
      </c>
      <c r="K94" s="12">
        <f t="shared" si="58"/>
        <v>7868544.7068095775</v>
      </c>
      <c r="L94" s="12"/>
      <c r="M94" s="13"/>
      <c r="N94" s="13"/>
      <c r="O94" s="13"/>
      <c r="P94" s="13"/>
      <c r="Q94" s="13"/>
    </row>
    <row r="95" spans="2:17" s="6" customFormat="1" x14ac:dyDescent="0.2">
      <c r="B95" s="7">
        <f t="shared" si="51"/>
        <v>12.988470027881066</v>
      </c>
      <c r="C95" s="8">
        <f t="shared" si="52"/>
        <v>1091.0314823420097</v>
      </c>
      <c r="D95" s="9">
        <f t="shared" si="50"/>
        <v>43816.031482342012</v>
      </c>
      <c r="E95" s="11">
        <f t="shared" si="54"/>
        <v>155.8616403345728</v>
      </c>
      <c r="F95" s="11">
        <v>146.36125126135201</v>
      </c>
      <c r="G95" s="12">
        <v>55341.1899758375</v>
      </c>
      <c r="H95" s="12">
        <f t="shared" si="55"/>
        <v>8096945.9094281662</v>
      </c>
      <c r="I95" s="42">
        <f t="shared" si="56"/>
        <v>1341.1899758375002</v>
      </c>
      <c r="J95" s="34">
        <f t="shared" si="57"/>
        <v>1.1347583643124466</v>
      </c>
      <c r="K95" s="12">
        <f t="shared" si="58"/>
        <v>8008785.9348401409</v>
      </c>
      <c r="L95" s="35">
        <f>SUMPRODUCT(I95:I105,J95:J105)</f>
        <v>62140.332483213278</v>
      </c>
      <c r="N95" s="13"/>
      <c r="O95" s="13"/>
      <c r="P95" s="13"/>
      <c r="Q95" s="13"/>
    </row>
    <row r="96" spans="2:17" s="6" customFormat="1" x14ac:dyDescent="0.2">
      <c r="B96" s="7">
        <f t="shared" si="51"/>
        <v>13.022856644981411</v>
      </c>
      <c r="C96" s="8">
        <f t="shared" si="52"/>
        <v>1093.9199581784387</v>
      </c>
      <c r="D96" s="9">
        <f t="shared" si="50"/>
        <v>43818.919958178441</v>
      </c>
      <c r="E96" s="11">
        <f t="shared" si="54"/>
        <v>156.27427973977694</v>
      </c>
      <c r="F96" s="11">
        <v>146.74873864783001</v>
      </c>
      <c r="G96" s="12">
        <v>55157.518584693396</v>
      </c>
      <c r="H96" s="12">
        <f t="shared" si="55"/>
        <v>8119743.9701162884</v>
      </c>
      <c r="I96" s="42">
        <f t="shared" si="56"/>
        <v>1157.5185846933964</v>
      </c>
      <c r="J96" s="34">
        <f t="shared" si="57"/>
        <v>0.92843866170983347</v>
      </c>
      <c r="K96" s="12">
        <f t="shared" si="58"/>
        <v>8100152.8646523049</v>
      </c>
      <c r="L96" s="12"/>
      <c r="M96" s="13"/>
      <c r="N96" s="13"/>
      <c r="O96" s="13"/>
      <c r="P96" s="13"/>
      <c r="Q96" s="13"/>
    </row>
    <row r="97" spans="2:17" s="6" customFormat="1" x14ac:dyDescent="0.2">
      <c r="B97" s="7">
        <f t="shared" si="51"/>
        <v>13.143209804832706</v>
      </c>
      <c r="C97" s="8">
        <f t="shared" si="52"/>
        <v>1104.0296236059473</v>
      </c>
      <c r="D97" s="9">
        <f t="shared" si="50"/>
        <v>43829.029623605944</v>
      </c>
      <c r="E97" s="11">
        <f t="shared" si="54"/>
        <v>157.71851765799246</v>
      </c>
      <c r="F97" s="11">
        <v>148.10494450050399</v>
      </c>
      <c r="G97" s="12">
        <v>56257.787981743902</v>
      </c>
      <c r="H97" s="12">
        <f t="shared" si="55"/>
        <v>8200199.0753227165</v>
      </c>
      <c r="I97" s="42">
        <f t="shared" si="56"/>
        <v>2257.7879817439025</v>
      </c>
      <c r="J97" s="34">
        <f t="shared" si="57"/>
        <v>1.0315985130114029</v>
      </c>
      <c r="K97" s="12">
        <f t="shared" si="58"/>
        <v>8131630.2061987258</v>
      </c>
      <c r="L97" s="12"/>
      <c r="M97" s="13"/>
      <c r="N97" s="13"/>
      <c r="O97" s="13"/>
      <c r="P97" s="13"/>
      <c r="Q97" s="13"/>
    </row>
    <row r="98" spans="2:17" s="6" customFormat="1" ht="20.25" x14ac:dyDescent="0.3">
      <c r="B98" s="7">
        <f t="shared" si="51"/>
        <v>13.194789730483313</v>
      </c>
      <c r="C98" s="8">
        <f t="shared" si="52"/>
        <v>1108.3623373605983</v>
      </c>
      <c r="D98" s="9">
        <f t="shared" si="50"/>
        <v>43833.362337360595</v>
      </c>
      <c r="E98" s="11">
        <f t="shared" ref="E98" si="64">F98*$E$150</f>
        <v>158.33747676579975</v>
      </c>
      <c r="F98" s="11">
        <v>148.686175580222</v>
      </c>
      <c r="G98" s="12">
        <v>59743.748784935902</v>
      </c>
      <c r="H98" s="12">
        <f t="shared" si="55"/>
        <v>8236099.1791734053</v>
      </c>
      <c r="I98" s="42">
        <f t="shared" si="56"/>
        <v>5743.7487849359022</v>
      </c>
      <c r="J98" s="34">
        <f t="shared" si="57"/>
        <v>0.72211895910777457</v>
      </c>
      <c r="K98" s="12">
        <f t="shared" si="58"/>
        <v>8206712.5209773798</v>
      </c>
      <c r="L98" s="12">
        <f>SUM(I95:I98)-I98/2</f>
        <v>7628.3709347427503</v>
      </c>
      <c r="M98" s="43" t="s">
        <v>14</v>
      </c>
      <c r="N98" s="13"/>
      <c r="O98" s="13"/>
      <c r="P98" s="44">
        <f>L37-L98</f>
        <v>24201.897608548257</v>
      </c>
      <c r="Q98" s="13"/>
    </row>
    <row r="99" spans="2:17" s="6" customFormat="1" x14ac:dyDescent="0.2">
      <c r="B99" s="7">
        <f t="shared" si="51"/>
        <v>13.263562964684001</v>
      </c>
      <c r="C99" s="8">
        <f t="shared" si="52"/>
        <v>1114.1392890334562</v>
      </c>
      <c r="D99" s="9">
        <f t="shared" ref="D99:D130" si="65">D$1+E99*7</f>
        <v>43839.139289033454</v>
      </c>
      <c r="E99" s="11">
        <f t="shared" si="54"/>
        <v>159.16275557620801</v>
      </c>
      <c r="F99" s="11">
        <v>149.461150353178</v>
      </c>
      <c r="G99" s="12">
        <v>60844.295910904497</v>
      </c>
      <c r="H99" s="12">
        <f t="shared" si="55"/>
        <v>8285858.5582114263</v>
      </c>
      <c r="I99" s="12">
        <f t="shared" si="56"/>
        <v>6844.2959109044968</v>
      </c>
      <c r="J99" s="34">
        <f t="shared" si="57"/>
        <v>1.0315985130108771</v>
      </c>
      <c r="K99" s="12">
        <f t="shared" si="58"/>
        <v>8246676.3472834602</v>
      </c>
      <c r="L99" s="12"/>
      <c r="M99" s="13"/>
      <c r="N99" s="13"/>
      <c r="O99" s="13"/>
      <c r="P99" s="13"/>
      <c r="Q99" s="13"/>
    </row>
    <row r="100" spans="2:17" s="6" customFormat="1" x14ac:dyDescent="0.2">
      <c r="B100" s="7">
        <f t="shared" si="51"/>
        <v>13.366722815985126</v>
      </c>
      <c r="C100" s="8">
        <f t="shared" si="52"/>
        <v>1122.8047165427506</v>
      </c>
      <c r="D100" s="9">
        <f t="shared" si="65"/>
        <v>43847.804716542749</v>
      </c>
      <c r="E100" s="11">
        <f t="shared" si="54"/>
        <v>160.4006737918215</v>
      </c>
      <c r="F100" s="11">
        <v>150.62361251261299</v>
      </c>
      <c r="G100" s="12">
        <v>61027.226691600503</v>
      </c>
      <c r="H100" s="12">
        <f t="shared" si="55"/>
        <v>8361292.0471085226</v>
      </c>
      <c r="I100" s="12">
        <f t="shared" si="56"/>
        <v>7027.2266916005028</v>
      </c>
      <c r="J100" s="34">
        <f t="shared" si="57"/>
        <v>1.4442379182155491</v>
      </c>
      <c r="K100" s="12">
        <f t="shared" si="58"/>
        <v>8302518.7307165228</v>
      </c>
      <c r="L100" s="12"/>
      <c r="M100" s="13"/>
      <c r="N100" s="13"/>
      <c r="O100" s="13"/>
      <c r="P100" s="13"/>
      <c r="Q100" s="13"/>
    </row>
    <row r="101" spans="2:17" s="6" customFormat="1" x14ac:dyDescent="0.2">
      <c r="B101" s="7">
        <f t="shared" si="51"/>
        <v>13.504269284386593</v>
      </c>
      <c r="C101" s="8">
        <f t="shared" si="52"/>
        <v>1134.3586198884739</v>
      </c>
      <c r="D101" s="9">
        <f t="shared" si="65"/>
        <v>43859.358619888473</v>
      </c>
      <c r="E101" s="11">
        <f t="shared" si="54"/>
        <v>162.05123141263911</v>
      </c>
      <c r="F101" s="11">
        <v>152.17356205852599</v>
      </c>
      <c r="G101" s="12">
        <v>61943.917273812898</v>
      </c>
      <c r="H101" s="12">
        <f t="shared" si="55"/>
        <v>8462777.5265149083</v>
      </c>
      <c r="I101" s="12">
        <f t="shared" si="56"/>
        <v>7943.9172738128982</v>
      </c>
      <c r="J101" s="34">
        <f t="shared" si="57"/>
        <v>1.0315985130114171</v>
      </c>
      <c r="K101" s="12">
        <f t="shared" si="58"/>
        <v>8384413.1046589259</v>
      </c>
      <c r="L101" s="12"/>
      <c r="M101" s="13"/>
      <c r="N101" s="13"/>
      <c r="O101" s="13"/>
      <c r="P101" s="13"/>
      <c r="Q101" s="13"/>
    </row>
    <row r="102" spans="2:17" s="6" customFormat="1" x14ac:dyDescent="0.2">
      <c r="B102" s="7">
        <f t="shared" si="51"/>
        <v>13.538655901487028</v>
      </c>
      <c r="C102" s="8">
        <f t="shared" si="52"/>
        <v>1137.2470957249104</v>
      </c>
      <c r="D102" s="9">
        <f t="shared" si="65"/>
        <v>43862.24709572491</v>
      </c>
      <c r="E102" s="11">
        <f t="shared" si="54"/>
        <v>162.46387081784434</v>
      </c>
      <c r="F102" s="11">
        <v>152.56104944500501</v>
      </c>
      <c r="G102" s="12">
        <v>61760.2458826687</v>
      </c>
      <c r="H102" s="12">
        <f t="shared" si="55"/>
        <v>8488300.1326680593</v>
      </c>
      <c r="I102" s="12">
        <f t="shared" si="56"/>
        <v>7760.2458826686998</v>
      </c>
      <c r="J102" s="34">
        <f t="shared" si="57"/>
        <v>1.237918215613476</v>
      </c>
      <c r="K102" s="12">
        <f t="shared" si="58"/>
        <v>8468709.0272040237</v>
      </c>
      <c r="L102" s="12"/>
      <c r="M102" s="13"/>
      <c r="N102" s="13"/>
      <c r="O102" s="13"/>
      <c r="P102" s="13"/>
      <c r="Q102" s="13"/>
    </row>
    <row r="103" spans="2:17" s="6" customFormat="1" x14ac:dyDescent="0.2">
      <c r="B103" s="7">
        <f t="shared" si="51"/>
        <v>13.710588986988839</v>
      </c>
      <c r="C103" s="8">
        <f t="shared" si="52"/>
        <v>1151.6894749070625</v>
      </c>
      <c r="D103" s="9">
        <f t="shared" si="65"/>
        <v>43876.689474907063</v>
      </c>
      <c r="E103" s="11">
        <f t="shared" ref="E103" si="66">F103*$E$150</f>
        <v>164.52706784386606</v>
      </c>
      <c r="F103" s="11">
        <v>154.49848637739601</v>
      </c>
      <c r="G103" s="12">
        <v>59557.485257223198</v>
      </c>
      <c r="H103" s="12">
        <f t="shared" si="55"/>
        <v>8613451.3237138242</v>
      </c>
      <c r="I103" s="12">
        <f t="shared" si="56"/>
        <v>5557.4852572231976</v>
      </c>
      <c r="J103" s="34">
        <f t="shared" si="57"/>
        <v>1.7537174721186375</v>
      </c>
      <c r="K103" s="12">
        <f t="shared" si="58"/>
        <v>8515495.7963938583</v>
      </c>
      <c r="L103" s="12"/>
      <c r="M103" s="13"/>
      <c r="N103" s="13"/>
      <c r="O103" s="13"/>
      <c r="P103" s="13"/>
      <c r="Q103" s="13"/>
    </row>
    <row r="104" spans="2:17" s="6" customFormat="1" x14ac:dyDescent="0.2">
      <c r="B104" s="7">
        <f t="shared" si="51"/>
        <v>13.830942146840135</v>
      </c>
      <c r="C104" s="8">
        <f t="shared" si="52"/>
        <v>1161.7991403345713</v>
      </c>
      <c r="D104" s="9">
        <f t="shared" si="65"/>
        <v>43886.799140334573</v>
      </c>
      <c r="E104" s="11">
        <f t="shared" si="54"/>
        <v>165.97130576208161</v>
      </c>
      <c r="F104" s="11">
        <v>155.85469223006999</v>
      </c>
      <c r="G104" s="12">
        <v>57905.4610762921</v>
      </c>
      <c r="H104" s="12">
        <f t="shared" si="55"/>
        <v>8698273.5442539137</v>
      </c>
      <c r="I104" s="12">
        <f t="shared" si="56"/>
        <v>3905.4610762921002</v>
      </c>
      <c r="J104" s="34">
        <f t="shared" si="57"/>
        <v>1.5674566294920709</v>
      </c>
      <c r="K104" s="12">
        <f t="shared" si="58"/>
        <v>8629704.675129924</v>
      </c>
      <c r="L104" s="12"/>
      <c r="M104" s="13"/>
      <c r="N104" s="13"/>
      <c r="O104" s="13"/>
      <c r="P104" s="13"/>
      <c r="Q104" s="13"/>
    </row>
    <row r="105" spans="2:17" s="6" customFormat="1" x14ac:dyDescent="0.2">
      <c r="B105" s="7">
        <f t="shared" si="51"/>
        <v>13.97183175857085</v>
      </c>
      <c r="C105" s="8">
        <f t="shared" si="52"/>
        <v>1173.6338677199515</v>
      </c>
      <c r="D105" s="9">
        <f t="shared" si="65"/>
        <v>43898.633867719953</v>
      </c>
      <c r="E105" s="11">
        <f t="shared" si="54"/>
        <v>167.66198110285021</v>
      </c>
      <c r="F105" s="11">
        <v>157.44231416078</v>
      </c>
      <c r="G105" s="12">
        <v>55631.511843081098</v>
      </c>
      <c r="H105" s="12">
        <f t="shared" si="55"/>
        <v>8794250.6244440619</v>
      </c>
      <c r="I105" s="12">
        <f t="shared" si="56"/>
        <v>1631.511843081098</v>
      </c>
      <c r="J105" s="34">
        <f t="shared" si="57"/>
        <v>1.3410780669145055</v>
      </c>
      <c r="K105" s="12">
        <f t="shared" si="58"/>
        <v>8713981.5117790531</v>
      </c>
      <c r="L105" s="12"/>
      <c r="M105" s="13"/>
      <c r="N105" s="13"/>
      <c r="O105" s="13"/>
      <c r="P105" s="13"/>
      <c r="Q105" s="13"/>
    </row>
    <row r="106" spans="2:17" s="6" customFormat="1" x14ac:dyDescent="0.2">
      <c r="B106" s="7">
        <f t="shared" si="51"/>
        <v>14.054455157992551</v>
      </c>
      <c r="C106" s="8">
        <f t="shared" si="52"/>
        <v>1180.5742332713744</v>
      </c>
      <c r="D106" s="9">
        <f t="shared" si="65"/>
        <v>43905.574233271371</v>
      </c>
      <c r="E106" s="11">
        <f t="shared" si="54"/>
        <v>168.65346189591062</v>
      </c>
      <c r="F106" s="11">
        <v>158.37336024217899</v>
      </c>
      <c r="G106" s="12">
        <v>53500.5878595432</v>
      </c>
      <c r="H106" s="12">
        <f t="shared" si="55"/>
        <v>8848351.8148248158</v>
      </c>
      <c r="I106" s="12">
        <f t="shared" si="56"/>
        <v>0</v>
      </c>
      <c r="J106" s="34">
        <f t="shared" si="57"/>
        <v>0</v>
      </c>
      <c r="K106" s="12">
        <f t="shared" si="58"/>
        <v>8801278.7419738341</v>
      </c>
      <c r="L106" s="12"/>
      <c r="M106" s="13"/>
      <c r="N106" s="13"/>
      <c r="O106" s="13"/>
      <c r="P106" s="13"/>
      <c r="Q106" s="13"/>
    </row>
    <row r="107" spans="2:17" s="6" customFormat="1" x14ac:dyDescent="0.2">
      <c r="B107" s="7">
        <f t="shared" si="51"/>
        <v>14.157615009293679</v>
      </c>
      <c r="C107" s="8">
        <f t="shared" si="52"/>
        <v>1189.2396607806691</v>
      </c>
      <c r="D107" s="9">
        <f t="shared" si="65"/>
        <v>43914.239660780666</v>
      </c>
      <c r="E107" s="11">
        <f t="shared" si="54"/>
        <v>169.89138011152414</v>
      </c>
      <c r="F107" s="11">
        <v>159.53582240161401</v>
      </c>
      <c r="G107" s="12">
        <v>51665.170016386</v>
      </c>
      <c r="H107" s="12">
        <f t="shared" si="55"/>
        <v>8913445.118491523</v>
      </c>
      <c r="I107" s="12">
        <f t="shared" si="56"/>
        <v>0</v>
      </c>
      <c r="J107" s="34">
        <f t="shared" si="57"/>
        <v>0</v>
      </c>
      <c r="K107" s="12">
        <f t="shared" si="58"/>
        <v>8854671.8020995222</v>
      </c>
      <c r="L107" s="12"/>
      <c r="M107" s="13"/>
      <c r="N107" s="13"/>
      <c r="O107" s="13"/>
      <c r="P107" s="13"/>
      <c r="Q107" s="13"/>
    </row>
    <row r="108" spans="2:17" s="6" customFormat="1" x14ac:dyDescent="0.2">
      <c r="B108" s="7">
        <f t="shared" si="51"/>
        <v>14.2607748605948</v>
      </c>
      <c r="C108" s="8">
        <f t="shared" si="52"/>
        <v>1197.9050882899633</v>
      </c>
      <c r="D108" s="9">
        <f t="shared" si="65"/>
        <v>43922.905088289961</v>
      </c>
      <c r="E108" s="30">
        <f t="shared" ref="E108" si="67">F108*$E$150</f>
        <v>171.1292983271376</v>
      </c>
      <c r="F108" s="11">
        <v>160.69828456104901</v>
      </c>
      <c r="G108" s="12">
        <v>52949.018228274603</v>
      </c>
      <c r="H108" s="12">
        <f t="shared" si="55"/>
        <v>8978197.0231113639</v>
      </c>
      <c r="I108" s="12">
        <f t="shared" si="56"/>
        <v>0</v>
      </c>
      <c r="J108" s="34">
        <f t="shared" si="57"/>
        <v>0</v>
      </c>
      <c r="K108" s="12">
        <f t="shared" si="58"/>
        <v>8919423.706719365</v>
      </c>
      <c r="L108" s="12"/>
      <c r="M108" s="13"/>
      <c r="N108" s="13"/>
      <c r="O108" s="13"/>
      <c r="P108" s="13"/>
      <c r="Q108" s="13"/>
    </row>
    <row r="109" spans="2:17" s="6" customFormat="1" x14ac:dyDescent="0.2">
      <c r="B109" s="7">
        <f t="shared" si="51"/>
        <v>14.312354786245317</v>
      </c>
      <c r="C109" s="8">
        <f t="shared" si="52"/>
        <v>1202.2378020446067</v>
      </c>
      <c r="D109" s="9">
        <f t="shared" si="65"/>
        <v>43927.237802044605</v>
      </c>
      <c r="E109" s="11">
        <f t="shared" si="54"/>
        <v>171.74825743494381</v>
      </c>
      <c r="F109" s="11">
        <v>161.27951564076599</v>
      </c>
      <c r="G109" s="12">
        <v>51664.3368296318</v>
      </c>
      <c r="H109" s="12">
        <f t="shared" si="55"/>
        <v>9010572.7175669912</v>
      </c>
      <c r="I109" s="12">
        <f t="shared" si="56"/>
        <v>0</v>
      </c>
      <c r="J109" s="34">
        <f t="shared" si="57"/>
        <v>0</v>
      </c>
      <c r="K109" s="12">
        <f t="shared" si="58"/>
        <v>8981186.0593710169</v>
      </c>
      <c r="L109" s="12"/>
      <c r="M109" s="13"/>
      <c r="N109" s="13"/>
      <c r="O109" s="13"/>
      <c r="P109" s="13"/>
      <c r="Q109" s="13"/>
    </row>
    <row r="110" spans="2:17" s="6" customFormat="1" x14ac:dyDescent="0.2">
      <c r="B110" s="7">
        <f t="shared" si="51"/>
        <v>14.432707946096613</v>
      </c>
      <c r="C110" s="8">
        <f t="shared" si="52"/>
        <v>1212.3474674721156</v>
      </c>
      <c r="D110" s="9">
        <f t="shared" si="65"/>
        <v>43937.347467472115</v>
      </c>
      <c r="E110" s="11">
        <f t="shared" si="54"/>
        <v>173.19249535315936</v>
      </c>
      <c r="F110" s="11">
        <v>162.63572149344</v>
      </c>
      <c r="G110" s="12">
        <v>51663.688795489601</v>
      </c>
      <c r="H110" s="12">
        <f t="shared" si="55"/>
        <v>9085187.8438780662</v>
      </c>
      <c r="I110" s="12">
        <f t="shared" si="56"/>
        <v>0</v>
      </c>
      <c r="J110" s="34">
        <f t="shared" si="57"/>
        <v>0</v>
      </c>
      <c r="K110" s="12">
        <f t="shared" si="58"/>
        <v>9016618.9747540746</v>
      </c>
      <c r="L110" s="12"/>
      <c r="M110" s="13"/>
      <c r="N110" s="13"/>
      <c r="O110" s="13"/>
      <c r="P110" s="13"/>
      <c r="Q110" s="13"/>
    </row>
    <row r="111" spans="2:17" s="6" customFormat="1" x14ac:dyDescent="0.2">
      <c r="B111" s="7">
        <f t="shared" si="51"/>
        <v>14.621834340148688</v>
      </c>
      <c r="C111" s="8">
        <f t="shared" si="52"/>
        <v>1228.2340845724898</v>
      </c>
      <c r="D111" s="9">
        <f t="shared" si="65"/>
        <v>43953.23408457249</v>
      </c>
      <c r="E111" s="11">
        <f t="shared" si="54"/>
        <v>175.46201208178425</v>
      </c>
      <c r="F111" s="11">
        <v>164.76690211907101</v>
      </c>
      <c r="G111" s="12">
        <v>49827.808070802297</v>
      </c>
      <c r="H111" s="12">
        <f t="shared" si="55"/>
        <v>9200356.1688536815</v>
      </c>
      <c r="I111" s="12">
        <f t="shared" si="56"/>
        <v>0</v>
      </c>
      <c r="J111" s="34">
        <f t="shared" si="57"/>
        <v>0</v>
      </c>
      <c r="K111" s="12">
        <f t="shared" si="58"/>
        <v>9092605.0888016727</v>
      </c>
      <c r="L111" s="12"/>
      <c r="M111" s="13"/>
      <c r="N111" s="13"/>
      <c r="O111" s="13"/>
      <c r="P111" s="13"/>
      <c r="Q111" s="13"/>
    </row>
    <row r="112" spans="2:17" s="6" customFormat="1" x14ac:dyDescent="0.2">
      <c r="B112" s="7">
        <f t="shared" si="51"/>
        <v>14.776574117100417</v>
      </c>
      <c r="C112" s="8">
        <f t="shared" si="52"/>
        <v>1241.232225836435</v>
      </c>
      <c r="D112" s="9">
        <f t="shared" si="65"/>
        <v>43966.232225836437</v>
      </c>
      <c r="E112" s="11">
        <f t="shared" si="54"/>
        <v>177.318889405205</v>
      </c>
      <c r="F112" s="11">
        <v>166.51059535822401</v>
      </c>
      <c r="G112" s="12">
        <v>49643.488645516001</v>
      </c>
      <c r="H112" s="12">
        <f t="shared" si="55"/>
        <v>9292709.1664555762</v>
      </c>
      <c r="I112" s="12">
        <f t="shared" si="56"/>
        <v>0</v>
      </c>
      <c r="J112" s="34">
        <f t="shared" si="57"/>
        <v>0</v>
      </c>
      <c r="K112" s="12">
        <f t="shared" si="58"/>
        <v>9204549.1918675508</v>
      </c>
      <c r="L112" s="12"/>
      <c r="M112" s="13"/>
      <c r="N112" s="13"/>
      <c r="O112" s="13"/>
      <c r="P112" s="13"/>
      <c r="Q112" s="13"/>
    </row>
    <row r="113" spans="2:17" s="6" customFormat="1" x14ac:dyDescent="0.2">
      <c r="B113" s="7">
        <f t="shared" si="51"/>
        <v>14.948507202602229</v>
      </c>
      <c r="C113" s="8">
        <f t="shared" si="52"/>
        <v>1255.6746050185873</v>
      </c>
      <c r="D113" s="9">
        <f t="shared" si="65"/>
        <v>43980.67460501859</v>
      </c>
      <c r="E113" s="11">
        <f t="shared" ref="E113" si="68">F113*$E$150</f>
        <v>179.38208643122675</v>
      </c>
      <c r="F113" s="11">
        <v>168.448032290615</v>
      </c>
      <c r="G113" s="12">
        <v>48174.672974198897</v>
      </c>
      <c r="H113" s="12">
        <f t="shared" si="55"/>
        <v>9393618.2365279309</v>
      </c>
      <c r="I113" s="12">
        <f t="shared" si="56"/>
        <v>0</v>
      </c>
      <c r="J113" s="34">
        <f t="shared" si="57"/>
        <v>0</v>
      </c>
      <c r="K113" s="12">
        <f t="shared" si="58"/>
        <v>9295662.7092079651</v>
      </c>
      <c r="L113" s="12"/>
      <c r="M113" s="13"/>
      <c r="N113" s="13"/>
      <c r="O113" s="13"/>
      <c r="P113" s="13"/>
      <c r="Q113" s="13"/>
    </row>
    <row r="114" spans="2:17" s="6" customFormat="1" x14ac:dyDescent="0.2">
      <c r="B114" s="7">
        <f t="shared" si="51"/>
        <v>15.137633596654304</v>
      </c>
      <c r="C114" s="8">
        <f t="shared" si="52"/>
        <v>1271.5612221189615</v>
      </c>
      <c r="D114" s="9">
        <f t="shared" si="65"/>
        <v>43996.561222118959</v>
      </c>
      <c r="E114" s="11">
        <f t="shared" si="54"/>
        <v>181.65160315985165</v>
      </c>
      <c r="F114" s="11">
        <v>170.57921291624601</v>
      </c>
      <c r="G114" s="12">
        <v>47806.682157768497</v>
      </c>
      <c r="H114" s="12">
        <f t="shared" si="55"/>
        <v>9502533.8820819743</v>
      </c>
      <c r="I114" s="12">
        <f t="shared" si="56"/>
        <v>0</v>
      </c>
      <c r="J114" s="34">
        <f t="shared" si="57"/>
        <v>0</v>
      </c>
      <c r="K114" s="12">
        <f t="shared" si="58"/>
        <v>9394782.8020299654</v>
      </c>
      <c r="L114" s="12"/>
      <c r="M114" s="13"/>
      <c r="N114" s="13"/>
      <c r="O114" s="13"/>
      <c r="P114" s="13"/>
      <c r="Q114" s="13"/>
    </row>
    <row r="115" spans="2:17" s="6" customFormat="1" x14ac:dyDescent="0.2">
      <c r="B115" s="7">
        <f t="shared" si="51"/>
        <v>15.257986756505597</v>
      </c>
      <c r="C115" s="8">
        <f t="shared" si="52"/>
        <v>1281.6708875464701</v>
      </c>
      <c r="D115" s="9">
        <f t="shared" si="65"/>
        <v>44006.670887546468</v>
      </c>
      <c r="E115" s="11">
        <f t="shared" si="54"/>
        <v>183.09584107806717</v>
      </c>
      <c r="F115" s="11">
        <v>171.93541876891999</v>
      </c>
      <c r="G115" s="12">
        <v>49090.437793351099</v>
      </c>
      <c r="H115" s="12">
        <f t="shared" si="55"/>
        <v>9572505.1294816174</v>
      </c>
      <c r="I115" s="12">
        <f t="shared" si="56"/>
        <v>0</v>
      </c>
      <c r="J115" s="34">
        <f t="shared" si="57"/>
        <v>0</v>
      </c>
      <c r="K115" s="12">
        <f t="shared" si="58"/>
        <v>9503936.2603576276</v>
      </c>
      <c r="L115" s="12"/>
      <c r="M115" s="13"/>
      <c r="N115" s="13"/>
      <c r="O115" s="13"/>
      <c r="P115" s="13"/>
      <c r="Q115" s="13"/>
    </row>
    <row r="116" spans="2:17" s="6" customFormat="1" x14ac:dyDescent="0.2">
      <c r="B116" s="7">
        <f t="shared" si="51"/>
        <v>15.412726533457239</v>
      </c>
      <c r="C116" s="8">
        <f t="shared" si="52"/>
        <v>1294.669028810408</v>
      </c>
      <c r="D116" s="9">
        <f t="shared" si="65"/>
        <v>44019.669028810407</v>
      </c>
      <c r="E116" s="11">
        <f t="shared" si="54"/>
        <v>184.95271840148686</v>
      </c>
      <c r="F116" s="11">
        <v>173.679112008072</v>
      </c>
      <c r="G116" s="12">
        <v>47254.742221275803</v>
      </c>
      <c r="H116" s="12">
        <f t="shared" si="55"/>
        <v>9661955.7194765918</v>
      </c>
      <c r="I116" s="12">
        <f t="shared" si="56"/>
        <v>0</v>
      </c>
      <c r="J116" s="34">
        <f t="shared" si="57"/>
        <v>0</v>
      </c>
      <c r="K116" s="12">
        <f t="shared" si="58"/>
        <v>9573795.7448886167</v>
      </c>
      <c r="L116" s="12"/>
      <c r="M116" s="13"/>
      <c r="N116" s="13"/>
      <c r="O116" s="13"/>
      <c r="P116" s="13"/>
      <c r="Q116" s="13"/>
    </row>
    <row r="117" spans="2:17" s="6" customFormat="1" x14ac:dyDescent="0.2">
      <c r="B117" s="7">
        <f t="shared" si="51"/>
        <v>15.498693076208189</v>
      </c>
      <c r="C117" s="8">
        <f t="shared" si="52"/>
        <v>1301.8902184014878</v>
      </c>
      <c r="D117" s="9">
        <f t="shared" si="65"/>
        <v>44026.890218401488</v>
      </c>
      <c r="E117" s="11">
        <f t="shared" si="54"/>
        <v>185.98431691449827</v>
      </c>
      <c r="F117" s="11">
        <v>174.64783047426801</v>
      </c>
      <c r="G117" s="12">
        <v>46887.3068626815</v>
      </c>
      <c r="H117" s="12">
        <f t="shared" si="55"/>
        <v>9710514.1184000205</v>
      </c>
      <c r="I117" s="12">
        <f t="shared" si="56"/>
        <v>0</v>
      </c>
      <c r="J117" s="34">
        <f t="shared" si="57"/>
        <v>0</v>
      </c>
      <c r="K117" s="12">
        <f t="shared" si="58"/>
        <v>9661536.3547400124</v>
      </c>
      <c r="L117" s="12"/>
      <c r="M117" s="13"/>
      <c r="N117" s="13"/>
      <c r="O117" s="13"/>
      <c r="P117" s="13"/>
      <c r="Q117" s="13"/>
    </row>
    <row r="118" spans="2:17" s="6" customFormat="1" x14ac:dyDescent="0.2">
      <c r="B118" s="7">
        <f t="shared" si="51"/>
        <v>15.567466310408967</v>
      </c>
      <c r="C118" s="8">
        <f t="shared" si="52"/>
        <v>1307.6671700743532</v>
      </c>
      <c r="D118" s="9">
        <f t="shared" si="65"/>
        <v>44032.667170074354</v>
      </c>
      <c r="E118" s="11">
        <f t="shared" ref="E118" si="69">F118*$E$150</f>
        <v>186.80959572490761</v>
      </c>
      <c r="F118" s="11">
        <v>175.422805247225</v>
      </c>
      <c r="G118" s="12">
        <v>50373.1750895675</v>
      </c>
      <c r="H118" s="12">
        <f t="shared" si="55"/>
        <v>9750647.6258227155</v>
      </c>
      <c r="I118" s="12">
        <f t="shared" si="56"/>
        <v>0</v>
      </c>
      <c r="J118" s="34">
        <f t="shared" si="57"/>
        <v>0</v>
      </c>
      <c r="K118" s="12">
        <f t="shared" si="58"/>
        <v>9711465.4148946982</v>
      </c>
      <c r="L118" s="12"/>
      <c r="M118" s="13"/>
      <c r="N118" s="13"/>
      <c r="O118" s="13"/>
      <c r="P118" s="13"/>
      <c r="Q118" s="13"/>
    </row>
    <row r="119" spans="2:17" s="6" customFormat="1" x14ac:dyDescent="0.2">
      <c r="B119" s="7">
        <f t="shared" si="51"/>
        <v>15.670626161710002</v>
      </c>
      <c r="C119" s="8">
        <f t="shared" si="52"/>
        <v>1316.3325975836401</v>
      </c>
      <c r="D119" s="9">
        <f t="shared" si="65"/>
        <v>44041.332597583641</v>
      </c>
      <c r="E119" s="11">
        <f t="shared" si="54"/>
        <v>188.04751394052002</v>
      </c>
      <c r="F119" s="11">
        <v>176.585267406659</v>
      </c>
      <c r="G119" s="12">
        <v>46335.922384024998</v>
      </c>
      <c r="H119" s="12">
        <f t="shared" si="55"/>
        <v>9810506.6025117133</v>
      </c>
      <c r="I119" s="12">
        <f t="shared" si="56"/>
        <v>0</v>
      </c>
      <c r="J119" s="34">
        <f t="shared" si="57"/>
        <v>0</v>
      </c>
      <c r="K119" s="12">
        <f t="shared" si="58"/>
        <v>9751733.2861197647</v>
      </c>
      <c r="L119" s="12"/>
      <c r="M119" s="13"/>
      <c r="N119" s="13"/>
      <c r="O119" s="13"/>
      <c r="P119" s="13"/>
      <c r="Q119" s="13"/>
    </row>
    <row r="120" spans="2:17" s="6" customFormat="1" x14ac:dyDescent="0.2">
      <c r="B120" s="7">
        <f t="shared" si="51"/>
        <v>15.73939939591078</v>
      </c>
      <c r="C120" s="8">
        <f t="shared" si="52"/>
        <v>1322.1095492565055</v>
      </c>
      <c r="D120" s="9">
        <f t="shared" si="65"/>
        <v>44047.109549256507</v>
      </c>
      <c r="E120" s="11">
        <f t="shared" si="54"/>
        <v>188.87279275092936</v>
      </c>
      <c r="F120" s="11">
        <v>177.36024217961599</v>
      </c>
      <c r="G120" s="12">
        <v>47069.497032929299</v>
      </c>
      <c r="H120" s="12">
        <f t="shared" si="55"/>
        <v>9849049.3592228182</v>
      </c>
      <c r="I120" s="12">
        <f t="shared" si="56"/>
        <v>0</v>
      </c>
      <c r="J120" s="34">
        <f t="shared" si="57"/>
        <v>0</v>
      </c>
      <c r="K120" s="12">
        <f t="shared" si="58"/>
        <v>9809867.1482948009</v>
      </c>
      <c r="L120" s="12"/>
      <c r="M120" s="13"/>
      <c r="N120" s="13"/>
      <c r="O120" s="13"/>
      <c r="P120" s="13"/>
      <c r="Q120" s="13"/>
    </row>
    <row r="121" spans="2:17" s="6" customFormat="1" x14ac:dyDescent="0.2">
      <c r="B121" s="7">
        <f t="shared" si="51"/>
        <v>15.825365938661731</v>
      </c>
      <c r="C121" s="8">
        <f t="shared" si="52"/>
        <v>1329.3307388475853</v>
      </c>
      <c r="D121" s="9">
        <f t="shared" si="65"/>
        <v>44054.330738847588</v>
      </c>
      <c r="E121" s="11">
        <f t="shared" si="54"/>
        <v>189.90439126394077</v>
      </c>
      <c r="F121" s="11">
        <v>178.328960645812</v>
      </c>
      <c r="G121" s="12">
        <v>46151.602958738702</v>
      </c>
      <c r="H121" s="12">
        <f t="shared" si="55"/>
        <v>9897132.7332891636</v>
      </c>
      <c r="I121" s="12">
        <f t="shared" si="56"/>
        <v>0</v>
      </c>
      <c r="J121" s="34">
        <f t="shared" si="57"/>
        <v>0</v>
      </c>
      <c r="K121" s="12">
        <f t="shared" si="58"/>
        <v>9848154.9696291555</v>
      </c>
      <c r="L121" s="12"/>
      <c r="M121" s="13"/>
      <c r="N121" s="13"/>
      <c r="O121" s="13"/>
      <c r="P121" s="13"/>
      <c r="Q121" s="13"/>
    </row>
    <row r="122" spans="2:17" s="6" customFormat="1" x14ac:dyDescent="0.2">
      <c r="B122" s="7">
        <f t="shared" si="51"/>
        <v>15.997299024163544</v>
      </c>
      <c r="C122" s="8">
        <f t="shared" si="52"/>
        <v>1343.7731180297376</v>
      </c>
      <c r="D122" s="9">
        <f t="shared" si="65"/>
        <v>44068.773118029734</v>
      </c>
      <c r="E122" s="11">
        <f t="shared" si="54"/>
        <v>191.96758828996252</v>
      </c>
      <c r="F122" s="11">
        <v>180.266397578203</v>
      </c>
      <c r="G122" s="12">
        <v>47985.539580999597</v>
      </c>
      <c r="H122" s="12">
        <f t="shared" si="55"/>
        <v>9994244.4695522506</v>
      </c>
      <c r="I122" s="12">
        <f t="shared" si="56"/>
        <v>0</v>
      </c>
      <c r="J122" s="34">
        <f t="shared" si="57"/>
        <v>0</v>
      </c>
      <c r="K122" s="12">
        <f t="shared" si="58"/>
        <v>9896288.9422322847</v>
      </c>
      <c r="L122" s="12"/>
      <c r="M122" s="13"/>
      <c r="N122" s="13"/>
      <c r="O122" s="13"/>
      <c r="P122" s="13"/>
      <c r="Q122" s="13"/>
    </row>
    <row r="123" spans="2:17" s="6" customFormat="1" x14ac:dyDescent="0.2">
      <c r="B123" s="7">
        <f t="shared" si="51"/>
        <v>16.066072258364322</v>
      </c>
      <c r="C123" s="8">
        <f t="shared" si="52"/>
        <v>1349.550069702603</v>
      </c>
      <c r="D123" s="9">
        <f t="shared" si="65"/>
        <v>44074.5500697026</v>
      </c>
      <c r="E123" s="29">
        <f t="shared" ref="E123" si="70">F123*$E$150</f>
        <v>192.79286710037186</v>
      </c>
      <c r="F123" s="11">
        <v>181.04137235115999</v>
      </c>
      <c r="G123" s="12">
        <v>46150.306890454398</v>
      </c>
      <c r="H123" s="12">
        <f t="shared" si="55"/>
        <v>10033088.629248669</v>
      </c>
      <c r="I123" s="12">
        <f t="shared" si="56"/>
        <v>0</v>
      </c>
      <c r="J123" s="34">
        <f t="shared" si="57"/>
        <v>0</v>
      </c>
      <c r="K123" s="12">
        <f t="shared" si="58"/>
        <v>9993906.4183206521</v>
      </c>
      <c r="L123" s="12"/>
      <c r="M123" s="13"/>
      <c r="N123" s="13"/>
      <c r="O123" s="13"/>
      <c r="P123" s="13"/>
      <c r="Q123" s="13"/>
    </row>
    <row r="124" spans="2:17" s="6" customFormat="1" x14ac:dyDescent="0.2">
      <c r="B124" s="7">
        <f t="shared" si="51"/>
        <v>16.203618726765789</v>
      </c>
      <c r="C124" s="8">
        <f t="shared" si="52"/>
        <v>1361.1039730483262</v>
      </c>
      <c r="D124" s="9">
        <f t="shared" si="65"/>
        <v>44086.103973048324</v>
      </c>
      <c r="E124" s="11">
        <f t="shared" si="54"/>
        <v>194.44342472118947</v>
      </c>
      <c r="F124" s="11">
        <v>182.59132189707299</v>
      </c>
      <c r="G124" s="12">
        <v>47250.483711198904</v>
      </c>
      <c r="H124" s="12">
        <f t="shared" si="55"/>
        <v>10110170.322607644</v>
      </c>
      <c r="I124" s="12">
        <f t="shared" si="56"/>
        <v>0</v>
      </c>
      <c r="J124" s="34">
        <f t="shared" si="57"/>
        <v>0</v>
      </c>
      <c r="K124" s="12">
        <f t="shared" si="58"/>
        <v>10031805.900751662</v>
      </c>
      <c r="L124" s="12"/>
      <c r="M124" s="13"/>
      <c r="N124" s="13"/>
      <c r="O124" s="13"/>
      <c r="P124" s="13"/>
      <c r="Q124" s="13"/>
    </row>
    <row r="125" spans="2:17" s="6" customFormat="1" x14ac:dyDescent="0.2">
      <c r="B125" s="7">
        <f t="shared" si="51"/>
        <v>16.513098280669158</v>
      </c>
      <c r="C125" s="8">
        <f t="shared" si="52"/>
        <v>1387.1002555762093</v>
      </c>
      <c r="D125" s="9">
        <f t="shared" si="65"/>
        <v>44112.10025557621</v>
      </c>
      <c r="E125" s="11">
        <f t="shared" si="54"/>
        <v>198.15717936802992</v>
      </c>
      <c r="F125" s="11">
        <v>186.078708375378</v>
      </c>
      <c r="G125" s="12">
        <v>49083.679723011599</v>
      </c>
      <c r="H125" s="12">
        <f t="shared" si="55"/>
        <v>10289051.046159286</v>
      </c>
      <c r="I125" s="12">
        <f t="shared" si="56"/>
        <v>0</v>
      </c>
      <c r="J125" s="34">
        <f t="shared" si="57"/>
        <v>0</v>
      </c>
      <c r="K125" s="12">
        <f t="shared" si="58"/>
        <v>10112731.096983286</v>
      </c>
      <c r="L125" s="12"/>
      <c r="M125" s="13"/>
      <c r="N125" s="13"/>
      <c r="O125" s="13"/>
      <c r="P125" s="13"/>
      <c r="Q125" s="13"/>
    </row>
    <row r="126" spans="2:17" s="6" customFormat="1" x14ac:dyDescent="0.2">
      <c r="B126" s="7">
        <f t="shared" si="51"/>
        <v>16.667838057620802</v>
      </c>
      <c r="C126" s="8">
        <f t="shared" si="52"/>
        <v>1400.0983968401472</v>
      </c>
      <c r="D126" s="9">
        <f t="shared" si="65"/>
        <v>44125.098396840149</v>
      </c>
      <c r="E126" s="11">
        <f t="shared" si="54"/>
        <v>200.01405669144961</v>
      </c>
      <c r="F126" s="11">
        <v>187.82240161453001</v>
      </c>
      <c r="G126" s="12">
        <v>50917.708921578604</v>
      </c>
      <c r="H126" s="12">
        <f t="shared" si="55"/>
        <v>10381896.201601597</v>
      </c>
      <c r="I126" s="12">
        <f t="shared" si="56"/>
        <v>0</v>
      </c>
      <c r="J126" s="34">
        <f t="shared" si="57"/>
        <v>0</v>
      </c>
      <c r="K126" s="12">
        <f t="shared" si="58"/>
        <v>10293736.227013621</v>
      </c>
      <c r="L126" s="12"/>
      <c r="M126" s="13"/>
      <c r="N126" s="13"/>
      <c r="O126" s="13"/>
      <c r="P126" s="13"/>
      <c r="Q126" s="13"/>
    </row>
    <row r="127" spans="2:17" s="6" customFormat="1" x14ac:dyDescent="0.2">
      <c r="B127" s="7">
        <f t="shared" si="51"/>
        <v>16.856964451672876</v>
      </c>
      <c r="C127" s="8">
        <f t="shared" si="52"/>
        <v>1415.9850139405216</v>
      </c>
      <c r="D127" s="9">
        <f t="shared" si="65"/>
        <v>44140.985013940524</v>
      </c>
      <c r="E127" s="11">
        <f t="shared" si="54"/>
        <v>202.2835734200745</v>
      </c>
      <c r="F127" s="11">
        <v>189.95358224016101</v>
      </c>
      <c r="G127" s="12">
        <v>52751.552967533396</v>
      </c>
      <c r="H127" s="12">
        <f t="shared" si="55"/>
        <v>10499535.763652364</v>
      </c>
      <c r="I127" s="12">
        <f t="shared" si="56"/>
        <v>0</v>
      </c>
      <c r="J127" s="34">
        <f t="shared" si="57"/>
        <v>0</v>
      </c>
      <c r="K127" s="12">
        <f t="shared" si="58"/>
        <v>10391784.683600355</v>
      </c>
      <c r="L127" s="12"/>
      <c r="M127" s="13"/>
      <c r="N127" s="13"/>
      <c r="O127" s="13"/>
      <c r="P127" s="13"/>
      <c r="Q127" s="13"/>
    </row>
    <row r="128" spans="2:17" s="6" customFormat="1" x14ac:dyDescent="0.2">
      <c r="B128" s="7">
        <f t="shared" si="51"/>
        <v>16.874157760223046</v>
      </c>
      <c r="C128" s="8">
        <f t="shared" si="52"/>
        <v>1417.4292518587358</v>
      </c>
      <c r="D128" s="9">
        <f t="shared" si="65"/>
        <v>44142.429251858739</v>
      </c>
      <c r="E128" s="11">
        <f t="shared" ref="E128" si="71">F128*$E$150</f>
        <v>202.48989312267656</v>
      </c>
      <c r="F128" s="11">
        <v>190.1473259334</v>
      </c>
      <c r="G128" s="12">
        <v>51650.5429600348</v>
      </c>
      <c r="H128" s="12">
        <f t="shared" si="55"/>
        <v>10510305.868343767</v>
      </c>
      <c r="I128" s="12">
        <f t="shared" si="56"/>
        <v>0</v>
      </c>
      <c r="J128" s="34">
        <f t="shared" si="57"/>
        <v>0</v>
      </c>
      <c r="K128" s="12">
        <f t="shared" si="58"/>
        <v>10500510.315611776</v>
      </c>
      <c r="L128" s="12"/>
      <c r="M128" s="13"/>
      <c r="N128" s="13"/>
      <c r="O128" s="13"/>
      <c r="P128" s="13"/>
      <c r="Q128" s="13"/>
    </row>
    <row r="129" spans="2:17" s="6" customFormat="1" x14ac:dyDescent="0.2">
      <c r="B129" s="7">
        <f t="shared" si="51"/>
        <v>17.011704228624513</v>
      </c>
      <c r="C129" s="8">
        <f t="shared" si="52"/>
        <v>1428.9831552044593</v>
      </c>
      <c r="D129" s="9">
        <f t="shared" si="65"/>
        <v>44153.983155204456</v>
      </c>
      <c r="E129" s="11">
        <f t="shared" si="54"/>
        <v>204.14045074349417</v>
      </c>
      <c r="F129" s="11">
        <v>191.69727547931299</v>
      </c>
      <c r="G129" s="12">
        <v>53851.637211971902</v>
      </c>
      <c r="H129" s="12">
        <f t="shared" si="55"/>
        <v>10597374.582091656</v>
      </c>
      <c r="I129" s="12">
        <f t="shared" si="56"/>
        <v>0</v>
      </c>
      <c r="J129" s="34">
        <f t="shared" si="57"/>
        <v>0</v>
      </c>
      <c r="K129" s="12">
        <f t="shared" si="58"/>
        <v>10519010.160235673</v>
      </c>
      <c r="L129" s="12"/>
      <c r="M129" s="13"/>
      <c r="N129" s="13"/>
      <c r="O129" s="13"/>
      <c r="P129" s="13"/>
      <c r="Q129" s="13"/>
    </row>
    <row r="130" spans="2:17" s="6" customFormat="1" x14ac:dyDescent="0.2">
      <c r="B130" s="7">
        <f t="shared" si="51"/>
        <v>17.114864079925635</v>
      </c>
      <c r="C130" s="8">
        <f t="shared" si="52"/>
        <v>1437.6485827137535</v>
      </c>
      <c r="D130" s="9">
        <f t="shared" si="65"/>
        <v>44162.648582713751</v>
      </c>
      <c r="E130" s="11">
        <f t="shared" si="54"/>
        <v>205.37836895910763</v>
      </c>
      <c r="F130" s="11">
        <v>192.85973763874799</v>
      </c>
      <c r="G130" s="12">
        <v>53851.081754135797</v>
      </c>
      <c r="H130" s="12">
        <f t="shared" si="55"/>
        <v>10664038.160931276</v>
      </c>
      <c r="I130" s="12">
        <f t="shared" si="56"/>
        <v>0</v>
      </c>
      <c r="J130" s="34">
        <f t="shared" si="57"/>
        <v>0</v>
      </c>
      <c r="K130" s="12">
        <f t="shared" si="58"/>
        <v>10605264.844539277</v>
      </c>
      <c r="L130" s="12"/>
      <c r="M130" s="13"/>
      <c r="N130" s="13"/>
      <c r="O130" s="13"/>
      <c r="P130" s="13"/>
      <c r="Q130" s="13"/>
    </row>
    <row r="131" spans="2:17" s="6" customFormat="1" x14ac:dyDescent="0.2">
      <c r="B131" s="7">
        <f t="shared" si="51"/>
        <v>17.321183782527886</v>
      </c>
      <c r="C131" s="8">
        <f t="shared" si="52"/>
        <v>1454.9794377323424</v>
      </c>
      <c r="D131" s="9">
        <f t="shared" ref="D131:D145" si="72">D$1+E131*7</f>
        <v>44179.979437732341</v>
      </c>
      <c r="E131" s="11">
        <f t="shared" si="54"/>
        <v>207.85420539033461</v>
      </c>
      <c r="F131" s="11">
        <v>195.184661957618</v>
      </c>
      <c r="G131" s="12">
        <v>56785.750654977302</v>
      </c>
      <c r="H131" s="12">
        <f t="shared" si="55"/>
        <v>10800997.511088295</v>
      </c>
      <c r="I131" s="37">
        <f t="shared" si="56"/>
        <v>2785.7506549773025</v>
      </c>
      <c r="J131" s="38">
        <f t="shared" si="57"/>
        <v>1.7537174721192059</v>
      </c>
      <c r="K131" s="37">
        <f t="shared" si="58"/>
        <v>10683450.878304295</v>
      </c>
      <c r="L131" s="35">
        <f>SUMPRODUCT(I131:I140,J131:J140)</f>
        <v>35238.125101286634</v>
      </c>
      <c r="N131" s="12">
        <f>L131+L141</f>
        <v>77095.196126573603</v>
      </c>
      <c r="O131" s="13"/>
      <c r="P131" s="13"/>
      <c r="Q131" s="13"/>
    </row>
    <row r="132" spans="2:17" s="6" customFormat="1" x14ac:dyDescent="0.2">
      <c r="B132" s="7">
        <f t="shared" ref="B132:B145" si="73">E132/12</f>
        <v>17.407150325278838</v>
      </c>
      <c r="C132" s="8">
        <f t="shared" ref="C132:C145" si="74">7*E132</f>
        <v>1462.2006273234224</v>
      </c>
      <c r="D132" s="9">
        <f t="shared" si="72"/>
        <v>44187.200627323422</v>
      </c>
      <c r="E132" s="11">
        <f t="shared" si="54"/>
        <v>208.88580390334604</v>
      </c>
      <c r="F132" s="11">
        <v>196.15338042381401</v>
      </c>
      <c r="G132" s="12">
        <v>55684.3703422545</v>
      </c>
      <c r="H132" s="12">
        <f t="shared" si="55"/>
        <v>10859009.515877776</v>
      </c>
      <c r="I132" s="37">
        <f t="shared" si="56"/>
        <v>1684.3703422545004</v>
      </c>
      <c r="J132" s="38">
        <f t="shared" si="57"/>
        <v>1.0315985130114029</v>
      </c>
      <c r="K132" s="37">
        <f t="shared" si="58"/>
        <v>10810031.752217768</v>
      </c>
      <c r="L132" s="12"/>
      <c r="M132" s="13"/>
      <c r="N132" s="13"/>
      <c r="O132" s="13"/>
      <c r="P132" s="13"/>
      <c r="Q132" s="13"/>
    </row>
    <row r="133" spans="2:17" s="6" customFormat="1" x14ac:dyDescent="0.2">
      <c r="B133" s="7">
        <f t="shared" si="73"/>
        <v>17.493116868029784</v>
      </c>
      <c r="C133" s="8">
        <f t="shared" si="74"/>
        <v>1469.421816914502</v>
      </c>
      <c r="D133" s="9">
        <f t="shared" si="72"/>
        <v>44194.421816914502</v>
      </c>
      <c r="E133" s="11">
        <f t="shared" ref="E133" si="75">F133*$E$150</f>
        <v>209.91740241635742</v>
      </c>
      <c r="F133" s="11">
        <v>197.12209889000999</v>
      </c>
      <c r="G133" s="12">
        <v>57151.797368981301</v>
      </c>
      <c r="H133" s="12">
        <f t="shared" ref="H133:H145" si="76">0.5*(G132+G133)*(E133-E132)+H132</f>
        <v>10917210.327290183</v>
      </c>
      <c r="I133" s="37">
        <f t="shared" ref="I133:I145" si="77">IF(G133&gt;I$3,G133-I$3,0)</f>
        <v>3151.7973689813007</v>
      </c>
      <c r="J133" s="38">
        <f t="shared" ref="J133:J144" si="78">IF(G133&gt;I$3,(E134-E132)/2,0)</f>
        <v>0.61895910780673091</v>
      </c>
      <c r="K133" s="37">
        <f t="shared" ref="K133:K145" si="79">H133-(F133-F132)*$Q$31</f>
        <v>10868232.563630175</v>
      </c>
      <c r="L133" s="12"/>
      <c r="M133" s="13"/>
      <c r="N133" s="13"/>
      <c r="O133" s="13"/>
      <c r="P133" s="13"/>
      <c r="Q133" s="13"/>
    </row>
    <row r="134" spans="2:17" s="6" customFormat="1" x14ac:dyDescent="0.2">
      <c r="B134" s="7">
        <f t="shared" si="73"/>
        <v>17.51031017657996</v>
      </c>
      <c r="C134" s="8">
        <f t="shared" si="74"/>
        <v>1470.8660548327166</v>
      </c>
      <c r="D134" s="9">
        <f t="shared" si="72"/>
        <v>44195.866054832717</v>
      </c>
      <c r="E134" s="11">
        <f t="shared" ref="E134:E145" si="80">F134*E$150</f>
        <v>210.12372211895951</v>
      </c>
      <c r="F134" s="11">
        <v>197.31584258324901</v>
      </c>
      <c r="G134" s="12">
        <v>57702.163508271602</v>
      </c>
      <c r="H134" s="12">
        <f t="shared" si="76"/>
        <v>10929058.644815616</v>
      </c>
      <c r="I134" s="37">
        <f t="shared" si="77"/>
        <v>3702.163508271602</v>
      </c>
      <c r="J134" s="38">
        <f t="shared" si="78"/>
        <v>0.61895910780673091</v>
      </c>
      <c r="K134" s="37">
        <f t="shared" si="79"/>
        <v>10919263.092083624</v>
      </c>
      <c r="L134" s="12"/>
      <c r="M134" s="13"/>
      <c r="N134" s="13"/>
      <c r="O134" s="13"/>
      <c r="P134" s="13"/>
      <c r="Q134" s="13"/>
    </row>
    <row r="135" spans="2:17" s="6" customFormat="1" x14ac:dyDescent="0.2">
      <c r="B135" s="7">
        <f t="shared" si="73"/>
        <v>17.596276719330906</v>
      </c>
      <c r="C135" s="8">
        <f t="shared" si="74"/>
        <v>1478.0872444237962</v>
      </c>
      <c r="D135" s="9">
        <f t="shared" si="72"/>
        <v>44203.087244423798</v>
      </c>
      <c r="E135" s="11">
        <f t="shared" si="80"/>
        <v>211.15532063197088</v>
      </c>
      <c r="F135" s="11">
        <v>198.28456104944499</v>
      </c>
      <c r="G135" s="12">
        <v>59720.049250594799</v>
      </c>
      <c r="H135" s="12">
        <f t="shared" si="76"/>
        <v>10989624.934853893</v>
      </c>
      <c r="I135" s="37">
        <f t="shared" si="77"/>
        <v>5720.0492505947987</v>
      </c>
      <c r="J135" s="38">
        <f t="shared" si="78"/>
        <v>1.4442379182155349</v>
      </c>
      <c r="K135" s="37">
        <f t="shared" si="79"/>
        <v>10940647.171193885</v>
      </c>
      <c r="L135" s="12"/>
      <c r="M135" s="13"/>
      <c r="N135" s="13"/>
      <c r="O135" s="13"/>
      <c r="P135" s="13"/>
      <c r="Q135" s="13"/>
    </row>
    <row r="136" spans="2:17" s="6" customFormat="1" x14ac:dyDescent="0.2">
      <c r="B136" s="7">
        <f t="shared" si="73"/>
        <v>17.751016496282549</v>
      </c>
      <c r="C136" s="8">
        <f t="shared" si="74"/>
        <v>1491.0853856877341</v>
      </c>
      <c r="D136" s="9">
        <f t="shared" si="72"/>
        <v>44216.085385687737</v>
      </c>
      <c r="E136" s="11">
        <f t="shared" si="80"/>
        <v>213.01219795539058</v>
      </c>
      <c r="F136" s="11">
        <v>200.028254288597</v>
      </c>
      <c r="G136" s="12">
        <v>57517.381201455297</v>
      </c>
      <c r="H136" s="12">
        <f t="shared" si="76"/>
        <v>11098472.697885096</v>
      </c>
      <c r="I136" s="37">
        <f t="shared" si="77"/>
        <v>3517.3812014552968</v>
      </c>
      <c r="J136" s="38">
        <f t="shared" si="78"/>
        <v>1.4442379182155634</v>
      </c>
      <c r="K136" s="37">
        <f t="shared" si="79"/>
        <v>11010312.723297121</v>
      </c>
      <c r="L136" s="12"/>
      <c r="M136" s="13"/>
      <c r="N136" s="13"/>
      <c r="O136" s="13"/>
      <c r="P136" s="13"/>
      <c r="Q136" s="13"/>
    </row>
    <row r="137" spans="2:17" s="6" customFormat="1" x14ac:dyDescent="0.2">
      <c r="B137" s="7">
        <f t="shared" si="73"/>
        <v>17.836983039033502</v>
      </c>
      <c r="C137" s="8">
        <f t="shared" si="74"/>
        <v>1498.3065752788141</v>
      </c>
      <c r="D137" s="9">
        <f t="shared" si="72"/>
        <v>44223.306575278817</v>
      </c>
      <c r="E137" s="11">
        <f t="shared" si="80"/>
        <v>214.04379646840201</v>
      </c>
      <c r="F137" s="11">
        <v>200.99697275479301</v>
      </c>
      <c r="G137" s="12">
        <v>58434.349512585701</v>
      </c>
      <c r="H137" s="12">
        <f t="shared" si="76"/>
        <v>11158280.51437795</v>
      </c>
      <c r="I137" s="37">
        <f t="shared" si="77"/>
        <v>4434.3495125857007</v>
      </c>
      <c r="J137" s="38">
        <f t="shared" si="78"/>
        <v>0.92843866170984768</v>
      </c>
      <c r="K137" s="37">
        <f t="shared" si="79"/>
        <v>11109302.750717942</v>
      </c>
      <c r="L137" s="12"/>
      <c r="M137" s="13"/>
      <c r="N137" s="13"/>
      <c r="O137" s="13"/>
      <c r="P137" s="13"/>
      <c r="Q137" s="13"/>
    </row>
    <row r="138" spans="2:17" s="6" customFormat="1" x14ac:dyDescent="0.2">
      <c r="B138" s="7">
        <f t="shared" si="73"/>
        <v>17.905756273234189</v>
      </c>
      <c r="C138" s="8">
        <f t="shared" si="74"/>
        <v>1504.083526951672</v>
      </c>
      <c r="D138" s="9">
        <f t="shared" si="72"/>
        <v>44229.083526951668</v>
      </c>
      <c r="E138" s="11">
        <f t="shared" ref="E138" si="81">F138*$E$150</f>
        <v>214.86907527881027</v>
      </c>
      <c r="F138" s="11">
        <v>201.77194752774901</v>
      </c>
      <c r="G138" s="12">
        <v>56599.116822040502</v>
      </c>
      <c r="H138" s="12">
        <f t="shared" si="76"/>
        <v>11205747.855504839</v>
      </c>
      <c r="I138" s="37">
        <f t="shared" si="77"/>
        <v>2599.1168220405016</v>
      </c>
      <c r="J138" s="38">
        <f t="shared" si="78"/>
        <v>1.1347583643119066</v>
      </c>
      <c r="K138" s="37">
        <f t="shared" si="79"/>
        <v>11166565.644576872</v>
      </c>
      <c r="L138" s="12"/>
      <c r="M138" s="13"/>
      <c r="N138" s="13"/>
      <c r="O138" s="13"/>
      <c r="P138" s="13"/>
      <c r="Q138" s="13"/>
    </row>
    <row r="139" spans="2:17" s="6" customFormat="1" x14ac:dyDescent="0.2">
      <c r="B139" s="7">
        <f t="shared" si="73"/>
        <v>18.026109433085484</v>
      </c>
      <c r="C139" s="8">
        <f t="shared" si="74"/>
        <v>1514.1931923791808</v>
      </c>
      <c r="D139" s="9">
        <f t="shared" si="72"/>
        <v>44239.193192379178</v>
      </c>
      <c r="E139" s="11">
        <f t="shared" si="80"/>
        <v>216.31331319702582</v>
      </c>
      <c r="F139" s="11">
        <v>203.12815338042299</v>
      </c>
      <c r="G139" s="12">
        <v>56598.468787898397</v>
      </c>
      <c r="H139" s="12">
        <f t="shared" si="76"/>
        <v>11287489.978199001</v>
      </c>
      <c r="I139" s="37">
        <f t="shared" si="77"/>
        <v>2598.4687878983968</v>
      </c>
      <c r="J139" s="38">
        <f t="shared" si="78"/>
        <v>1.1347583643124466</v>
      </c>
      <c r="K139" s="37">
        <f t="shared" si="79"/>
        <v>11218921.109075012</v>
      </c>
      <c r="L139" s="12"/>
      <c r="M139" s="13"/>
      <c r="N139" s="13"/>
      <c r="O139" s="13"/>
      <c r="P139" s="13"/>
      <c r="Q139" s="13"/>
    </row>
    <row r="140" spans="2:17" s="6" customFormat="1" x14ac:dyDescent="0.2">
      <c r="B140" s="7">
        <f t="shared" si="73"/>
        <v>18.094882667286264</v>
      </c>
      <c r="C140" s="8">
        <f t="shared" si="74"/>
        <v>1519.9701440520462</v>
      </c>
      <c r="D140" s="9">
        <f t="shared" si="72"/>
        <v>44244.970144052044</v>
      </c>
      <c r="E140" s="11">
        <f t="shared" si="80"/>
        <v>217.13859200743516</v>
      </c>
      <c r="F140" s="11">
        <v>203.90312815338001</v>
      </c>
      <c r="G140" s="12">
        <v>54579.749858821102</v>
      </c>
      <c r="H140" s="12">
        <f t="shared" si="76"/>
        <v>11333366.492213098</v>
      </c>
      <c r="I140" s="37">
        <f t="shared" si="77"/>
        <v>579.74985882110195</v>
      </c>
      <c r="J140" s="38">
        <f t="shared" si="78"/>
        <v>1.7537174721191917</v>
      </c>
      <c r="K140" s="37">
        <f t="shared" si="79"/>
        <v>11294184.281285081</v>
      </c>
      <c r="L140" s="12"/>
      <c r="M140" s="13"/>
      <c r="N140" s="13"/>
      <c r="O140" s="13"/>
      <c r="P140" s="13"/>
      <c r="Q140" s="13"/>
    </row>
    <row r="141" spans="2:17" s="6" customFormat="1" x14ac:dyDescent="0.2">
      <c r="B141" s="7">
        <f t="shared" si="73"/>
        <v>18.318395678438684</v>
      </c>
      <c r="C141" s="8">
        <f t="shared" si="74"/>
        <v>1538.7452369888495</v>
      </c>
      <c r="D141" s="9">
        <f t="shared" si="72"/>
        <v>44263.745236988849</v>
      </c>
      <c r="E141" s="11">
        <f t="shared" si="80"/>
        <v>219.8207481412642</v>
      </c>
      <c r="F141" s="11">
        <v>206.42179616548901</v>
      </c>
      <c r="G141" s="12">
        <v>56229.922513631798</v>
      </c>
      <c r="H141" s="12">
        <f t="shared" si="76"/>
        <v>11481970.913433779</v>
      </c>
      <c r="I141" s="25">
        <f t="shared" si="77"/>
        <v>2229.9225136317982</v>
      </c>
      <c r="J141" s="36">
        <f t="shared" si="78"/>
        <v>1.5473977695165928</v>
      </c>
      <c r="K141" s="25">
        <f t="shared" si="79"/>
        <v>11354628.727917789</v>
      </c>
      <c r="L141" s="35">
        <f>SUMPRODUCT(I141:I150,J141:J150)</f>
        <v>41857.071025286969</v>
      </c>
      <c r="M141" s="13"/>
      <c r="N141" s="13"/>
      <c r="O141" s="13"/>
      <c r="P141" s="13"/>
      <c r="Q141" s="13"/>
    </row>
    <row r="142" spans="2:17" s="6" customFormat="1" x14ac:dyDescent="0.2">
      <c r="B142" s="7">
        <f t="shared" si="73"/>
        <v>18.352782295539029</v>
      </c>
      <c r="C142" s="8">
        <f t="shared" si="74"/>
        <v>1541.6337128252785</v>
      </c>
      <c r="D142" s="9">
        <f t="shared" si="72"/>
        <v>44266.633712825278</v>
      </c>
      <c r="E142" s="11">
        <f t="shared" si="80"/>
        <v>220.23338754646835</v>
      </c>
      <c r="F142" s="11">
        <v>206.80928355196701</v>
      </c>
      <c r="G142" s="12">
        <v>58798.544700469298</v>
      </c>
      <c r="H142" s="12">
        <f t="shared" si="76"/>
        <v>11505703.552580165</v>
      </c>
      <c r="I142" s="25">
        <f t="shared" si="77"/>
        <v>4798.5447004692978</v>
      </c>
      <c r="J142" s="36">
        <f t="shared" si="78"/>
        <v>0.57024473358116268</v>
      </c>
      <c r="K142" s="25">
        <f t="shared" si="79"/>
        <v>11486112.447116181</v>
      </c>
      <c r="L142" s="12"/>
      <c r="M142" s="13"/>
      <c r="N142" s="13"/>
      <c r="O142" s="13"/>
      <c r="P142" s="13"/>
      <c r="Q142" s="13"/>
    </row>
    <row r="143" spans="2:17" s="6" customFormat="1" x14ac:dyDescent="0.2">
      <c r="B143" s="7">
        <f t="shared" si="73"/>
        <v>18.413436467368879</v>
      </c>
      <c r="C143" s="8">
        <f t="shared" si="74"/>
        <v>1546.7286632589858</v>
      </c>
      <c r="D143" s="9">
        <f t="shared" si="72"/>
        <v>44271.728663258982</v>
      </c>
      <c r="E143" s="11">
        <f t="shared" ref="E143" si="82">F143*$E$150</f>
        <v>220.96123760842653</v>
      </c>
      <c r="F143" s="11">
        <v>207.492768247561</v>
      </c>
      <c r="G143" s="12">
        <v>62870.593239255199</v>
      </c>
      <c r="H143" s="12">
        <f t="shared" si="76"/>
        <v>11549981.997374078</v>
      </c>
      <c r="I143" s="25">
        <f t="shared" si="77"/>
        <v>8870.5932392551986</v>
      </c>
      <c r="J143" s="36">
        <f t="shared" si="78"/>
        <v>1.0315985130114029</v>
      </c>
      <c r="K143" s="25">
        <f t="shared" si="79"/>
        <v>11515425.464125065</v>
      </c>
      <c r="L143" s="12"/>
      <c r="M143" s="13"/>
      <c r="N143" s="13"/>
      <c r="O143" s="13"/>
      <c r="P143" s="13"/>
      <c r="Q143" s="13"/>
    </row>
    <row r="144" spans="2:17" s="6" customFormat="1" x14ac:dyDescent="0.2">
      <c r="B144" s="7">
        <f t="shared" si="73"/>
        <v>18.524715381040931</v>
      </c>
      <c r="C144" s="8">
        <f t="shared" si="74"/>
        <v>1556.0760920074381</v>
      </c>
      <c r="D144" s="9">
        <f t="shared" si="72"/>
        <v>44281.076092007439</v>
      </c>
      <c r="E144" s="11">
        <f t="shared" si="80"/>
        <v>222.29658457249116</v>
      </c>
      <c r="F144" s="11">
        <v>208.746720484359</v>
      </c>
      <c r="G144" s="12">
        <v>68155.417102546693</v>
      </c>
      <c r="H144" s="12">
        <f t="shared" si="76"/>
        <v>11637464.589935791</v>
      </c>
      <c r="I144" s="25">
        <f t="shared" si="77"/>
        <v>14155.417102546693</v>
      </c>
      <c r="J144" s="36">
        <f t="shared" si="78"/>
        <v>0.9771530359354017</v>
      </c>
      <c r="K144" s="25">
        <f t="shared" si="79"/>
        <v>11574065.595864788</v>
      </c>
      <c r="L144" s="12"/>
      <c r="M144" s="13"/>
      <c r="N144" s="13"/>
      <c r="O144" s="13"/>
      <c r="P144" s="13"/>
      <c r="Q144" s="13"/>
    </row>
    <row r="145" spans="1:55" s="6" customFormat="1" x14ac:dyDescent="0.2">
      <c r="B145" s="7">
        <f t="shared" si="73"/>
        <v>18.576295306691446</v>
      </c>
      <c r="C145" s="8">
        <f t="shared" si="74"/>
        <v>1560.4088057620813</v>
      </c>
      <c r="D145" s="9">
        <f t="shared" si="72"/>
        <v>44285.408805762083</v>
      </c>
      <c r="E145" s="30">
        <f t="shared" si="80"/>
        <v>222.91554368029733</v>
      </c>
      <c r="F145" s="27">
        <v>209.32795156407599</v>
      </c>
      <c r="G145" s="12">
        <v>66687.249465371802</v>
      </c>
      <c r="H145" s="12">
        <f t="shared" si="76"/>
        <v>11679195.638232334</v>
      </c>
      <c r="I145" s="25">
        <f t="shared" si="77"/>
        <v>12687.249465371802</v>
      </c>
      <c r="J145" s="36">
        <v>1</v>
      </c>
      <c r="K145" s="25">
        <f t="shared" si="79"/>
        <v>11649808.980036359</v>
      </c>
      <c r="L145" s="12"/>
      <c r="M145" s="13"/>
      <c r="N145" s="13"/>
      <c r="O145" s="13"/>
      <c r="P145" s="13"/>
      <c r="Q145" s="13"/>
    </row>
    <row r="146" spans="1:55" s="6" customFormat="1" x14ac:dyDescent="0.2">
      <c r="B146" s="39"/>
      <c r="C146" s="39"/>
      <c r="D146" s="40"/>
      <c r="E146" s="39"/>
      <c r="F146" s="41"/>
      <c r="G146" s="41"/>
      <c r="H146" s="41"/>
      <c r="I146" s="41"/>
      <c r="J146" s="41"/>
      <c r="K146" s="41"/>
      <c r="L146" s="41"/>
      <c r="M146" s="13"/>
      <c r="N146" s="13"/>
      <c r="O146" s="13"/>
      <c r="P146" s="13"/>
      <c r="Q146" s="13"/>
    </row>
    <row r="147" spans="1:55" s="6" customFormat="1" x14ac:dyDescent="0.2">
      <c r="B147" s="13"/>
      <c r="C147" s="13"/>
      <c r="D147" s="9"/>
      <c r="E147" s="13"/>
      <c r="F147" s="11"/>
      <c r="G147" s="11"/>
      <c r="H147" s="11"/>
      <c r="I147" s="11"/>
      <c r="J147" s="11"/>
      <c r="K147" s="11"/>
      <c r="L147" s="11"/>
      <c r="M147" s="13"/>
      <c r="N147" s="13"/>
      <c r="O147" s="13"/>
      <c r="P147" s="13"/>
      <c r="Q147" s="13"/>
    </row>
    <row r="148" spans="1:55" s="6" customFormat="1" x14ac:dyDescent="0.2">
      <c r="B148" s="13">
        <f>B145-B3</f>
        <v>18.499999999999996</v>
      </c>
      <c r="C148" s="13"/>
      <c r="D148" s="9"/>
      <c r="E148" s="13">
        <f>E145-E3</f>
        <v>221.99999999999994</v>
      </c>
      <c r="F148" s="11"/>
      <c r="G148" s="11"/>
      <c r="H148" s="11"/>
      <c r="I148" s="11"/>
      <c r="J148" s="11"/>
      <c r="K148" s="11"/>
      <c r="L148" s="11"/>
      <c r="M148" s="13"/>
      <c r="N148" s="13"/>
      <c r="O148" s="13"/>
      <c r="P148" s="13"/>
      <c r="Q148" s="13"/>
    </row>
    <row r="149" spans="1:55" s="6" customFormat="1" x14ac:dyDescent="0.2">
      <c r="B149" s="13"/>
      <c r="C149" s="13"/>
      <c r="D149" s="9"/>
      <c r="E149" s="13"/>
      <c r="F149" s="11"/>
      <c r="G149" s="11"/>
      <c r="H149" s="11"/>
      <c r="I149" s="11"/>
      <c r="J149" s="11"/>
      <c r="K149" s="11"/>
      <c r="L149" s="11"/>
      <c r="M149" s="13"/>
      <c r="N149" s="13"/>
      <c r="O149" s="13"/>
      <c r="P149" s="13"/>
      <c r="Q149" s="13"/>
    </row>
    <row r="150" spans="1:55" ht="15.75" x14ac:dyDescent="0.25">
      <c r="A150" s="6"/>
      <c r="B150" s="13">
        <v>52</v>
      </c>
      <c r="C150" s="13">
        <v>7</v>
      </c>
      <c r="D150" s="7">
        <f>B150*C150</f>
        <v>364</v>
      </c>
      <c r="E150" s="5">
        <v>1.0649105483271408</v>
      </c>
      <c r="F150" s="11"/>
      <c r="G150" s="12">
        <f>AVERAGE(G3:G145)</f>
        <v>53470.584019029127</v>
      </c>
      <c r="H150" s="12">
        <f>H145/(E145-E3)</f>
        <v>52608.989361406922</v>
      </c>
      <c r="I150" s="12"/>
      <c r="J150" s="12"/>
      <c r="K150" s="12"/>
      <c r="L150" s="12"/>
      <c r="M150" s="13"/>
      <c r="N150" s="13"/>
      <c r="O150" s="13"/>
      <c r="P150" s="13"/>
      <c r="Q150" s="13"/>
      <c r="R150" s="6"/>
      <c r="S150" s="6"/>
      <c r="T150" s="6"/>
      <c r="U150" s="6"/>
      <c r="V150" s="6"/>
      <c r="W150" s="6"/>
      <c r="X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</row>
    <row r="151" spans="1:55" s="6" customFormat="1" x14ac:dyDescent="0.2">
      <c r="B151" s="13"/>
      <c r="C151" s="13"/>
      <c r="D151" s="9"/>
      <c r="E151" s="13"/>
      <c r="F151" s="11"/>
      <c r="G151" s="11"/>
      <c r="H151" s="11"/>
      <c r="I151" s="11"/>
      <c r="J151" s="11"/>
      <c r="K151" s="11"/>
      <c r="L151" s="11"/>
      <c r="M151" s="13"/>
      <c r="N151" s="13"/>
      <c r="O151" s="13"/>
      <c r="P151" s="13"/>
      <c r="Q151" s="13"/>
    </row>
    <row r="152" spans="1:55" s="6" customFormat="1" x14ac:dyDescent="0.2">
      <c r="B152" s="13"/>
      <c r="C152" s="13"/>
      <c r="D152" s="9"/>
      <c r="E152" s="13"/>
      <c r="F152" s="11"/>
      <c r="G152" s="11"/>
      <c r="H152" s="11"/>
      <c r="I152" s="11"/>
      <c r="J152" s="11"/>
      <c r="K152" s="11"/>
      <c r="L152" s="11"/>
      <c r="M152" s="13"/>
      <c r="N152" s="13"/>
      <c r="O152" s="13"/>
      <c r="P152" s="13"/>
      <c r="Q152" s="13"/>
    </row>
    <row r="153" spans="1:55" s="6" customFormat="1" x14ac:dyDescent="0.2">
      <c r="B153" s="13"/>
      <c r="C153" s="13"/>
      <c r="D153" s="9"/>
      <c r="E153" s="13"/>
      <c r="F153" s="11"/>
      <c r="G153" s="11"/>
      <c r="H153" s="11"/>
      <c r="I153" s="11"/>
      <c r="J153" s="11"/>
      <c r="K153" s="11"/>
      <c r="L153" s="11"/>
      <c r="M153" s="13"/>
      <c r="N153" s="13"/>
      <c r="O153" s="13"/>
      <c r="P153" s="13"/>
      <c r="Q153" s="13"/>
    </row>
    <row r="154" spans="1:55" s="6" customFormat="1" x14ac:dyDescent="0.2">
      <c r="B154" s="13"/>
      <c r="C154" s="13"/>
      <c r="D154" s="9"/>
      <c r="E154" s="13"/>
      <c r="F154" s="11"/>
      <c r="G154" s="11"/>
      <c r="H154" s="11"/>
      <c r="I154" s="11"/>
      <c r="J154" s="11"/>
      <c r="K154" s="11"/>
      <c r="L154" s="11"/>
      <c r="M154" s="13"/>
      <c r="N154" s="13"/>
      <c r="O154" s="13"/>
      <c r="P154" s="13"/>
      <c r="Q154" s="13"/>
    </row>
    <row r="155" spans="1:55" s="6" customFormat="1" x14ac:dyDescent="0.2">
      <c r="B155" s="13"/>
      <c r="C155" s="13"/>
      <c r="D155" s="9"/>
      <c r="E155" s="13"/>
      <c r="F155" s="11"/>
      <c r="G155" s="11"/>
      <c r="H155" s="11"/>
      <c r="I155" s="11"/>
      <c r="J155" s="11"/>
      <c r="K155" s="11"/>
      <c r="M155" s="13"/>
      <c r="N155" s="13"/>
      <c r="O155" s="13"/>
      <c r="P155" s="13"/>
      <c r="Q155" s="13"/>
    </row>
    <row r="156" spans="1:55" s="6" customFormat="1" x14ac:dyDescent="0.2">
      <c r="B156" s="13"/>
      <c r="C156" s="13"/>
      <c r="D156" s="9"/>
      <c r="E156" s="13"/>
      <c r="F156" s="11"/>
      <c r="G156" s="11"/>
      <c r="H156" s="11"/>
      <c r="I156" s="11"/>
      <c r="J156" s="11"/>
      <c r="K156" s="11" t="s">
        <v>12</v>
      </c>
      <c r="L156" s="11">
        <v>108520.53387206969</v>
      </c>
      <c r="M156" s="13"/>
      <c r="N156" s="13"/>
      <c r="O156" s="13"/>
      <c r="P156" s="13"/>
      <c r="Q156" s="13"/>
    </row>
    <row r="157" spans="1:55" s="6" customFormat="1" x14ac:dyDescent="0.2">
      <c r="B157" s="13"/>
      <c r="C157" s="13"/>
      <c r="D157" s="9"/>
      <c r="E157" s="13"/>
      <c r="F157" s="11"/>
      <c r="G157" s="11"/>
      <c r="H157" s="11"/>
      <c r="I157" s="11"/>
      <c r="J157" s="11"/>
      <c r="K157" s="11"/>
      <c r="L157" s="1">
        <v>132644.85820985952</v>
      </c>
      <c r="M157" s="13"/>
      <c r="N157" s="13"/>
      <c r="O157" s="13"/>
      <c r="P157" s="13"/>
      <c r="Q157" s="13"/>
    </row>
    <row r="158" spans="1:55" s="6" customFormat="1" x14ac:dyDescent="0.2">
      <c r="B158" s="13"/>
      <c r="C158" s="13"/>
      <c r="D158" s="9"/>
      <c r="E158" s="13"/>
      <c r="F158" s="11"/>
      <c r="G158" s="11"/>
      <c r="H158" s="11"/>
      <c r="I158" s="11"/>
      <c r="J158" s="11"/>
      <c r="K158" s="11"/>
      <c r="L158" s="1">
        <v>62140.332483213278</v>
      </c>
      <c r="M158" s="13"/>
      <c r="N158" s="13"/>
      <c r="O158" s="13"/>
      <c r="P158" s="13"/>
      <c r="Q158" s="13"/>
    </row>
    <row r="159" spans="1:55" s="6" customFormat="1" x14ac:dyDescent="0.2">
      <c r="B159" s="13"/>
      <c r="C159" s="13"/>
      <c r="D159" s="9"/>
      <c r="E159" s="13"/>
      <c r="F159" s="11"/>
      <c r="G159" s="11"/>
      <c r="H159" s="11"/>
      <c r="I159" s="11"/>
      <c r="J159" s="11"/>
      <c r="K159" s="11"/>
      <c r="L159" s="1">
        <v>41857.071025286969</v>
      </c>
      <c r="M159" s="13"/>
      <c r="N159" s="13"/>
      <c r="O159" s="13"/>
      <c r="P159" s="13"/>
      <c r="Q159" s="13"/>
    </row>
    <row r="160" spans="1:55" s="6" customFormat="1" x14ac:dyDescent="0.2">
      <c r="B160" s="13"/>
      <c r="C160" s="13"/>
      <c r="D160" s="9"/>
      <c r="E160" s="13"/>
      <c r="F160" s="11"/>
      <c r="G160" s="11"/>
      <c r="H160" s="11"/>
      <c r="I160" s="11"/>
      <c r="J160" s="11"/>
      <c r="K160" s="11"/>
      <c r="L160" s="1">
        <v>35238.125101286634</v>
      </c>
      <c r="M160" s="13"/>
      <c r="N160" s="13"/>
      <c r="O160" s="13"/>
      <c r="P160" s="13"/>
      <c r="Q160" s="13"/>
    </row>
    <row r="161" spans="2:17" s="6" customFormat="1" x14ac:dyDescent="0.2">
      <c r="B161" s="13"/>
      <c r="C161" s="13"/>
      <c r="D161" s="9"/>
      <c r="E161" s="13"/>
      <c r="F161" s="11"/>
      <c r="G161" s="11"/>
      <c r="H161" s="11"/>
      <c r="I161" s="11"/>
      <c r="J161" s="11"/>
      <c r="K161" s="11"/>
      <c r="L161" s="11"/>
      <c r="M161" s="13"/>
      <c r="N161" s="13"/>
      <c r="O161" s="13"/>
      <c r="P161" s="13"/>
      <c r="Q161" s="13"/>
    </row>
    <row r="162" spans="2:17" s="6" customFormat="1" ht="13.5" thickBot="1" x14ac:dyDescent="0.25">
      <c r="B162" s="13"/>
      <c r="C162" s="13"/>
      <c r="D162" s="9"/>
      <c r="E162" s="13"/>
      <c r="F162" s="11"/>
      <c r="G162" s="11"/>
      <c r="H162" s="11"/>
      <c r="I162" s="11"/>
      <c r="J162" s="11"/>
      <c r="K162" s="11"/>
      <c r="L162" s="11"/>
      <c r="M162" s="13"/>
      <c r="N162" s="13"/>
      <c r="O162" s="13"/>
      <c r="P162" s="13"/>
      <c r="Q162" s="13"/>
    </row>
    <row r="163" spans="2:17" x14ac:dyDescent="0.2">
      <c r="G163" s="46"/>
      <c r="H163" s="47"/>
      <c r="I163" s="47"/>
      <c r="J163" s="47"/>
      <c r="K163" s="47"/>
      <c r="L163" s="47"/>
      <c r="M163" s="48"/>
      <c r="N163" s="48"/>
      <c r="O163" s="48"/>
      <c r="P163" s="49"/>
    </row>
    <row r="164" spans="2:17" ht="13.5" thickBot="1" x14ac:dyDescent="0.25">
      <c r="G164" s="50"/>
      <c r="H164" s="51"/>
      <c r="I164" s="51"/>
      <c r="J164" s="51"/>
      <c r="K164" s="51"/>
      <c r="L164" s="51"/>
      <c r="M164" s="52"/>
      <c r="N164" s="52"/>
      <c r="O164" s="52"/>
      <c r="P164" s="53"/>
    </row>
    <row r="165" spans="2:17" ht="15.75" x14ac:dyDescent="0.25">
      <c r="G165" s="50"/>
      <c r="H165" s="60">
        <v>2016</v>
      </c>
      <c r="I165" s="61">
        <v>48</v>
      </c>
      <c r="J165" s="60">
        <v>54043</v>
      </c>
      <c r="K165" s="61">
        <v>54931</v>
      </c>
      <c r="L165" s="62">
        <f>K165-J165</f>
        <v>888</v>
      </c>
      <c r="M165" s="61"/>
      <c r="N165" s="62"/>
      <c r="O165" s="52"/>
      <c r="P165" s="53"/>
    </row>
    <row r="166" spans="2:17" ht="15.75" x14ac:dyDescent="0.25">
      <c r="G166" s="50"/>
      <c r="H166" s="50"/>
      <c r="I166" s="54">
        <v>49</v>
      </c>
      <c r="J166" s="64">
        <v>55187</v>
      </c>
      <c r="K166" s="54">
        <v>55374</v>
      </c>
      <c r="L166" s="63">
        <f t="shared" ref="L166:L175" si="83">K166-J166</f>
        <v>187</v>
      </c>
      <c r="M166" s="54"/>
      <c r="N166" s="63"/>
      <c r="O166" s="52"/>
      <c r="P166" s="53"/>
    </row>
    <row r="167" spans="2:17" ht="15.75" x14ac:dyDescent="0.25">
      <c r="G167" s="50"/>
      <c r="H167" s="50"/>
      <c r="I167" s="54">
        <v>50</v>
      </c>
      <c r="J167" s="64">
        <v>55777</v>
      </c>
      <c r="K167" s="54">
        <v>56875</v>
      </c>
      <c r="L167" s="63">
        <f t="shared" si="83"/>
        <v>1098</v>
      </c>
      <c r="M167" s="54"/>
      <c r="N167" s="63"/>
      <c r="O167" s="52"/>
      <c r="P167" s="53"/>
    </row>
    <row r="168" spans="2:17" ht="15.75" x14ac:dyDescent="0.25">
      <c r="G168" s="50"/>
      <c r="H168" s="50"/>
      <c r="I168" s="54">
        <v>51</v>
      </c>
      <c r="J168" s="64">
        <v>56132</v>
      </c>
      <c r="K168" s="54">
        <v>59830</v>
      </c>
      <c r="L168" s="63">
        <f t="shared" si="83"/>
        <v>3698</v>
      </c>
      <c r="M168" s="54"/>
      <c r="N168" s="63"/>
      <c r="O168" s="52"/>
      <c r="P168" s="53"/>
    </row>
    <row r="169" spans="2:17" ht="15.75" x14ac:dyDescent="0.25">
      <c r="G169" s="50"/>
      <c r="H169" s="50"/>
      <c r="I169" s="54">
        <v>52</v>
      </c>
      <c r="J169" s="64">
        <v>56432</v>
      </c>
      <c r="K169" s="54">
        <v>64414</v>
      </c>
      <c r="L169" s="63">
        <f t="shared" si="83"/>
        <v>7982</v>
      </c>
      <c r="M169" s="54"/>
      <c r="N169" s="63">
        <f>SUM(L165:L169)</f>
        <v>13853</v>
      </c>
      <c r="O169" s="52"/>
      <c r="P169" s="53"/>
    </row>
    <row r="170" spans="2:17" ht="15.75" x14ac:dyDescent="0.25">
      <c r="G170" s="50"/>
      <c r="H170" s="50"/>
      <c r="I170" s="54"/>
      <c r="J170" s="64"/>
      <c r="K170" s="54"/>
      <c r="L170" s="63">
        <f t="shared" si="83"/>
        <v>0</v>
      </c>
      <c r="M170" s="54"/>
      <c r="N170" s="63"/>
      <c r="O170" s="52"/>
      <c r="P170" s="53"/>
    </row>
    <row r="171" spans="2:17" ht="15.75" x14ac:dyDescent="0.25">
      <c r="G171" s="50"/>
      <c r="H171" s="64">
        <v>2019</v>
      </c>
      <c r="I171" s="54">
        <v>48</v>
      </c>
      <c r="J171" s="64">
        <v>53947</v>
      </c>
      <c r="K171" s="54">
        <v>55278</v>
      </c>
      <c r="L171" s="63">
        <f t="shared" si="83"/>
        <v>1331</v>
      </c>
      <c r="M171" s="54"/>
      <c r="N171" s="63"/>
      <c r="O171" s="52"/>
      <c r="P171" s="53"/>
    </row>
    <row r="172" spans="2:17" ht="15.75" x14ac:dyDescent="0.25">
      <c r="G172" s="50"/>
      <c r="H172" s="50"/>
      <c r="I172" s="54">
        <v>49</v>
      </c>
      <c r="J172" s="64">
        <v>54718</v>
      </c>
      <c r="K172" s="54">
        <v>55751</v>
      </c>
      <c r="L172" s="63">
        <f t="shared" si="83"/>
        <v>1033</v>
      </c>
      <c r="M172" s="54"/>
      <c r="N172" s="63"/>
      <c r="O172" s="52"/>
      <c r="P172" s="53"/>
    </row>
    <row r="173" spans="2:17" ht="15.75" x14ac:dyDescent="0.25">
      <c r="G173" s="50"/>
      <c r="H173" s="50"/>
      <c r="I173" s="54">
        <v>50</v>
      </c>
      <c r="J173" s="64">
        <v>55916</v>
      </c>
      <c r="K173" s="54">
        <v>56188</v>
      </c>
      <c r="L173" s="63">
        <f t="shared" si="83"/>
        <v>272</v>
      </c>
      <c r="M173" s="54"/>
      <c r="N173" s="63"/>
      <c r="O173" s="52"/>
      <c r="P173" s="53"/>
    </row>
    <row r="174" spans="2:17" ht="15.75" x14ac:dyDescent="0.25">
      <c r="G174" s="50"/>
      <c r="H174" s="50"/>
      <c r="I174" s="54">
        <v>51</v>
      </c>
      <c r="J174" s="64">
        <f>(J175+J173)/2</f>
        <v>55839</v>
      </c>
      <c r="K174" s="54">
        <v>57192</v>
      </c>
      <c r="L174" s="63">
        <f t="shared" si="83"/>
        <v>1353</v>
      </c>
      <c r="M174" s="54"/>
      <c r="N174" s="63"/>
      <c r="O174" s="52"/>
      <c r="P174" s="53"/>
    </row>
    <row r="175" spans="2:17" ht="16.5" thickBot="1" x14ac:dyDescent="0.3">
      <c r="G175" s="50"/>
      <c r="H175" s="55"/>
      <c r="I175" s="65">
        <v>52</v>
      </c>
      <c r="J175" s="67">
        <v>55762</v>
      </c>
      <c r="K175" s="65">
        <v>56921</v>
      </c>
      <c r="L175" s="66">
        <f t="shared" si="83"/>
        <v>1159</v>
      </c>
      <c r="M175" s="65"/>
      <c r="N175" s="66">
        <f>SUM(L171:L175)</f>
        <v>5148</v>
      </c>
      <c r="O175" s="52"/>
      <c r="P175" s="53"/>
    </row>
    <row r="176" spans="2:17" ht="15.75" x14ac:dyDescent="0.25">
      <c r="G176" s="50"/>
      <c r="H176" s="51"/>
      <c r="I176" s="54"/>
      <c r="J176" s="54"/>
      <c r="K176" s="54"/>
      <c r="L176" s="54"/>
      <c r="M176" s="54"/>
      <c r="N176" s="54"/>
      <c r="O176" s="52"/>
      <c r="P176" s="53"/>
    </row>
    <row r="177" spans="7:22" ht="15.75" x14ac:dyDescent="0.25">
      <c r="G177" s="50"/>
      <c r="H177" s="51"/>
      <c r="I177" s="54"/>
      <c r="J177" s="54"/>
      <c r="K177" s="54"/>
      <c r="L177" s="54"/>
      <c r="M177" s="54"/>
      <c r="N177" s="116">
        <f>N169-N175</f>
        <v>8705</v>
      </c>
      <c r="O177" s="52"/>
      <c r="P177" s="53"/>
    </row>
    <row r="178" spans="7:22" ht="15.75" x14ac:dyDescent="0.25">
      <c r="G178" s="50"/>
      <c r="H178" s="51"/>
      <c r="I178" s="54"/>
      <c r="J178" s="54"/>
      <c r="K178" s="54"/>
      <c r="L178" s="54"/>
      <c r="M178" s="54"/>
      <c r="N178" s="54"/>
      <c r="O178" s="52"/>
      <c r="P178" s="53"/>
    </row>
    <row r="179" spans="7:22" ht="15.75" x14ac:dyDescent="0.25">
      <c r="G179" s="50"/>
      <c r="H179" s="51"/>
      <c r="I179" s="54"/>
      <c r="J179" s="54"/>
      <c r="K179" s="54"/>
      <c r="L179" s="54"/>
      <c r="M179" s="54"/>
      <c r="N179" s="54"/>
      <c r="O179" s="52"/>
      <c r="P179" s="53"/>
      <c r="R179" s="54">
        <v>144960</v>
      </c>
      <c r="S179" s="54">
        <v>19775</v>
      </c>
      <c r="T179" s="54">
        <f>R179-S179</f>
        <v>125185</v>
      </c>
    </row>
    <row r="180" spans="7:22" ht="15.75" x14ac:dyDescent="0.25">
      <c r="G180" s="50"/>
      <c r="H180" s="54">
        <v>21</v>
      </c>
      <c r="I180" s="54">
        <f>AVERAGE(J165:J175)</f>
        <v>55375.3</v>
      </c>
      <c r="J180" s="54"/>
      <c r="K180" s="54">
        <v>140750</v>
      </c>
      <c r="L180" s="54"/>
      <c r="M180" s="54"/>
      <c r="N180" s="54"/>
      <c r="O180" s="52"/>
      <c r="P180" s="53"/>
      <c r="R180" s="54">
        <v>159484</v>
      </c>
      <c r="S180" s="54">
        <v>23026</v>
      </c>
      <c r="T180" s="54">
        <f>R180-S180</f>
        <v>136458</v>
      </c>
      <c r="U180" s="121">
        <f>T180-T179</f>
        <v>11273</v>
      </c>
      <c r="V180">
        <f>U180/T180</f>
        <v>8.2611499509006439E-2</v>
      </c>
    </row>
    <row r="181" spans="7:22" ht="15.75" x14ac:dyDescent="0.25">
      <c r="G181" s="50"/>
      <c r="H181" s="51"/>
      <c r="I181" s="70">
        <f>H180*I180</f>
        <v>1162881.3</v>
      </c>
      <c r="J181" s="54"/>
      <c r="K181" s="54">
        <v>113898</v>
      </c>
      <c r="L181" s="54"/>
      <c r="M181" s="54"/>
      <c r="N181" s="54"/>
      <c r="O181" s="52"/>
      <c r="P181" s="53"/>
      <c r="R181" s="54">
        <v>111335</v>
      </c>
      <c r="S181" s="54"/>
    </row>
    <row r="182" spans="7:22" ht="15.75" x14ac:dyDescent="0.25">
      <c r="G182" s="50"/>
      <c r="H182" s="51"/>
      <c r="I182" s="69">
        <f>L182/I181</f>
        <v>1.5605204073708984E-2</v>
      </c>
      <c r="J182" s="54"/>
      <c r="K182" s="54">
        <f>K180-K181</f>
        <v>26852</v>
      </c>
      <c r="L182" s="68">
        <f>K182-N177</f>
        <v>18147</v>
      </c>
      <c r="M182" s="54"/>
      <c r="N182" s="54"/>
      <c r="O182" s="52"/>
      <c r="P182" s="53"/>
      <c r="R182" s="54">
        <f>R180-R181</f>
        <v>48149</v>
      </c>
      <c r="S182" s="68">
        <f>R182-N177</f>
        <v>39444</v>
      </c>
      <c r="T182" t="s">
        <v>27</v>
      </c>
    </row>
    <row r="183" spans="7:22" x14ac:dyDescent="0.2">
      <c r="G183" s="50"/>
      <c r="H183" s="51"/>
      <c r="I183" s="51"/>
      <c r="J183" s="51"/>
      <c r="K183" s="51"/>
      <c r="L183" s="51"/>
      <c r="M183" s="52"/>
      <c r="N183" s="52"/>
      <c r="O183" s="52"/>
      <c r="P183" s="53"/>
    </row>
    <row r="184" spans="7:22" ht="16.5" thickBot="1" x14ac:dyDescent="0.3">
      <c r="G184" s="55"/>
      <c r="H184" s="56"/>
      <c r="I184" s="56"/>
      <c r="J184" s="64">
        <v>56776</v>
      </c>
      <c r="K184" s="51"/>
      <c r="L184" s="51"/>
      <c r="M184" s="57"/>
      <c r="N184" s="57"/>
      <c r="O184" s="57"/>
      <c r="P184" s="58"/>
    </row>
    <row r="185" spans="7:22" ht="15.75" x14ac:dyDescent="0.25">
      <c r="H185" s="64">
        <v>2019</v>
      </c>
      <c r="I185" s="54">
        <v>8</v>
      </c>
      <c r="J185" s="60">
        <v>54551</v>
      </c>
      <c r="K185" s="61">
        <v>54551</v>
      </c>
      <c r="L185" s="62">
        <f t="shared" ref="L185:L193" si="84">K185-J185</f>
        <v>0</v>
      </c>
      <c r="M185" s="54"/>
      <c r="N185" s="63"/>
    </row>
    <row r="186" spans="7:22" ht="15.75" x14ac:dyDescent="0.25">
      <c r="H186" s="50"/>
      <c r="I186" s="54">
        <v>9</v>
      </c>
      <c r="J186" s="64">
        <v>55370</v>
      </c>
      <c r="K186" s="54">
        <v>55370</v>
      </c>
      <c r="L186" s="63">
        <f t="shared" si="84"/>
        <v>0</v>
      </c>
      <c r="M186" s="54"/>
      <c r="N186" s="63"/>
    </row>
    <row r="187" spans="7:22" ht="15.75" x14ac:dyDescent="0.25">
      <c r="H187" s="50"/>
      <c r="I187" s="54">
        <v>10</v>
      </c>
      <c r="J187" s="64">
        <v>55668</v>
      </c>
      <c r="K187" s="54">
        <v>55686</v>
      </c>
      <c r="L187" s="63">
        <f t="shared" si="84"/>
        <v>18</v>
      </c>
      <c r="M187" s="54"/>
      <c r="N187" s="63"/>
    </row>
    <row r="188" spans="7:22" ht="15.75" x14ac:dyDescent="0.25">
      <c r="H188" s="50"/>
      <c r="I188" s="54">
        <v>11</v>
      </c>
      <c r="J188" s="64">
        <f>J187+(J$187-J$184)/3</f>
        <v>55298.666666666664</v>
      </c>
      <c r="K188" s="54">
        <v>56764</v>
      </c>
      <c r="L188" s="63">
        <f t="shared" si="84"/>
        <v>1465.3333333333358</v>
      </c>
      <c r="M188" s="54"/>
      <c r="N188" s="63"/>
    </row>
    <row r="189" spans="7:22" ht="16.5" thickBot="1" x14ac:dyDescent="0.3">
      <c r="H189" s="55"/>
      <c r="I189" s="54">
        <v>12</v>
      </c>
      <c r="J189" s="64">
        <f>J188+(J$187-J$184)/3</f>
        <v>54929.333333333328</v>
      </c>
      <c r="K189" s="54">
        <v>63033</v>
      </c>
      <c r="L189" s="63">
        <f t="shared" si="84"/>
        <v>8103.6666666666715</v>
      </c>
      <c r="M189" s="65"/>
      <c r="N189" s="66"/>
    </row>
    <row r="190" spans="7:22" ht="15.75" x14ac:dyDescent="0.25">
      <c r="I190" s="54">
        <v>13</v>
      </c>
      <c r="J190" s="64">
        <v>55434</v>
      </c>
      <c r="K190" s="54">
        <v>75292</v>
      </c>
      <c r="L190" s="63">
        <f t="shared" si="84"/>
        <v>19858</v>
      </c>
    </row>
    <row r="191" spans="7:22" ht="15.75" x14ac:dyDescent="0.25">
      <c r="I191" s="54">
        <v>14</v>
      </c>
      <c r="J191" s="64">
        <v>54948</v>
      </c>
      <c r="K191" s="54">
        <v>86380</v>
      </c>
      <c r="L191" s="63">
        <f t="shared" si="84"/>
        <v>31432</v>
      </c>
    </row>
    <row r="192" spans="7:22" ht="15.75" x14ac:dyDescent="0.25">
      <c r="I192" s="54">
        <v>15</v>
      </c>
      <c r="J192" s="64">
        <v>54442</v>
      </c>
      <c r="K192" s="54">
        <v>82820</v>
      </c>
      <c r="L192" s="63">
        <f t="shared" si="84"/>
        <v>28378</v>
      </c>
    </row>
    <row r="193" spans="9:14" ht="16.5" thickBot="1" x14ac:dyDescent="0.3">
      <c r="I193" s="54">
        <v>16</v>
      </c>
      <c r="J193" s="67">
        <v>53924</v>
      </c>
      <c r="K193" s="65">
        <v>68806</v>
      </c>
      <c r="L193" s="66">
        <f t="shared" si="84"/>
        <v>14882</v>
      </c>
      <c r="N193" s="54">
        <f>SUM(L185:L193)</f>
        <v>104137</v>
      </c>
    </row>
    <row r="194" spans="9:14" ht="15.75" x14ac:dyDescent="0.25">
      <c r="I194" s="45"/>
      <c r="J194" s="45"/>
      <c r="K194" s="45"/>
      <c r="L194" s="45"/>
      <c r="M194" s="59"/>
    </row>
  </sheetData>
  <sortState ref="L156:L160">
    <sortCondition descending="1" ref="L156:L160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2"/>
  <sheetViews>
    <sheetView zoomScale="163" zoomScaleNormal="163" workbookViewId="0">
      <selection activeCell="E11" sqref="E11"/>
    </sheetView>
    <sheetView workbookViewId="1"/>
    <sheetView workbookViewId="2"/>
  </sheetViews>
  <sheetFormatPr defaultRowHeight="12.75" x14ac:dyDescent="0.2"/>
  <cols>
    <col min="1" max="1" width="9.140625" style="77"/>
    <col min="2" max="2" width="8.7109375" style="77" bestFit="1" customWidth="1"/>
    <col min="3" max="3" width="5.85546875" style="77" bestFit="1" customWidth="1"/>
    <col min="4" max="4" width="17" style="77" bestFit="1" customWidth="1"/>
    <col min="5" max="5" width="10.7109375" style="77" bestFit="1" customWidth="1"/>
    <col min="6" max="6" width="11" style="77" bestFit="1" customWidth="1"/>
    <col min="7" max="7" width="11.28515625" style="77" bestFit="1" customWidth="1"/>
    <col min="8" max="9" width="11" style="77" bestFit="1" customWidth="1"/>
    <col min="10" max="10" width="11.5703125" style="77" bestFit="1" customWidth="1"/>
    <col min="11" max="12" width="9.140625" style="77"/>
    <col min="13" max="13" width="9.85546875" style="77" bestFit="1" customWidth="1"/>
    <col min="14" max="14" width="14.42578125" style="77" bestFit="1" customWidth="1"/>
    <col min="15" max="16384" width="9.140625" style="77"/>
  </cols>
  <sheetData>
    <row r="3" spans="2:14" ht="13.5" thickBot="1" x14ac:dyDescent="0.25"/>
    <row r="4" spans="2:14" ht="21" thickBot="1" x14ac:dyDescent="0.35">
      <c r="B4" s="83"/>
      <c r="C4" s="84"/>
      <c r="D4" s="85"/>
      <c r="E4" s="535" t="s">
        <v>19</v>
      </c>
      <c r="F4" s="535"/>
      <c r="G4" s="535"/>
      <c r="H4" s="536" t="s">
        <v>20</v>
      </c>
      <c r="I4" s="535"/>
      <c r="J4" s="537"/>
    </row>
    <row r="5" spans="2:14" s="78" customFormat="1" ht="92.25" customHeight="1" thickBot="1" x14ac:dyDescent="0.25">
      <c r="B5" s="86" t="s">
        <v>15</v>
      </c>
      <c r="C5" s="87" t="s">
        <v>16</v>
      </c>
      <c r="D5" s="88" t="s">
        <v>3</v>
      </c>
      <c r="E5" s="87" t="s">
        <v>21</v>
      </c>
      <c r="F5" s="87" t="s">
        <v>22</v>
      </c>
      <c r="G5" s="111" t="s">
        <v>23</v>
      </c>
      <c r="H5" s="86" t="s">
        <v>24</v>
      </c>
      <c r="I5" s="87" t="s">
        <v>25</v>
      </c>
      <c r="J5" s="111" t="s">
        <v>23</v>
      </c>
    </row>
    <row r="6" spans="2:14" s="78" customFormat="1" ht="21" customHeight="1" x14ac:dyDescent="0.2">
      <c r="B6" s="89">
        <v>2020</v>
      </c>
      <c r="C6" s="90" t="s">
        <v>17</v>
      </c>
      <c r="D6" s="91">
        <f t="shared" ref="D6:D12" si="0">M6</f>
        <v>43894</v>
      </c>
      <c r="E6" s="103">
        <v>57273</v>
      </c>
      <c r="F6" s="103">
        <v>54660</v>
      </c>
      <c r="G6" s="112">
        <f t="shared" ref="G6:G13" si="1">F6-E6</f>
        <v>-2613</v>
      </c>
      <c r="H6" s="104">
        <v>46726</v>
      </c>
      <c r="I6" s="103">
        <v>46109</v>
      </c>
      <c r="J6" s="112">
        <f t="shared" ref="J6:J13" si="2">I6-H6</f>
        <v>-617</v>
      </c>
      <c r="K6" s="92"/>
      <c r="L6" s="93"/>
      <c r="M6" s="94">
        <f t="shared" ref="M6:M12" si="3">M7-7</f>
        <v>43894</v>
      </c>
      <c r="N6" s="93"/>
    </row>
    <row r="7" spans="2:14" s="78" customFormat="1" ht="21" customHeight="1" x14ac:dyDescent="0.2">
      <c r="B7" s="95"/>
      <c r="C7" s="96" t="s">
        <v>18</v>
      </c>
      <c r="D7" s="97">
        <f t="shared" si="0"/>
        <v>43901</v>
      </c>
      <c r="E7" s="105">
        <v>55370</v>
      </c>
      <c r="F7" s="105">
        <v>55493</v>
      </c>
      <c r="G7" s="113">
        <f t="shared" si="1"/>
        <v>123</v>
      </c>
      <c r="H7" s="106">
        <v>47514</v>
      </c>
      <c r="I7" s="105">
        <v>48440</v>
      </c>
      <c r="J7" s="113">
        <f t="shared" si="2"/>
        <v>926</v>
      </c>
      <c r="K7" s="92"/>
      <c r="L7" s="93"/>
      <c r="M7" s="94">
        <f t="shared" si="3"/>
        <v>43901</v>
      </c>
      <c r="N7" s="93"/>
    </row>
    <row r="8" spans="2:14" s="78" customFormat="1" ht="21" customHeight="1" x14ac:dyDescent="0.2">
      <c r="B8" s="95"/>
      <c r="C8" s="98">
        <v>10</v>
      </c>
      <c r="D8" s="97">
        <f t="shared" si="0"/>
        <v>43908</v>
      </c>
      <c r="E8" s="105">
        <v>55668</v>
      </c>
      <c r="F8" s="105">
        <v>56758</v>
      </c>
      <c r="G8" s="113">
        <f t="shared" si="1"/>
        <v>1090</v>
      </c>
      <c r="H8" s="106">
        <v>47768</v>
      </c>
      <c r="I8" s="105">
        <v>48134</v>
      </c>
      <c r="J8" s="113">
        <f t="shared" si="2"/>
        <v>366</v>
      </c>
      <c r="K8" s="92"/>
      <c r="L8" s="93"/>
      <c r="M8" s="94">
        <f t="shared" si="3"/>
        <v>43908</v>
      </c>
      <c r="N8" s="93"/>
    </row>
    <row r="9" spans="2:14" s="78" customFormat="1" ht="21" customHeight="1" x14ac:dyDescent="0.2">
      <c r="B9" s="95"/>
      <c r="C9" s="98">
        <v>11</v>
      </c>
      <c r="D9" s="97">
        <f t="shared" si="0"/>
        <v>43915</v>
      </c>
      <c r="E9" s="105">
        <v>56311</v>
      </c>
      <c r="F9" s="105">
        <v>56951</v>
      </c>
      <c r="G9" s="113">
        <f t="shared" si="1"/>
        <v>640</v>
      </c>
      <c r="H9" s="106">
        <v>48520</v>
      </c>
      <c r="I9" s="105">
        <v>48084</v>
      </c>
      <c r="J9" s="113">
        <f t="shared" si="2"/>
        <v>-436</v>
      </c>
      <c r="K9" s="92"/>
      <c r="L9" s="93"/>
      <c r="M9" s="94">
        <f t="shared" si="3"/>
        <v>43915</v>
      </c>
      <c r="N9" s="93"/>
    </row>
    <row r="10" spans="2:14" s="78" customFormat="1" ht="21" customHeight="1" x14ac:dyDescent="0.2">
      <c r="B10" s="95"/>
      <c r="C10" s="98">
        <v>12</v>
      </c>
      <c r="D10" s="97">
        <f t="shared" si="0"/>
        <v>43922</v>
      </c>
      <c r="E10" s="105">
        <v>55891</v>
      </c>
      <c r="F10" s="105">
        <v>63324</v>
      </c>
      <c r="G10" s="113">
        <f t="shared" si="1"/>
        <v>7433</v>
      </c>
      <c r="H10" s="106">
        <v>48118</v>
      </c>
      <c r="I10" s="105">
        <v>53955</v>
      </c>
      <c r="J10" s="113">
        <f t="shared" si="2"/>
        <v>5837</v>
      </c>
      <c r="K10" s="92"/>
      <c r="L10" s="93"/>
      <c r="M10" s="94">
        <f t="shared" si="3"/>
        <v>43922</v>
      </c>
      <c r="N10" s="93"/>
    </row>
    <row r="11" spans="2:14" s="78" customFormat="1" ht="21" customHeight="1" x14ac:dyDescent="0.2">
      <c r="B11" s="95"/>
      <c r="C11" s="98">
        <v>13</v>
      </c>
      <c r="D11" s="97">
        <f t="shared" si="0"/>
        <v>43929</v>
      </c>
      <c r="E11" s="105">
        <v>55434</v>
      </c>
      <c r="F11" s="105">
        <v>74979</v>
      </c>
      <c r="G11" s="113">
        <f t="shared" si="1"/>
        <v>19545</v>
      </c>
      <c r="H11" s="106">
        <v>47680</v>
      </c>
      <c r="I11" s="105">
        <v>64804</v>
      </c>
      <c r="J11" s="113">
        <f t="shared" si="2"/>
        <v>17124</v>
      </c>
      <c r="K11" s="92"/>
      <c r="L11" s="93"/>
      <c r="M11" s="94">
        <f t="shared" si="3"/>
        <v>43929</v>
      </c>
      <c r="N11" s="93"/>
    </row>
    <row r="12" spans="2:14" s="78" customFormat="1" ht="21" customHeight="1" x14ac:dyDescent="0.2">
      <c r="B12" s="95"/>
      <c r="C12" s="98">
        <v>14</v>
      </c>
      <c r="D12" s="97">
        <f t="shared" si="0"/>
        <v>43936</v>
      </c>
      <c r="E12" s="105">
        <v>54948</v>
      </c>
      <c r="F12" s="105">
        <v>86737</v>
      </c>
      <c r="G12" s="113">
        <f t="shared" si="1"/>
        <v>31789</v>
      </c>
      <c r="H12" s="106">
        <v>47212</v>
      </c>
      <c r="I12" s="105">
        <v>75695</v>
      </c>
      <c r="J12" s="113">
        <f t="shared" si="2"/>
        <v>28483</v>
      </c>
      <c r="K12" s="92"/>
      <c r="L12" s="93"/>
      <c r="M12" s="94">
        <f t="shared" si="3"/>
        <v>43936</v>
      </c>
      <c r="N12" s="93"/>
    </row>
    <row r="13" spans="2:14" s="78" customFormat="1" ht="21" customHeight="1" x14ac:dyDescent="0.2">
      <c r="B13" s="95"/>
      <c r="C13" s="98">
        <v>15</v>
      </c>
      <c r="D13" s="97">
        <f>M13</f>
        <v>43943</v>
      </c>
      <c r="E13" s="105">
        <v>54442</v>
      </c>
      <c r="F13" s="105">
        <v>85668</v>
      </c>
      <c r="G13" s="113">
        <f t="shared" si="1"/>
        <v>31226</v>
      </c>
      <c r="H13" s="106">
        <v>46724</v>
      </c>
      <c r="I13" s="105">
        <v>74721</v>
      </c>
      <c r="J13" s="113">
        <f t="shared" si="2"/>
        <v>27997</v>
      </c>
      <c r="K13" s="92"/>
      <c r="L13" s="93"/>
      <c r="M13" s="94">
        <f>M15-7</f>
        <v>43943</v>
      </c>
      <c r="N13" s="93"/>
    </row>
    <row r="14" spans="2:14" s="78" customFormat="1" ht="21" customHeight="1" x14ac:dyDescent="0.2">
      <c r="B14" s="95"/>
      <c r="C14" s="98">
        <v>16</v>
      </c>
      <c r="D14" s="97">
        <v>43943</v>
      </c>
      <c r="E14" s="105">
        <v>53924</v>
      </c>
      <c r="F14" s="105">
        <v>73086</v>
      </c>
      <c r="G14" s="113">
        <f t="shared" ref="G14:G15" si="4">F14-E14</f>
        <v>19162</v>
      </c>
      <c r="H14" s="106">
        <v>46224</v>
      </c>
      <c r="I14" s="105">
        <v>63241</v>
      </c>
      <c r="J14" s="113">
        <f t="shared" ref="J14:J15" si="5">I14-H14</f>
        <v>17017</v>
      </c>
      <c r="K14" s="92"/>
      <c r="L14" s="93"/>
      <c r="M14" s="102">
        <f>D14</f>
        <v>43943</v>
      </c>
      <c r="N14" s="93"/>
    </row>
    <row r="15" spans="2:14" s="78" customFormat="1" ht="21" customHeight="1" thickBot="1" x14ac:dyDescent="0.25">
      <c r="B15" s="99"/>
      <c r="C15" s="100">
        <v>17</v>
      </c>
      <c r="D15" s="101">
        <v>43950</v>
      </c>
      <c r="E15" s="107">
        <v>53451</v>
      </c>
      <c r="F15" s="107">
        <v>62104</v>
      </c>
      <c r="G15" s="114">
        <f t="shared" si="4"/>
        <v>8653</v>
      </c>
      <c r="H15" s="108">
        <v>44985</v>
      </c>
      <c r="I15" s="107">
        <v>53224</v>
      </c>
      <c r="J15" s="114">
        <f t="shared" si="5"/>
        <v>8239</v>
      </c>
      <c r="K15" s="92"/>
      <c r="L15" s="93"/>
      <c r="M15" s="102">
        <f>D15</f>
        <v>43950</v>
      </c>
      <c r="N15" s="93"/>
    </row>
    <row r="16" spans="2:14" s="78" customFormat="1" ht="21" customHeight="1" thickBot="1" x14ac:dyDescent="0.25">
      <c r="B16" s="538" t="s">
        <v>26</v>
      </c>
      <c r="C16" s="539"/>
      <c r="D16" s="539"/>
      <c r="E16" s="109">
        <f t="shared" ref="E16:J16" si="6">SUM(E6:E15)</f>
        <v>552712</v>
      </c>
      <c r="F16" s="110">
        <f t="shared" si="6"/>
        <v>669760</v>
      </c>
      <c r="G16" s="115">
        <f t="shared" si="6"/>
        <v>117048</v>
      </c>
      <c r="H16" s="107">
        <f t="shared" si="6"/>
        <v>471471</v>
      </c>
      <c r="I16" s="107">
        <f t="shared" si="6"/>
        <v>576407</v>
      </c>
      <c r="J16" s="114">
        <f t="shared" si="6"/>
        <v>104936</v>
      </c>
      <c r="K16" s="93"/>
      <c r="L16" s="93"/>
      <c r="M16" s="93"/>
      <c r="N16" s="93"/>
    </row>
    <row r="17" spans="2:15" s="78" customFormat="1" ht="13.5" customHeight="1" thickBot="1" x14ac:dyDescent="0.25"/>
    <row r="18" spans="2:15" s="78" customFormat="1" ht="13.5" customHeight="1" thickBot="1" x14ac:dyDescent="0.25">
      <c r="G18" s="115">
        <f>G16-J16</f>
        <v>12112</v>
      </c>
      <c r="H18" s="119" t="s">
        <v>28</v>
      </c>
    </row>
    <row r="19" spans="2:15" s="78" customFormat="1" ht="13.5" customHeight="1" thickBot="1" x14ac:dyDescent="0.25">
      <c r="G19" s="118">
        <f>G18/G16</f>
        <v>0.10347891463331282</v>
      </c>
      <c r="H19" s="120" t="s">
        <v>29</v>
      </c>
    </row>
    <row r="20" spans="2:15" s="78" customFormat="1" ht="17.25" customHeight="1" x14ac:dyDescent="0.2"/>
    <row r="21" spans="2:15" s="78" customFormat="1" ht="17.25" customHeight="1" x14ac:dyDescent="0.2"/>
    <row r="22" spans="2:15" s="78" customFormat="1" ht="17.25" customHeight="1" x14ac:dyDescent="0.2">
      <c r="G22" s="117"/>
    </row>
    <row r="23" spans="2:15" s="78" customFormat="1" ht="17.25" customHeight="1" x14ac:dyDescent="0.2"/>
    <row r="24" spans="2:15" s="78" customFormat="1" ht="17.25" customHeight="1" x14ac:dyDescent="0.2"/>
    <row r="25" spans="2:15" s="78" customFormat="1" ht="17.25" customHeight="1" x14ac:dyDescent="0.2"/>
    <row r="26" spans="2:15" ht="17.25" customHeight="1" thickBot="1" x14ac:dyDescent="0.25"/>
    <row r="27" spans="2:15" x14ac:dyDescent="0.2">
      <c r="D27" s="47"/>
      <c r="E27" s="47"/>
      <c r="F27" s="47"/>
      <c r="G27" s="47"/>
      <c r="H27" s="48"/>
      <c r="I27" s="48"/>
      <c r="J27" s="48"/>
      <c r="K27" s="49"/>
    </row>
    <row r="28" spans="2:15" ht="16.5" thickBot="1" x14ac:dyDescent="0.3">
      <c r="D28" s="51"/>
      <c r="E28" s="51"/>
      <c r="F28" s="51"/>
      <c r="G28" s="51"/>
      <c r="H28" s="52"/>
      <c r="I28" s="52"/>
      <c r="J28" s="52"/>
      <c r="K28" s="53"/>
      <c r="M28" s="54">
        <v>21</v>
      </c>
      <c r="N28" s="54">
        <f>AVERAGE(E29:E40)</f>
        <v>55375.3</v>
      </c>
      <c r="O28" s="74"/>
    </row>
    <row r="29" spans="2:15" ht="15.75" x14ac:dyDescent="0.25">
      <c r="B29" s="60">
        <v>2016</v>
      </c>
      <c r="C29" s="61">
        <v>48</v>
      </c>
      <c r="E29" s="71">
        <v>54043</v>
      </c>
      <c r="F29" s="72">
        <v>54931</v>
      </c>
      <c r="G29" s="62">
        <f>F29-E29</f>
        <v>888</v>
      </c>
      <c r="H29" s="61"/>
      <c r="I29" s="62"/>
      <c r="J29" s="52"/>
      <c r="K29" s="53"/>
      <c r="M29" s="51"/>
      <c r="N29" s="70">
        <f>M28*N28</f>
        <v>1162881.3</v>
      </c>
      <c r="O29" s="74"/>
    </row>
    <row r="30" spans="2:15" ht="15.75" x14ac:dyDescent="0.25">
      <c r="B30" s="50"/>
      <c r="C30" s="54">
        <v>49</v>
      </c>
      <c r="E30" s="73">
        <v>55187</v>
      </c>
      <c r="F30" s="74">
        <v>55374</v>
      </c>
      <c r="G30" s="63">
        <f t="shared" ref="G30:G40" si="7">F30-E30</f>
        <v>187</v>
      </c>
      <c r="H30" s="54"/>
      <c r="I30" s="63"/>
      <c r="J30" s="52"/>
      <c r="K30" s="53"/>
      <c r="M30" s="51"/>
      <c r="N30" s="79">
        <f>H47/N29</f>
        <v>1.5605204073708984E-2</v>
      </c>
      <c r="O30" s="74"/>
    </row>
    <row r="31" spans="2:15" ht="15.75" x14ac:dyDescent="0.25">
      <c r="B31" s="50"/>
      <c r="C31" s="54">
        <v>50</v>
      </c>
      <c r="E31" s="73">
        <v>55777</v>
      </c>
      <c r="F31" s="74">
        <v>56875</v>
      </c>
      <c r="G31" s="63">
        <f t="shared" si="7"/>
        <v>1098</v>
      </c>
      <c r="H31" s="54"/>
      <c r="I31" s="63"/>
      <c r="J31" s="52"/>
      <c r="K31" s="53"/>
    </row>
    <row r="32" spans="2:15" ht="15.75" x14ac:dyDescent="0.25">
      <c r="B32" s="50"/>
      <c r="C32" s="54">
        <v>51</v>
      </c>
      <c r="E32" s="73">
        <v>56132</v>
      </c>
      <c r="F32" s="74">
        <v>59830</v>
      </c>
      <c r="G32" s="63">
        <f t="shared" si="7"/>
        <v>3698</v>
      </c>
      <c r="H32" s="54"/>
      <c r="I32" s="63"/>
      <c r="J32" s="52"/>
      <c r="K32" s="53"/>
    </row>
    <row r="33" spans="2:11" ht="15.75" x14ac:dyDescent="0.25">
      <c r="B33" s="50"/>
      <c r="C33" s="54">
        <v>52</v>
      </c>
      <c r="E33" s="73">
        <v>56432</v>
      </c>
      <c r="F33" s="74">
        <v>64414</v>
      </c>
      <c r="G33" s="63">
        <f t="shared" si="7"/>
        <v>7982</v>
      </c>
      <c r="H33" s="54"/>
      <c r="J33" s="52"/>
      <c r="K33" s="53"/>
    </row>
    <row r="34" spans="2:11" ht="15.75" x14ac:dyDescent="0.25">
      <c r="B34" s="50"/>
      <c r="C34" s="54"/>
      <c r="E34" s="73"/>
      <c r="F34" s="74"/>
      <c r="G34" s="63">
        <f>SUM(G29:G33)</f>
        <v>13853</v>
      </c>
      <c r="H34" s="54"/>
      <c r="I34" s="63"/>
      <c r="J34" s="52"/>
      <c r="K34" s="53"/>
    </row>
    <row r="35" spans="2:11" ht="15.75" x14ac:dyDescent="0.25">
      <c r="B35" s="50"/>
      <c r="C35" s="54"/>
      <c r="E35" s="73"/>
      <c r="F35" s="74"/>
      <c r="G35" s="63"/>
      <c r="H35" s="54"/>
      <c r="I35" s="63"/>
      <c r="J35" s="52"/>
      <c r="K35" s="53"/>
    </row>
    <row r="36" spans="2:11" ht="15.75" x14ac:dyDescent="0.25">
      <c r="B36" s="64">
        <v>2019</v>
      </c>
      <c r="C36" s="54">
        <v>48</v>
      </c>
      <c r="E36" s="73">
        <v>53947</v>
      </c>
      <c r="F36" s="74">
        <v>55278</v>
      </c>
      <c r="G36" s="63">
        <f t="shared" si="7"/>
        <v>1331</v>
      </c>
      <c r="H36" s="54"/>
      <c r="I36" s="63"/>
      <c r="J36" s="52"/>
      <c r="K36" s="53"/>
    </row>
    <row r="37" spans="2:11" ht="15.75" x14ac:dyDescent="0.25">
      <c r="B37" s="50"/>
      <c r="C37" s="54">
        <v>49</v>
      </c>
      <c r="E37" s="73">
        <v>54718</v>
      </c>
      <c r="F37" s="74">
        <v>55751</v>
      </c>
      <c r="G37" s="63">
        <f t="shared" si="7"/>
        <v>1033</v>
      </c>
      <c r="H37" s="54"/>
      <c r="I37" s="63"/>
      <c r="J37" s="52"/>
      <c r="K37" s="53"/>
    </row>
    <row r="38" spans="2:11" ht="15.75" x14ac:dyDescent="0.25">
      <c r="B38" s="50"/>
      <c r="C38" s="54">
        <v>50</v>
      </c>
      <c r="E38" s="73">
        <v>55916</v>
      </c>
      <c r="F38" s="74">
        <v>56188</v>
      </c>
      <c r="G38" s="63">
        <f t="shared" si="7"/>
        <v>272</v>
      </c>
      <c r="H38" s="54"/>
      <c r="I38" s="63"/>
      <c r="J38" s="52"/>
      <c r="K38" s="53"/>
    </row>
    <row r="39" spans="2:11" ht="15.75" x14ac:dyDescent="0.25">
      <c r="B39" s="50"/>
      <c r="C39" s="54">
        <v>51</v>
      </c>
      <c r="E39" s="73">
        <f>(E40+E38)/2</f>
        <v>55839</v>
      </c>
      <c r="F39" s="74">
        <v>57192</v>
      </c>
      <c r="G39" s="63">
        <f t="shared" si="7"/>
        <v>1353</v>
      </c>
      <c r="H39" s="54"/>
      <c r="I39" s="63"/>
      <c r="J39" s="52"/>
      <c r="K39" s="53"/>
    </row>
    <row r="40" spans="2:11" ht="15.75" x14ac:dyDescent="0.25">
      <c r="B40" s="50"/>
      <c r="C40" s="54">
        <v>52</v>
      </c>
      <c r="E40" s="73">
        <v>55762</v>
      </c>
      <c r="F40" s="74">
        <v>56921</v>
      </c>
      <c r="G40" s="63">
        <f t="shared" si="7"/>
        <v>1159</v>
      </c>
      <c r="H40" s="54"/>
      <c r="I40" s="63"/>
      <c r="J40" s="52"/>
      <c r="K40" s="53"/>
    </row>
    <row r="41" spans="2:11" ht="15.75" x14ac:dyDescent="0.25">
      <c r="B41" s="50"/>
      <c r="C41" s="54"/>
      <c r="E41" s="73"/>
      <c r="F41" s="74"/>
      <c r="G41" s="63">
        <f>SUM(G36:G40)</f>
        <v>5148</v>
      </c>
      <c r="H41" s="54"/>
      <c r="I41" s="63"/>
      <c r="J41" s="52"/>
      <c r="K41" s="53"/>
    </row>
    <row r="42" spans="2:11" ht="15.75" x14ac:dyDescent="0.25">
      <c r="D42" s="51"/>
      <c r="E42" s="74"/>
      <c r="F42" s="74"/>
      <c r="G42" s="54"/>
      <c r="H42" s="54"/>
      <c r="J42" s="52"/>
      <c r="K42" s="53"/>
    </row>
    <row r="43" spans="2:11" ht="15.75" x14ac:dyDescent="0.25">
      <c r="D43" s="51"/>
      <c r="E43" s="74"/>
      <c r="F43" s="74"/>
      <c r="G43" s="54"/>
      <c r="H43" s="54"/>
      <c r="I43" s="54"/>
      <c r="J43" s="52"/>
      <c r="K43" s="53"/>
    </row>
    <row r="44" spans="2:11" ht="15.75" x14ac:dyDescent="0.25">
      <c r="D44" s="51"/>
      <c r="E44" s="74"/>
      <c r="F44" s="74"/>
      <c r="G44" s="54"/>
      <c r="H44" s="54"/>
      <c r="I44" s="54"/>
      <c r="J44" s="52"/>
      <c r="K44" s="53"/>
    </row>
    <row r="45" spans="2:11" ht="15.75" x14ac:dyDescent="0.25">
      <c r="F45" s="74">
        <v>140750</v>
      </c>
      <c r="G45" s="54"/>
      <c r="H45" s="54"/>
      <c r="I45" s="54"/>
      <c r="J45" s="52"/>
      <c r="K45" s="53"/>
    </row>
    <row r="46" spans="2:11" ht="15.75" x14ac:dyDescent="0.25">
      <c r="F46" s="74">
        <v>113898</v>
      </c>
      <c r="G46" s="54"/>
      <c r="H46" s="54"/>
      <c r="I46" s="54"/>
      <c r="J46" s="52"/>
      <c r="K46" s="53"/>
    </row>
    <row r="47" spans="2:11" ht="15.75" x14ac:dyDescent="0.25">
      <c r="F47" s="74">
        <f>F45-F46</f>
        <v>26852</v>
      </c>
      <c r="G47" s="54">
        <f>G34-G41</f>
        <v>8705</v>
      </c>
      <c r="H47" s="54">
        <f>F47-G47</f>
        <v>18147</v>
      </c>
      <c r="J47" s="52"/>
      <c r="K47" s="53"/>
    </row>
    <row r="48" spans="2:11" x14ac:dyDescent="0.2">
      <c r="D48" s="51"/>
      <c r="E48" s="75"/>
      <c r="F48" s="75"/>
      <c r="G48" s="51"/>
      <c r="H48" s="52"/>
      <c r="I48" s="52"/>
      <c r="J48" s="52"/>
      <c r="K48" s="53"/>
    </row>
    <row r="49" spans="2:13" ht="13.5" thickBot="1" x14ac:dyDescent="0.25">
      <c r="D49" s="56"/>
      <c r="E49" s="73">
        <v>56776</v>
      </c>
      <c r="F49" s="75"/>
      <c r="G49" s="51"/>
      <c r="H49" s="57"/>
      <c r="I49" s="57"/>
      <c r="J49" s="57"/>
      <c r="K49" s="58"/>
    </row>
    <row r="50" spans="2:13" ht="15.75" x14ac:dyDescent="0.25">
      <c r="B50" s="64">
        <v>2019</v>
      </c>
      <c r="C50" s="54">
        <v>8</v>
      </c>
      <c r="D50" s="76">
        <f t="shared" ref="D50:D56" si="8">M50</f>
        <v>43887</v>
      </c>
      <c r="E50" s="54">
        <v>57273</v>
      </c>
      <c r="F50" s="63">
        <v>54551</v>
      </c>
      <c r="G50" s="62">
        <f t="shared" ref="G50:G58" si="9">F50-E50</f>
        <v>-2722</v>
      </c>
      <c r="H50" s="54">
        <v>46726</v>
      </c>
      <c r="I50" s="63">
        <v>49431</v>
      </c>
      <c r="J50" s="63">
        <f t="shared" ref="J50:J58" si="10">I50-H50</f>
        <v>2705</v>
      </c>
      <c r="K50" s="80"/>
      <c r="M50" s="81">
        <f t="shared" ref="M50:M56" si="11">M51-7</f>
        <v>43887</v>
      </c>
    </row>
    <row r="51" spans="2:13" ht="15.75" x14ac:dyDescent="0.25">
      <c r="C51" s="54">
        <v>9</v>
      </c>
      <c r="D51" s="76">
        <f t="shared" si="8"/>
        <v>43894</v>
      </c>
      <c r="E51" s="54">
        <v>55370</v>
      </c>
      <c r="F51" s="63">
        <v>57008</v>
      </c>
      <c r="G51" s="63">
        <f t="shared" si="9"/>
        <v>1638</v>
      </c>
      <c r="H51" s="54">
        <v>47514</v>
      </c>
      <c r="I51" s="63">
        <v>49183</v>
      </c>
      <c r="J51" s="63">
        <f t="shared" si="10"/>
        <v>1669</v>
      </c>
      <c r="K51" s="80"/>
      <c r="M51" s="81">
        <f t="shared" si="11"/>
        <v>43894</v>
      </c>
    </row>
    <row r="52" spans="2:13" ht="15.75" x14ac:dyDescent="0.25">
      <c r="C52" s="54">
        <v>10</v>
      </c>
      <c r="D52" s="76">
        <f t="shared" si="8"/>
        <v>43901</v>
      </c>
      <c r="E52" s="54">
        <v>55668</v>
      </c>
      <c r="F52" s="63">
        <v>55686</v>
      </c>
      <c r="G52" s="63">
        <f t="shared" si="9"/>
        <v>18</v>
      </c>
      <c r="H52" s="54">
        <v>47768</v>
      </c>
      <c r="I52" s="63">
        <v>48877</v>
      </c>
      <c r="J52" s="63">
        <f t="shared" si="10"/>
        <v>1109</v>
      </c>
      <c r="K52" s="80"/>
      <c r="M52" s="81">
        <f t="shared" si="11"/>
        <v>43901</v>
      </c>
    </row>
    <row r="53" spans="2:13" ht="15.75" x14ac:dyDescent="0.25">
      <c r="C53" s="54">
        <v>11</v>
      </c>
      <c r="D53" s="76">
        <f t="shared" si="8"/>
        <v>43908</v>
      </c>
      <c r="E53" s="54">
        <v>56311</v>
      </c>
      <c r="F53" s="63">
        <v>56764</v>
      </c>
      <c r="G53" s="63">
        <f t="shared" si="9"/>
        <v>453</v>
      </c>
      <c r="H53" s="54">
        <v>48520</v>
      </c>
      <c r="I53" s="63">
        <v>48711</v>
      </c>
      <c r="J53" s="63">
        <f t="shared" si="10"/>
        <v>191</v>
      </c>
      <c r="K53" s="80"/>
      <c r="M53" s="81">
        <f t="shared" si="11"/>
        <v>43908</v>
      </c>
    </row>
    <row r="54" spans="2:13" ht="15.75" x14ac:dyDescent="0.25">
      <c r="C54" s="54">
        <v>12</v>
      </c>
      <c r="D54" s="76">
        <f t="shared" si="8"/>
        <v>43915</v>
      </c>
      <c r="E54" s="54">
        <v>55891</v>
      </c>
      <c r="F54" s="63">
        <v>63033</v>
      </c>
      <c r="G54" s="63">
        <f t="shared" si="9"/>
        <v>7142</v>
      </c>
      <c r="H54" s="54">
        <v>48118</v>
      </c>
      <c r="I54" s="63">
        <v>54591</v>
      </c>
      <c r="J54" s="63">
        <f t="shared" si="10"/>
        <v>6473</v>
      </c>
      <c r="K54" s="80"/>
      <c r="M54" s="81">
        <f t="shared" si="11"/>
        <v>43915</v>
      </c>
    </row>
    <row r="55" spans="2:13" ht="15.75" x14ac:dyDescent="0.25">
      <c r="C55" s="54">
        <v>13</v>
      </c>
      <c r="D55" s="76">
        <f t="shared" si="8"/>
        <v>43922</v>
      </c>
      <c r="E55" s="54">
        <v>55434</v>
      </c>
      <c r="F55" s="63">
        <v>75292</v>
      </c>
      <c r="G55" s="63">
        <f t="shared" si="9"/>
        <v>19858</v>
      </c>
      <c r="H55" s="54">
        <v>47680</v>
      </c>
      <c r="I55" s="63">
        <v>65967</v>
      </c>
      <c r="J55" s="63">
        <f t="shared" si="10"/>
        <v>18287</v>
      </c>
      <c r="K55" s="80"/>
      <c r="M55" s="81">
        <f t="shared" si="11"/>
        <v>43922</v>
      </c>
    </row>
    <row r="56" spans="2:13" ht="15.75" x14ac:dyDescent="0.25">
      <c r="C56" s="54">
        <v>14</v>
      </c>
      <c r="D56" s="76">
        <f t="shared" si="8"/>
        <v>43929</v>
      </c>
      <c r="E56" s="54">
        <v>54948</v>
      </c>
      <c r="F56" s="63">
        <v>86380</v>
      </c>
      <c r="G56" s="63">
        <f t="shared" si="9"/>
        <v>31432</v>
      </c>
      <c r="H56" s="54">
        <v>47212</v>
      </c>
      <c r="I56" s="63">
        <v>76382</v>
      </c>
      <c r="J56" s="63">
        <f t="shared" si="10"/>
        <v>29170</v>
      </c>
      <c r="K56" s="80"/>
      <c r="M56" s="81">
        <f t="shared" si="11"/>
        <v>43929</v>
      </c>
    </row>
    <row r="57" spans="2:13" ht="15.75" x14ac:dyDescent="0.25">
      <c r="C57" s="54">
        <v>15</v>
      </c>
      <c r="D57" s="76">
        <f>M57</f>
        <v>43936</v>
      </c>
      <c r="E57" s="54">
        <v>54442</v>
      </c>
      <c r="F57" s="63">
        <v>82820</v>
      </c>
      <c r="G57" s="63">
        <f t="shared" si="9"/>
        <v>28378</v>
      </c>
      <c r="H57" s="54">
        <v>46724</v>
      </c>
      <c r="I57" s="63">
        <v>73156</v>
      </c>
      <c r="J57" s="63">
        <f t="shared" si="10"/>
        <v>26432</v>
      </c>
      <c r="K57" s="80"/>
      <c r="M57" s="81">
        <f>M58-7</f>
        <v>43936</v>
      </c>
    </row>
    <row r="58" spans="2:13" ht="16.5" thickBot="1" x14ac:dyDescent="0.3">
      <c r="C58" s="54">
        <v>16</v>
      </c>
      <c r="D58" s="76">
        <v>43943</v>
      </c>
      <c r="E58" s="65">
        <v>53924</v>
      </c>
      <c r="F58" s="66">
        <v>68806</v>
      </c>
      <c r="G58" s="66">
        <f t="shared" si="9"/>
        <v>14882</v>
      </c>
      <c r="H58" s="65">
        <v>46224</v>
      </c>
      <c r="I58" s="66">
        <v>60326</v>
      </c>
      <c r="J58" s="66">
        <f t="shared" si="10"/>
        <v>14102</v>
      </c>
      <c r="K58" s="80"/>
      <c r="M58" s="82">
        <f>D58</f>
        <v>43943</v>
      </c>
    </row>
    <row r="62" spans="2:13" ht="15.75" x14ac:dyDescent="0.25">
      <c r="G62" s="54">
        <f>SUM(G50:G58)</f>
        <v>101079</v>
      </c>
      <c r="J62" s="54">
        <f>SUM(J50:J58)</f>
        <v>100138</v>
      </c>
    </row>
  </sheetData>
  <mergeCells count="3">
    <mergeCell ref="E4:G4"/>
    <mergeCell ref="H4:J4"/>
    <mergeCell ref="B16:D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"/>
  <sheetViews>
    <sheetView workbookViewId="0">
      <selection activeCell="D29" sqref="D29"/>
    </sheetView>
    <sheetView workbookViewId="1"/>
    <sheetView workbookViewId="2">
      <selection activeCell="C49" sqref="C49"/>
    </sheetView>
  </sheetViews>
  <sheetFormatPr defaultRowHeight="12.75" x14ac:dyDescent="0.2"/>
  <cols>
    <col min="2" max="3" width="9.5703125" bestFit="1" customWidth="1"/>
  </cols>
  <sheetData>
    <row r="3" spans="2:4" ht="15.75" x14ac:dyDescent="0.2">
      <c r="B3" s="105" t="s">
        <v>30</v>
      </c>
      <c r="C3" s="105" t="s">
        <v>31</v>
      </c>
      <c r="D3" s="105" t="s">
        <v>32</v>
      </c>
    </row>
    <row r="4" spans="2:4" ht="15.75" x14ac:dyDescent="0.2">
      <c r="B4" s="105"/>
      <c r="C4" s="105"/>
      <c r="D4" s="105"/>
    </row>
    <row r="5" spans="2:4" ht="15.75" x14ac:dyDescent="0.2">
      <c r="B5" s="105">
        <v>10</v>
      </c>
      <c r="C5" s="105">
        <v>21570</v>
      </c>
      <c r="D5" s="105">
        <v>3198</v>
      </c>
    </row>
    <row r="6" spans="2:4" ht="15.75" x14ac:dyDescent="0.2">
      <c r="B6" s="105">
        <v>17</v>
      </c>
      <c r="C6" s="105">
        <v>144960</v>
      </c>
      <c r="D6" s="105">
        <v>13757</v>
      </c>
    </row>
    <row r="8" spans="2:4" ht="15.75" x14ac:dyDescent="0.2">
      <c r="B8" s="105" t="s">
        <v>33</v>
      </c>
      <c r="C8" s="105">
        <f>C6-C5</f>
        <v>123390</v>
      </c>
      <c r="D8" s="105">
        <f>D6-D5</f>
        <v>10559</v>
      </c>
    </row>
    <row r="10" spans="2:4" ht="15.75" x14ac:dyDescent="0.2">
      <c r="B10" s="105">
        <f>C8+D8</f>
        <v>133949</v>
      </c>
      <c r="C10" s="122">
        <f>C8/$B10</f>
        <v>0.9211714906419608</v>
      </c>
      <c r="D10" s="122">
        <f>D8/$B10</f>
        <v>7.8828509358039256E-2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3"/>
  <sheetViews>
    <sheetView topLeftCell="A58" workbookViewId="0">
      <selection activeCell="L72" sqref="L72:O89"/>
    </sheetView>
    <sheetView workbookViewId="1"/>
    <sheetView workbookViewId="2"/>
  </sheetViews>
  <sheetFormatPr defaultRowHeight="12.75" x14ac:dyDescent="0.2"/>
  <cols>
    <col min="3" max="3" width="9.85546875" bestFit="1" customWidth="1"/>
  </cols>
  <sheetData>
    <row r="2" spans="1:11" ht="23.25" x14ac:dyDescent="0.35">
      <c r="A2" s="451"/>
      <c r="B2" s="452" t="s">
        <v>239</v>
      </c>
      <c r="C2" s="451"/>
      <c r="D2" s="451"/>
      <c r="E2" s="451"/>
      <c r="F2" s="451"/>
      <c r="G2" s="451"/>
      <c r="H2" s="451"/>
      <c r="I2" s="451"/>
      <c r="J2" s="451"/>
      <c r="K2" s="451"/>
    </row>
    <row r="49" spans="3:18" ht="13.5" thickBot="1" x14ac:dyDescent="0.25">
      <c r="J49" t="s">
        <v>246</v>
      </c>
    </row>
    <row r="50" spans="3:18" ht="99.75" thickBot="1" x14ac:dyDescent="0.25">
      <c r="C50" s="456" t="s">
        <v>252</v>
      </c>
      <c r="D50" s="459" t="s">
        <v>249</v>
      </c>
      <c r="E50" s="457" t="s">
        <v>251</v>
      </c>
      <c r="F50" s="458" t="s">
        <v>247</v>
      </c>
      <c r="G50" s="458" t="s">
        <v>248</v>
      </c>
      <c r="H50" s="457" t="s">
        <v>240</v>
      </c>
      <c r="I50" s="457" t="s">
        <v>241</v>
      </c>
      <c r="J50" s="457" t="s">
        <v>242</v>
      </c>
      <c r="K50" s="457" t="s">
        <v>243</v>
      </c>
      <c r="L50" s="457" t="s">
        <v>244</v>
      </c>
      <c r="M50" s="457" t="s">
        <v>46</v>
      </c>
      <c r="N50" s="457" t="s">
        <v>47</v>
      </c>
      <c r="O50" s="457" t="s">
        <v>245</v>
      </c>
      <c r="P50" s="459" t="s">
        <v>250</v>
      </c>
      <c r="Q50" s="457" t="s">
        <v>28</v>
      </c>
      <c r="R50" s="459" t="s">
        <v>45</v>
      </c>
    </row>
    <row r="51" spans="3:18" ht="16.5" x14ac:dyDescent="0.2">
      <c r="C51" s="463">
        <v>2017</v>
      </c>
      <c r="D51" s="468">
        <v>17.100000000000001</v>
      </c>
      <c r="E51" s="467">
        <v>4</v>
      </c>
      <c r="F51" s="467">
        <v>0.7</v>
      </c>
      <c r="G51" s="467">
        <v>0.3</v>
      </c>
      <c r="H51" s="467">
        <v>0.4</v>
      </c>
      <c r="I51" s="467">
        <v>0.9</v>
      </c>
      <c r="J51" s="467">
        <v>1.9</v>
      </c>
      <c r="K51" s="467">
        <v>4.8</v>
      </c>
      <c r="L51" s="467">
        <v>12</v>
      </c>
      <c r="M51" s="467">
        <v>29.6</v>
      </c>
      <c r="N51" s="467">
        <v>93.8</v>
      </c>
      <c r="O51" s="467">
        <v>375.3</v>
      </c>
      <c r="P51" s="467">
        <v>14.3</v>
      </c>
      <c r="Q51" s="469">
        <f>SUM(D51:L51)</f>
        <v>42.099999999999994</v>
      </c>
      <c r="R51" s="468">
        <f>SUM(F51:O51)</f>
        <v>519.70000000000005</v>
      </c>
    </row>
    <row r="52" spans="3:18" ht="16.5" x14ac:dyDescent="0.2">
      <c r="C52" s="460">
        <v>2016</v>
      </c>
      <c r="D52" s="462">
        <v>15.9</v>
      </c>
      <c r="E52" s="461">
        <v>4.2</v>
      </c>
      <c r="F52" s="461">
        <v>0.6</v>
      </c>
      <c r="G52" s="461">
        <v>0.2</v>
      </c>
      <c r="H52" s="461">
        <v>0.4</v>
      </c>
      <c r="I52" s="461">
        <v>1</v>
      </c>
      <c r="J52" s="461">
        <v>2.2000000000000002</v>
      </c>
      <c r="K52" s="461">
        <v>5</v>
      </c>
      <c r="L52" s="461">
        <v>12.1</v>
      </c>
      <c r="M52" s="461">
        <v>28.5</v>
      </c>
      <c r="N52" s="461">
        <v>88.5</v>
      </c>
      <c r="O52" s="461">
        <v>340.3</v>
      </c>
      <c r="P52" s="461">
        <v>13.5</v>
      </c>
      <c r="Q52" s="470">
        <f t="shared" ref="Q52:Q69" si="0">SUM(D52:L52)</f>
        <v>41.6</v>
      </c>
      <c r="R52" s="462">
        <f t="shared" ref="R52:R69" si="1">SUM(F52:O52)</f>
        <v>478.8</v>
      </c>
    </row>
    <row r="53" spans="3:18" ht="16.5" x14ac:dyDescent="0.2">
      <c r="C53" s="460">
        <v>2015</v>
      </c>
      <c r="D53" s="462">
        <v>17.8</v>
      </c>
      <c r="E53" s="461">
        <v>4.4000000000000004</v>
      </c>
      <c r="F53" s="461">
        <v>0.6</v>
      </c>
      <c r="G53" s="461">
        <v>0.2</v>
      </c>
      <c r="H53" s="461">
        <v>0.4</v>
      </c>
      <c r="I53" s="461">
        <v>0.9</v>
      </c>
      <c r="J53" s="461">
        <v>1.7</v>
      </c>
      <c r="K53" s="461">
        <v>4.7</v>
      </c>
      <c r="L53" s="461">
        <v>11.3</v>
      </c>
      <c r="M53" s="461">
        <v>29.5</v>
      </c>
      <c r="N53" s="461">
        <v>101.6</v>
      </c>
      <c r="O53" s="461">
        <v>421.4</v>
      </c>
      <c r="P53" s="461">
        <v>15.2</v>
      </c>
      <c r="Q53" s="470">
        <f t="shared" si="0"/>
        <v>42</v>
      </c>
      <c r="R53" s="462">
        <f t="shared" si="1"/>
        <v>572.29999999999995</v>
      </c>
    </row>
    <row r="54" spans="3:18" ht="16.5" x14ac:dyDescent="0.2">
      <c r="C54" s="460">
        <v>2014</v>
      </c>
      <c r="D54" s="462">
        <v>17.3</v>
      </c>
      <c r="E54" s="461">
        <v>4.7</v>
      </c>
      <c r="F54" s="461">
        <v>0.7</v>
      </c>
      <c r="G54" s="461">
        <v>0.2</v>
      </c>
      <c r="H54" s="461">
        <v>0.5</v>
      </c>
      <c r="I54" s="461">
        <v>1.3</v>
      </c>
      <c r="J54" s="461">
        <v>2.8</v>
      </c>
      <c r="K54" s="461">
        <v>6.3</v>
      </c>
      <c r="L54" s="461">
        <v>13.4</v>
      </c>
      <c r="M54" s="461">
        <v>29.8</v>
      </c>
      <c r="N54" s="461">
        <v>96.4</v>
      </c>
      <c r="O54" s="461">
        <v>385.9</v>
      </c>
      <c r="P54" s="461">
        <v>15.1</v>
      </c>
      <c r="Q54" s="470">
        <f t="shared" si="0"/>
        <v>47.199999999999996</v>
      </c>
      <c r="R54" s="462">
        <f t="shared" si="1"/>
        <v>537.29999999999995</v>
      </c>
    </row>
    <row r="55" spans="3:18" ht="16.5" x14ac:dyDescent="0.2">
      <c r="C55" s="460">
        <v>2013</v>
      </c>
      <c r="D55" s="462">
        <v>18</v>
      </c>
      <c r="E55" s="461">
        <v>4.5</v>
      </c>
      <c r="F55" s="461">
        <v>0.6</v>
      </c>
      <c r="G55" s="461">
        <v>0.3</v>
      </c>
      <c r="H55" s="461">
        <v>0.4</v>
      </c>
      <c r="I55" s="461">
        <v>1</v>
      </c>
      <c r="J55" s="461">
        <v>2.2000000000000002</v>
      </c>
      <c r="K55" s="461">
        <v>5.0999999999999996</v>
      </c>
      <c r="L55" s="461">
        <v>12.2</v>
      </c>
      <c r="M55" s="461">
        <v>29.5</v>
      </c>
      <c r="N55" s="461">
        <v>103.7</v>
      </c>
      <c r="O55" s="461">
        <v>441</v>
      </c>
      <c r="P55" s="461">
        <v>15.9</v>
      </c>
      <c r="Q55" s="470">
        <f t="shared" si="0"/>
        <v>44.3</v>
      </c>
      <c r="R55" s="462">
        <f t="shared" si="1"/>
        <v>596</v>
      </c>
    </row>
    <row r="56" spans="3:18" ht="16.5" x14ac:dyDescent="0.2">
      <c r="C56" s="460">
        <v>2012</v>
      </c>
      <c r="D56" s="462">
        <v>16.100000000000001</v>
      </c>
      <c r="E56" s="461">
        <v>4</v>
      </c>
      <c r="F56" s="461">
        <v>0.6</v>
      </c>
      <c r="G56" s="461">
        <v>0.2</v>
      </c>
      <c r="H56" s="461">
        <v>0.3</v>
      </c>
      <c r="I56" s="461">
        <v>0.8</v>
      </c>
      <c r="J56" s="461">
        <v>1.7</v>
      </c>
      <c r="K56" s="461">
        <v>4.0999999999999996</v>
      </c>
      <c r="L56" s="461">
        <v>10.199999999999999</v>
      </c>
      <c r="M56" s="461">
        <v>26.1</v>
      </c>
      <c r="N56" s="461">
        <v>98.2</v>
      </c>
      <c r="O56" s="461">
        <v>408.4</v>
      </c>
      <c r="P56" s="461">
        <v>14.4</v>
      </c>
      <c r="Q56" s="470">
        <f t="shared" si="0"/>
        <v>38</v>
      </c>
      <c r="R56" s="462">
        <f t="shared" si="1"/>
        <v>550.59999999999991</v>
      </c>
    </row>
    <row r="57" spans="3:18" ht="16.5" x14ac:dyDescent="0.2">
      <c r="C57" s="460">
        <v>2011</v>
      </c>
      <c r="D57" s="462">
        <v>17.3</v>
      </c>
      <c r="E57" s="461">
        <v>5.2</v>
      </c>
      <c r="F57" s="461">
        <v>0.7</v>
      </c>
      <c r="G57" s="461">
        <v>0.3</v>
      </c>
      <c r="H57" s="461">
        <v>0.5</v>
      </c>
      <c r="I57" s="461">
        <v>1.2</v>
      </c>
      <c r="J57" s="461">
        <v>2.1</v>
      </c>
      <c r="K57" s="461">
        <v>5</v>
      </c>
      <c r="L57" s="461">
        <v>11</v>
      </c>
      <c r="M57" s="461">
        <v>28.9</v>
      </c>
      <c r="N57" s="461">
        <v>104</v>
      </c>
      <c r="O57" s="461">
        <v>439.2</v>
      </c>
      <c r="P57" s="461">
        <v>15.7</v>
      </c>
      <c r="Q57" s="470">
        <f t="shared" si="0"/>
        <v>43.3</v>
      </c>
      <c r="R57" s="462">
        <f t="shared" si="1"/>
        <v>592.9</v>
      </c>
    </row>
    <row r="58" spans="3:18" ht="16.5" x14ac:dyDescent="0.2">
      <c r="C58" s="460">
        <v>2010</v>
      </c>
      <c r="D58" s="462">
        <v>16.2</v>
      </c>
      <c r="E58" s="461">
        <v>4.9000000000000004</v>
      </c>
      <c r="F58" s="461">
        <v>0.6</v>
      </c>
      <c r="G58" s="461">
        <v>0.2</v>
      </c>
      <c r="H58" s="461">
        <v>0.4</v>
      </c>
      <c r="I58" s="461">
        <v>0.9</v>
      </c>
      <c r="J58" s="461">
        <v>1.9</v>
      </c>
      <c r="K58" s="461">
        <v>4.3</v>
      </c>
      <c r="L58" s="461">
        <v>9.9</v>
      </c>
      <c r="M58" s="461">
        <v>27.9</v>
      </c>
      <c r="N58" s="461">
        <v>102.4</v>
      </c>
      <c r="O58" s="461">
        <v>426.2</v>
      </c>
      <c r="P58" s="461">
        <v>15.1</v>
      </c>
      <c r="Q58" s="470">
        <f t="shared" si="0"/>
        <v>39.299999999999997</v>
      </c>
      <c r="R58" s="462">
        <f t="shared" si="1"/>
        <v>574.70000000000005</v>
      </c>
    </row>
    <row r="59" spans="3:18" ht="16.5" x14ac:dyDescent="0.2">
      <c r="C59" s="460">
        <v>2009</v>
      </c>
      <c r="D59" s="462">
        <v>17.5</v>
      </c>
      <c r="E59" s="461">
        <v>6.3</v>
      </c>
      <c r="F59" s="461">
        <v>0.9</v>
      </c>
      <c r="G59" s="461">
        <v>0.6</v>
      </c>
      <c r="H59" s="461">
        <v>1</v>
      </c>
      <c r="I59" s="461">
        <v>2</v>
      </c>
      <c r="J59" s="461">
        <v>3.2</v>
      </c>
      <c r="K59" s="461">
        <v>6.5</v>
      </c>
      <c r="L59" s="461">
        <v>11.7</v>
      </c>
      <c r="M59" s="461">
        <v>29.5</v>
      </c>
      <c r="N59" s="461">
        <v>107</v>
      </c>
      <c r="O59" s="461">
        <v>433.8</v>
      </c>
      <c r="P59" s="461">
        <v>16.5</v>
      </c>
      <c r="Q59" s="470">
        <f t="shared" si="0"/>
        <v>49.7</v>
      </c>
      <c r="R59" s="462">
        <f t="shared" si="1"/>
        <v>596.20000000000005</v>
      </c>
    </row>
    <row r="60" spans="3:18" ht="16.5" x14ac:dyDescent="0.2">
      <c r="C60" s="460">
        <v>2008</v>
      </c>
      <c r="D60" s="462">
        <v>18.5</v>
      </c>
      <c r="E60" s="461">
        <v>5.5</v>
      </c>
      <c r="F60" s="461">
        <v>0.9</v>
      </c>
      <c r="G60" s="461">
        <v>0.2</v>
      </c>
      <c r="H60" s="461">
        <v>0.5</v>
      </c>
      <c r="I60" s="461">
        <v>0.9</v>
      </c>
      <c r="J60" s="461">
        <v>2.1</v>
      </c>
      <c r="K60" s="461">
        <v>5.0999999999999996</v>
      </c>
      <c r="L60" s="461">
        <v>10.9</v>
      </c>
      <c r="M60" s="461">
        <v>30.5</v>
      </c>
      <c r="N60" s="461">
        <v>118.6</v>
      </c>
      <c r="O60" s="461">
        <v>512.29999999999995</v>
      </c>
      <c r="P60" s="461">
        <v>17.600000000000001</v>
      </c>
      <c r="Q60" s="470">
        <f t="shared" si="0"/>
        <v>44.599999999999994</v>
      </c>
      <c r="R60" s="462">
        <f t="shared" si="1"/>
        <v>682</v>
      </c>
    </row>
    <row r="61" spans="3:18" ht="16.5" x14ac:dyDescent="0.2">
      <c r="C61" s="460">
        <v>2007</v>
      </c>
      <c r="D61" s="462">
        <v>17.5</v>
      </c>
      <c r="E61" s="461">
        <v>5.4</v>
      </c>
      <c r="F61" s="461">
        <v>0.7</v>
      </c>
      <c r="G61" s="461">
        <v>0.3</v>
      </c>
      <c r="H61" s="461">
        <v>0.4</v>
      </c>
      <c r="I61" s="461">
        <v>0.8</v>
      </c>
      <c r="J61" s="461">
        <v>1.8</v>
      </c>
      <c r="K61" s="461">
        <v>4.3</v>
      </c>
      <c r="L61" s="461">
        <v>9.5</v>
      </c>
      <c r="M61" s="461">
        <v>28.2</v>
      </c>
      <c r="N61" s="461">
        <v>113.5</v>
      </c>
      <c r="O61" s="461">
        <v>506.7</v>
      </c>
      <c r="P61" s="461">
        <v>16.8</v>
      </c>
      <c r="Q61" s="470">
        <f t="shared" si="0"/>
        <v>40.700000000000003</v>
      </c>
      <c r="R61" s="462">
        <f t="shared" si="1"/>
        <v>666.2</v>
      </c>
    </row>
    <row r="62" spans="3:18" ht="16.5" x14ac:dyDescent="0.2">
      <c r="C62" s="460">
        <v>2006</v>
      </c>
      <c r="D62" s="462">
        <v>18.899999999999999</v>
      </c>
      <c r="E62" s="461">
        <v>6.5</v>
      </c>
      <c r="F62" s="461">
        <v>0.8</v>
      </c>
      <c r="G62" s="461">
        <v>0.2</v>
      </c>
      <c r="H62" s="461">
        <v>0.4</v>
      </c>
      <c r="I62" s="461">
        <v>0.9</v>
      </c>
      <c r="J62" s="461">
        <v>1.9</v>
      </c>
      <c r="K62" s="461">
        <v>4.5999999999999996</v>
      </c>
      <c r="L62" s="461">
        <v>9.9</v>
      </c>
      <c r="M62" s="461">
        <v>31.6</v>
      </c>
      <c r="N62" s="461">
        <v>127.3</v>
      </c>
      <c r="O62" s="461">
        <v>547</v>
      </c>
      <c r="P62" s="461">
        <v>18.399999999999999</v>
      </c>
      <c r="Q62" s="470">
        <f t="shared" si="0"/>
        <v>44.099999999999994</v>
      </c>
      <c r="R62" s="462">
        <f t="shared" si="1"/>
        <v>724.6</v>
      </c>
    </row>
    <row r="63" spans="3:18" ht="16.5" x14ac:dyDescent="0.2">
      <c r="C63" s="460">
        <v>2005</v>
      </c>
      <c r="D63" s="462">
        <v>21.3</v>
      </c>
      <c r="E63" s="461">
        <v>6.6</v>
      </c>
      <c r="F63" s="461">
        <v>0.7</v>
      </c>
      <c r="G63" s="461">
        <v>0.3</v>
      </c>
      <c r="H63" s="461">
        <v>0.4</v>
      </c>
      <c r="I63" s="461">
        <v>0.9</v>
      </c>
      <c r="J63" s="461">
        <v>2.1</v>
      </c>
      <c r="K63" s="461">
        <v>5.0999999999999996</v>
      </c>
      <c r="L63" s="461">
        <v>11.2</v>
      </c>
      <c r="M63" s="461">
        <v>35.1</v>
      </c>
      <c r="N63" s="461">
        <v>142</v>
      </c>
      <c r="O63" s="461">
        <v>644.9</v>
      </c>
      <c r="P63" s="461">
        <v>21</v>
      </c>
      <c r="Q63" s="470">
        <f t="shared" si="0"/>
        <v>48.599999999999994</v>
      </c>
      <c r="R63" s="462">
        <f t="shared" si="1"/>
        <v>842.7</v>
      </c>
    </row>
    <row r="64" spans="3:18" ht="16.5" x14ac:dyDescent="0.2">
      <c r="C64" s="460">
        <v>2004</v>
      </c>
      <c r="D64" s="462">
        <v>20.399999999999999</v>
      </c>
      <c r="E64" s="461">
        <v>6.8</v>
      </c>
      <c r="F64" s="461">
        <v>0.8</v>
      </c>
      <c r="G64" s="461">
        <v>0.2</v>
      </c>
      <c r="H64" s="461">
        <v>0.4</v>
      </c>
      <c r="I64" s="461">
        <v>0.8</v>
      </c>
      <c r="J64" s="461">
        <v>2</v>
      </c>
      <c r="K64" s="461">
        <v>4.5999999999999996</v>
      </c>
      <c r="L64" s="461">
        <v>10.8</v>
      </c>
      <c r="M64" s="461">
        <v>34.200000000000003</v>
      </c>
      <c r="N64" s="461">
        <v>139.1</v>
      </c>
      <c r="O64" s="461">
        <v>622.79999999999995</v>
      </c>
      <c r="P64" s="461">
        <v>20.399999999999999</v>
      </c>
      <c r="Q64" s="470">
        <f t="shared" si="0"/>
        <v>46.8</v>
      </c>
      <c r="R64" s="462">
        <f t="shared" si="1"/>
        <v>815.69999999999993</v>
      </c>
    </row>
    <row r="65" spans="3:18" ht="16.5" x14ac:dyDescent="0.2">
      <c r="C65" s="460">
        <v>2003</v>
      </c>
      <c r="D65" s="462">
        <v>22.5</v>
      </c>
      <c r="E65" s="461">
        <v>8.1</v>
      </c>
      <c r="F65" s="461">
        <v>1</v>
      </c>
      <c r="G65" s="461">
        <v>0.4</v>
      </c>
      <c r="H65" s="461">
        <v>0.5</v>
      </c>
      <c r="I65" s="461">
        <v>1</v>
      </c>
      <c r="J65" s="461">
        <v>2.2000000000000002</v>
      </c>
      <c r="K65" s="461">
        <v>5.2</v>
      </c>
      <c r="L65" s="461">
        <v>11.2</v>
      </c>
      <c r="M65" s="461">
        <v>36.9</v>
      </c>
      <c r="N65" s="461">
        <v>150.80000000000001</v>
      </c>
      <c r="O65" s="461">
        <v>703</v>
      </c>
      <c r="P65" s="461">
        <v>22.6</v>
      </c>
      <c r="Q65" s="470">
        <f t="shared" si="0"/>
        <v>52.100000000000009</v>
      </c>
      <c r="R65" s="462">
        <f t="shared" si="1"/>
        <v>912.2</v>
      </c>
    </row>
    <row r="66" spans="3:18" ht="16.5" x14ac:dyDescent="0.2">
      <c r="C66" s="460">
        <v>2002</v>
      </c>
      <c r="D66" s="462">
        <v>22.8</v>
      </c>
      <c r="E66" s="461">
        <v>6.7</v>
      </c>
      <c r="F66" s="461">
        <v>0.7</v>
      </c>
      <c r="G66" s="461">
        <v>0.2</v>
      </c>
      <c r="H66" s="461">
        <v>0.4</v>
      </c>
      <c r="I66" s="461">
        <v>0.9</v>
      </c>
      <c r="J66" s="461">
        <v>2.2000000000000002</v>
      </c>
      <c r="K66" s="461">
        <v>4.8</v>
      </c>
      <c r="L66" s="461">
        <v>11.2</v>
      </c>
      <c r="M66" s="461">
        <v>37.200000000000003</v>
      </c>
      <c r="N66" s="461">
        <v>156.6</v>
      </c>
      <c r="O66" s="461">
        <v>732.4</v>
      </c>
      <c r="P66" s="461">
        <v>23.2</v>
      </c>
      <c r="Q66" s="470">
        <f t="shared" si="0"/>
        <v>49.899999999999991</v>
      </c>
      <c r="R66" s="462">
        <f t="shared" si="1"/>
        <v>946.59999999999991</v>
      </c>
    </row>
    <row r="67" spans="3:18" ht="16.5" x14ac:dyDescent="0.2">
      <c r="C67" s="460">
        <v>2001</v>
      </c>
      <c r="D67" s="462">
        <v>21.8</v>
      </c>
      <c r="E67" s="461">
        <v>7.5</v>
      </c>
      <c r="F67" s="461">
        <v>0.7</v>
      </c>
      <c r="G67" s="461">
        <v>0.2</v>
      </c>
      <c r="H67" s="461">
        <v>0.5</v>
      </c>
      <c r="I67" s="461">
        <v>0.9</v>
      </c>
      <c r="J67" s="461">
        <v>2.2000000000000002</v>
      </c>
      <c r="K67" s="461">
        <v>4.5999999999999996</v>
      </c>
      <c r="L67" s="461">
        <v>10.8</v>
      </c>
      <c r="M67" s="461">
        <v>36.200000000000003</v>
      </c>
      <c r="N67" s="461">
        <v>148.30000000000001</v>
      </c>
      <c r="O67" s="461">
        <v>700.1</v>
      </c>
      <c r="P67" s="461">
        <v>22.2</v>
      </c>
      <c r="Q67" s="470">
        <f t="shared" si="0"/>
        <v>49.2</v>
      </c>
      <c r="R67" s="462">
        <f t="shared" si="1"/>
        <v>904.5</v>
      </c>
    </row>
    <row r="68" spans="3:18" ht="16.5" x14ac:dyDescent="0.2">
      <c r="C68" s="460">
        <v>2000</v>
      </c>
      <c r="D68" s="462">
        <v>23.2</v>
      </c>
      <c r="E68" s="461">
        <v>7.6</v>
      </c>
      <c r="F68" s="461">
        <v>0.7</v>
      </c>
      <c r="G68" s="461">
        <v>0.2</v>
      </c>
      <c r="H68" s="461">
        <v>0.5</v>
      </c>
      <c r="I68" s="461">
        <v>0.9</v>
      </c>
      <c r="J68" s="461">
        <v>2.4</v>
      </c>
      <c r="K68" s="461">
        <v>4.7</v>
      </c>
      <c r="L68" s="461">
        <v>11.9</v>
      </c>
      <c r="M68" s="461">
        <v>39.1</v>
      </c>
      <c r="N68" s="461">
        <v>160.30000000000001</v>
      </c>
      <c r="O68" s="461">
        <v>744.1</v>
      </c>
      <c r="P68" s="461">
        <v>23.7</v>
      </c>
      <c r="Q68" s="470">
        <f t="shared" si="0"/>
        <v>52.099999999999994</v>
      </c>
      <c r="R68" s="462">
        <f t="shared" si="1"/>
        <v>964.80000000000007</v>
      </c>
    </row>
    <row r="69" spans="3:18" ht="17.25" thickBot="1" x14ac:dyDescent="0.25">
      <c r="C69" s="466">
        <v>1999</v>
      </c>
      <c r="D69" s="465">
        <v>22.8</v>
      </c>
      <c r="E69" s="464">
        <v>8.4</v>
      </c>
      <c r="F69" s="464">
        <v>0.8</v>
      </c>
      <c r="G69" s="464">
        <v>0.2</v>
      </c>
      <c r="H69" s="464">
        <v>0.5</v>
      </c>
      <c r="I69" s="464">
        <v>0.8</v>
      </c>
      <c r="J69" s="464">
        <v>2.4</v>
      </c>
      <c r="K69" s="464">
        <v>4.5999999999999996</v>
      </c>
      <c r="L69" s="464">
        <v>11</v>
      </c>
      <c r="M69" s="464">
        <v>37.200000000000003</v>
      </c>
      <c r="N69" s="464">
        <v>157</v>
      </c>
      <c r="O69" s="464">
        <v>751.8</v>
      </c>
      <c r="P69" s="464">
        <v>23.5</v>
      </c>
      <c r="Q69" s="471">
        <f t="shared" si="0"/>
        <v>51.5</v>
      </c>
      <c r="R69" s="465">
        <f t="shared" si="1"/>
        <v>966.3</v>
      </c>
    </row>
    <row r="70" spans="3:18" ht="16.5" x14ac:dyDescent="0.2">
      <c r="C70" s="453"/>
      <c r="D70" s="454"/>
      <c r="E70" s="454"/>
      <c r="F70" s="454"/>
      <c r="G70" s="454"/>
      <c r="H70" s="454"/>
      <c r="I70" s="454"/>
      <c r="J70" s="454"/>
      <c r="K70" s="454"/>
      <c r="L70" s="454"/>
      <c r="M70" s="454"/>
      <c r="N70" s="454"/>
      <c r="O70" s="454"/>
      <c r="P70" s="454"/>
      <c r="Q70" s="455"/>
      <c r="R70" s="455"/>
    </row>
    <row r="71" spans="3:18" ht="16.5" x14ac:dyDescent="0.2">
      <c r="C71" s="453">
        <f>C51</f>
        <v>2017</v>
      </c>
      <c r="D71" s="453">
        <f>D51</f>
        <v>17.100000000000001</v>
      </c>
      <c r="E71" s="454"/>
      <c r="F71" s="454"/>
      <c r="G71" s="454"/>
      <c r="H71" s="454"/>
      <c r="I71" s="454"/>
      <c r="J71" s="454"/>
      <c r="K71" s="454"/>
      <c r="L71" s="454" t="str">
        <f>Q50</f>
        <v>Under 65</v>
      </c>
      <c r="M71" s="454" t="str">
        <f>M50</f>
        <v>65-74</v>
      </c>
      <c r="N71" s="454" t="str">
        <f t="shared" ref="N71" si="2">N50</f>
        <v>75-84</v>
      </c>
      <c r="O71" s="454" t="s">
        <v>48</v>
      </c>
      <c r="P71" s="454"/>
      <c r="Q71" s="455"/>
      <c r="R71" s="455"/>
    </row>
    <row r="72" spans="3:18" ht="16.5" x14ac:dyDescent="0.2">
      <c r="C72" s="453">
        <f t="shared" ref="C72:D72" si="3">C52</f>
        <v>2016</v>
      </c>
      <c r="D72" s="453">
        <f t="shared" si="3"/>
        <v>15.9</v>
      </c>
      <c r="L72" s="347">
        <f>Q51/R51</f>
        <v>8.1008274004233188E-2</v>
      </c>
      <c r="M72" s="347">
        <f>M51/$R51</f>
        <v>5.6955936116990569E-2</v>
      </c>
      <c r="N72" s="347">
        <f t="shared" ref="N72:O72" si="4">N51/$R51</f>
        <v>0.18048874350586874</v>
      </c>
      <c r="O72" s="347">
        <f t="shared" si="4"/>
        <v>0.72214739272657302</v>
      </c>
    </row>
    <row r="73" spans="3:18" ht="16.5" x14ac:dyDescent="0.2">
      <c r="C73" s="453">
        <f t="shared" ref="C73:D73" si="5">C53</f>
        <v>2015</v>
      </c>
      <c r="D73" s="453">
        <f t="shared" si="5"/>
        <v>17.8</v>
      </c>
      <c r="L73" s="347">
        <f t="shared" ref="L73:L89" si="6">Q52/R52</f>
        <v>8.6883876357560563E-2</v>
      </c>
      <c r="M73" s="347">
        <f t="shared" ref="M73:O73" si="7">M52/$R52</f>
        <v>5.9523809523809521E-2</v>
      </c>
      <c r="N73" s="347">
        <f t="shared" si="7"/>
        <v>0.18483709273182958</v>
      </c>
      <c r="O73" s="347">
        <f t="shared" si="7"/>
        <v>0.71073517126148711</v>
      </c>
    </row>
    <row r="74" spans="3:18" ht="16.5" x14ac:dyDescent="0.2">
      <c r="C74" s="453">
        <f t="shared" ref="C74:D74" si="8">C54</f>
        <v>2014</v>
      </c>
      <c r="D74" s="453">
        <f t="shared" si="8"/>
        <v>17.3</v>
      </c>
      <c r="L74" s="347">
        <f t="shared" si="6"/>
        <v>7.3388083173160937E-2</v>
      </c>
      <c r="M74" s="347">
        <f t="shared" ref="M74:O74" si="9">M53/$R53</f>
        <v>5.1546391752577324E-2</v>
      </c>
      <c r="N74" s="347">
        <f t="shared" si="9"/>
        <v>0.17752926786650358</v>
      </c>
      <c r="O74" s="347">
        <f t="shared" si="9"/>
        <v>0.73632710117071465</v>
      </c>
    </row>
    <row r="75" spans="3:18" ht="16.5" x14ac:dyDescent="0.2">
      <c r="C75" s="453">
        <f t="shared" ref="C75:D75" si="10">C55</f>
        <v>2013</v>
      </c>
      <c r="D75" s="453">
        <f t="shared" si="10"/>
        <v>18</v>
      </c>
      <c r="L75" s="347">
        <f t="shared" si="6"/>
        <v>8.78466406104597E-2</v>
      </c>
      <c r="M75" s="347">
        <f t="shared" ref="M75:O75" si="11">M54/$R54</f>
        <v>5.5462497673552956E-2</v>
      </c>
      <c r="N75" s="347">
        <f t="shared" si="11"/>
        <v>0.17941559650102365</v>
      </c>
      <c r="O75" s="347">
        <f t="shared" si="11"/>
        <v>0.71822073329611025</v>
      </c>
    </row>
    <row r="76" spans="3:18" ht="16.5" x14ac:dyDescent="0.2">
      <c r="C76" s="453">
        <f t="shared" ref="C76:D76" si="12">C56</f>
        <v>2012</v>
      </c>
      <c r="D76" s="453">
        <f t="shared" si="12"/>
        <v>16.100000000000001</v>
      </c>
      <c r="L76" s="347">
        <f t="shared" si="6"/>
        <v>7.432885906040268E-2</v>
      </c>
      <c r="M76" s="347">
        <f t="shared" ref="M76:O76" si="13">M55/$R55</f>
        <v>4.9496644295302011E-2</v>
      </c>
      <c r="N76" s="347">
        <f t="shared" si="13"/>
        <v>0.17399328859060403</v>
      </c>
      <c r="O76" s="347">
        <f t="shared" si="13"/>
        <v>0.73993288590604023</v>
      </c>
    </row>
    <row r="77" spans="3:18" ht="16.5" x14ac:dyDescent="0.2">
      <c r="C77" s="453">
        <f t="shared" ref="C77:D77" si="14">C57</f>
        <v>2011</v>
      </c>
      <c r="D77" s="453">
        <f t="shared" si="14"/>
        <v>17.3</v>
      </c>
      <c r="L77" s="347">
        <f t="shared" si="6"/>
        <v>6.9015619324373417E-2</v>
      </c>
      <c r="M77" s="347">
        <f t="shared" ref="M77:O77" si="15">M56/$R56</f>
        <v>4.7402833272793328E-2</v>
      </c>
      <c r="N77" s="347">
        <f t="shared" si="15"/>
        <v>0.17835088993824921</v>
      </c>
      <c r="O77" s="347">
        <f t="shared" si="15"/>
        <v>0.74173628768616062</v>
      </c>
    </row>
    <row r="78" spans="3:18" ht="16.5" x14ac:dyDescent="0.2">
      <c r="C78" s="453">
        <f t="shared" ref="C78:D78" si="16">C58</f>
        <v>2010</v>
      </c>
      <c r="D78" s="453">
        <f t="shared" si="16"/>
        <v>16.2</v>
      </c>
      <c r="L78" s="347">
        <f t="shared" si="6"/>
        <v>7.3030865238657441E-2</v>
      </c>
      <c r="M78" s="347">
        <f t="shared" ref="M78:O78" si="17">M57/$R57</f>
        <v>4.8743464327879911E-2</v>
      </c>
      <c r="N78" s="347">
        <f t="shared" si="17"/>
        <v>0.17540900657783776</v>
      </c>
      <c r="O78" s="347">
        <f t="shared" si="17"/>
        <v>0.74076572777871486</v>
      </c>
    </row>
    <row r="79" spans="3:18" ht="16.5" x14ac:dyDescent="0.2">
      <c r="C79" s="453">
        <f t="shared" ref="C79:D79" si="18">C59</f>
        <v>2009</v>
      </c>
      <c r="D79" s="453">
        <f t="shared" si="18"/>
        <v>17.5</v>
      </c>
      <c r="L79" s="347">
        <f t="shared" si="6"/>
        <v>6.8383504437097606E-2</v>
      </c>
      <c r="M79" s="347">
        <f t="shared" ref="M79:O79" si="19">M58/$R58</f>
        <v>4.8547068035496778E-2</v>
      </c>
      <c r="N79" s="347">
        <f t="shared" si="19"/>
        <v>0.17817991995823906</v>
      </c>
      <c r="O79" s="347">
        <f t="shared" si="19"/>
        <v>0.74160431529493642</v>
      </c>
    </row>
    <row r="80" spans="3:18" ht="16.5" x14ac:dyDescent="0.2">
      <c r="C80" s="453">
        <f t="shared" ref="C80:D80" si="20">C60</f>
        <v>2008</v>
      </c>
      <c r="D80" s="453">
        <f t="shared" si="20"/>
        <v>18.5</v>
      </c>
      <c r="L80" s="347">
        <f t="shared" si="6"/>
        <v>8.3361288158336128E-2</v>
      </c>
      <c r="M80" s="347">
        <f t="shared" ref="M80:O80" si="21">M59/$R59</f>
        <v>4.9480040254948003E-2</v>
      </c>
      <c r="N80" s="347">
        <f t="shared" si="21"/>
        <v>0.17946997651794699</v>
      </c>
      <c r="O80" s="347">
        <f t="shared" si="21"/>
        <v>0.72760818517276082</v>
      </c>
    </row>
    <row r="81" spans="3:15" ht="16.5" x14ac:dyDescent="0.2">
      <c r="C81" s="453">
        <f t="shared" ref="C81:D81" si="22">C61</f>
        <v>2007</v>
      </c>
      <c r="D81" s="453">
        <f t="shared" si="22"/>
        <v>17.5</v>
      </c>
      <c r="L81" s="347">
        <f t="shared" si="6"/>
        <v>6.5395894428152482E-2</v>
      </c>
      <c r="M81" s="347">
        <f t="shared" ref="M81:O81" si="23">M60/$R60</f>
        <v>4.4721407624633433E-2</v>
      </c>
      <c r="N81" s="347">
        <f t="shared" si="23"/>
        <v>0.17390029325513195</v>
      </c>
      <c r="O81" s="347">
        <f t="shared" si="23"/>
        <v>0.75117302052785917</v>
      </c>
    </row>
    <row r="82" spans="3:15" ht="16.5" x14ac:dyDescent="0.2">
      <c r="C82" s="453">
        <f t="shared" ref="C82:D82" si="24">C62</f>
        <v>2006</v>
      </c>
      <c r="D82" s="453">
        <f t="shared" si="24"/>
        <v>18.899999999999999</v>
      </c>
      <c r="L82" s="347">
        <f t="shared" si="6"/>
        <v>6.1092764935454819E-2</v>
      </c>
      <c r="M82" s="347">
        <f t="shared" ref="M82:O82" si="25">M61/$R61</f>
        <v>4.2329630741519061E-2</v>
      </c>
      <c r="N82" s="347">
        <f t="shared" si="25"/>
        <v>0.17036925848093665</v>
      </c>
      <c r="O82" s="347">
        <f t="shared" si="25"/>
        <v>0.76058240768537966</v>
      </c>
    </row>
    <row r="83" spans="3:15" ht="16.5" x14ac:dyDescent="0.2">
      <c r="C83" s="453">
        <f t="shared" ref="C83:D83" si="26">C63</f>
        <v>2005</v>
      </c>
      <c r="D83" s="453">
        <f t="shared" si="26"/>
        <v>21.3</v>
      </c>
      <c r="L83" s="347">
        <f t="shared" si="6"/>
        <v>6.0861164780568577E-2</v>
      </c>
      <c r="M83" s="347">
        <f t="shared" ref="M83:O83" si="27">M62/$R62</f>
        <v>4.3610267733922167E-2</v>
      </c>
      <c r="N83" s="347">
        <f t="shared" si="27"/>
        <v>0.17568313552304718</v>
      </c>
      <c r="O83" s="347">
        <f t="shared" si="27"/>
        <v>0.75489925476124753</v>
      </c>
    </row>
    <row r="84" spans="3:15" ht="16.5" x14ac:dyDescent="0.2">
      <c r="C84" s="453">
        <f t="shared" ref="C84:D84" si="28">C64</f>
        <v>2004</v>
      </c>
      <c r="D84" s="453">
        <f t="shared" si="28"/>
        <v>20.399999999999999</v>
      </c>
      <c r="L84" s="347">
        <f t="shared" si="6"/>
        <v>5.7671769312922741E-2</v>
      </c>
      <c r="M84" s="347">
        <f t="shared" ref="M84:O84" si="29">M63/$R63</f>
        <v>4.1651833392666426E-2</v>
      </c>
      <c r="N84" s="347">
        <f t="shared" si="29"/>
        <v>0.16850599264269608</v>
      </c>
      <c r="O84" s="347">
        <f t="shared" si="29"/>
        <v>0.76527827222024436</v>
      </c>
    </row>
    <row r="85" spans="3:15" ht="16.5" x14ac:dyDescent="0.2">
      <c r="C85" s="453">
        <f t="shared" ref="C85:D85" si="30">C65</f>
        <v>2003</v>
      </c>
      <c r="D85" s="453">
        <f t="shared" si="30"/>
        <v>22.5</v>
      </c>
      <c r="L85" s="347">
        <f t="shared" si="6"/>
        <v>5.7374034571533651E-2</v>
      </c>
      <c r="M85" s="347">
        <f t="shared" ref="M85:O85" si="31">M64/$R64</f>
        <v>4.1927179109966906E-2</v>
      </c>
      <c r="N85" s="347">
        <f t="shared" si="31"/>
        <v>0.17052838053205835</v>
      </c>
      <c r="O85" s="347">
        <f t="shared" si="31"/>
        <v>0.76351599852887087</v>
      </c>
    </row>
    <row r="86" spans="3:15" ht="16.5" x14ac:dyDescent="0.2">
      <c r="C86" s="453">
        <f t="shared" ref="C86:D86" si="32">C66</f>
        <v>2002</v>
      </c>
      <c r="D86" s="453">
        <f t="shared" si="32"/>
        <v>22.8</v>
      </c>
      <c r="L86" s="347">
        <f t="shared" si="6"/>
        <v>5.7114667836000881E-2</v>
      </c>
      <c r="M86" s="347">
        <f t="shared" ref="M86:O86" si="33">M65/$R65</f>
        <v>4.0451655338741503E-2</v>
      </c>
      <c r="N86" s="347">
        <f t="shared" si="33"/>
        <v>0.165314623985968</v>
      </c>
      <c r="O86" s="347">
        <f t="shared" si="33"/>
        <v>0.77066432799824591</v>
      </c>
    </row>
    <row r="87" spans="3:15" ht="16.5" x14ac:dyDescent="0.2">
      <c r="C87" s="453">
        <f t="shared" ref="C87:D87" si="34">C67</f>
        <v>2001</v>
      </c>
      <c r="D87" s="453">
        <f t="shared" si="34"/>
        <v>21.8</v>
      </c>
      <c r="L87" s="347">
        <f t="shared" si="6"/>
        <v>5.2714979928163951E-2</v>
      </c>
      <c r="M87" s="347">
        <f t="shared" ref="M87:O87" si="35">M66/$R66</f>
        <v>3.9298542150855702E-2</v>
      </c>
      <c r="N87" s="347">
        <f t="shared" si="35"/>
        <v>0.16543418550602157</v>
      </c>
      <c r="O87" s="347">
        <f t="shared" si="35"/>
        <v>0.77371645890555674</v>
      </c>
    </row>
    <row r="88" spans="3:15" ht="16.5" x14ac:dyDescent="0.2">
      <c r="C88" s="453">
        <f t="shared" ref="C88:D88" si="36">C68</f>
        <v>2000</v>
      </c>
      <c r="D88" s="453">
        <f t="shared" si="36"/>
        <v>23.2</v>
      </c>
      <c r="L88" s="347">
        <f t="shared" si="6"/>
        <v>5.4394693200663355E-2</v>
      </c>
      <c r="M88" s="347">
        <f t="shared" ref="M88:O88" si="37">M67/$R67</f>
        <v>4.002211166390271E-2</v>
      </c>
      <c r="N88" s="347">
        <f t="shared" si="37"/>
        <v>0.16395798783858487</v>
      </c>
      <c r="O88" s="347">
        <f t="shared" si="37"/>
        <v>0.77401879491431735</v>
      </c>
    </row>
    <row r="89" spans="3:15" ht="16.5" x14ac:dyDescent="0.2">
      <c r="C89" s="453">
        <f t="shared" ref="C89:D89" si="38">C69</f>
        <v>1999</v>
      </c>
      <c r="D89" s="453">
        <f t="shared" si="38"/>
        <v>22.8</v>
      </c>
      <c r="L89" s="347">
        <f t="shared" si="6"/>
        <v>5.4000829187396342E-2</v>
      </c>
      <c r="M89" s="347">
        <f t="shared" ref="M89:O89" si="39">M68/$R68</f>
        <v>4.0526533996683246E-2</v>
      </c>
      <c r="N89" s="347">
        <f t="shared" si="39"/>
        <v>0.16614842454394693</v>
      </c>
      <c r="O89" s="347">
        <f t="shared" si="39"/>
        <v>0.77124792703150913</v>
      </c>
    </row>
    <row r="90" spans="3:15" ht="16.5" x14ac:dyDescent="0.2">
      <c r="C90" s="453"/>
      <c r="D90" s="453"/>
    </row>
    <row r="91" spans="3:15" ht="16.5" x14ac:dyDescent="0.2">
      <c r="C91" s="453"/>
      <c r="D91" s="453"/>
    </row>
    <row r="92" spans="3:15" ht="16.5" x14ac:dyDescent="0.2">
      <c r="C92" s="453"/>
      <c r="D92" s="453"/>
    </row>
    <row r="93" spans="3:15" ht="16.5" x14ac:dyDescent="0.2">
      <c r="C93" s="453"/>
      <c r="D93" s="453"/>
    </row>
  </sheetData>
  <hyperlinks>
    <hyperlink ref="B2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zoomScale="75" zoomScaleNormal="75" workbookViewId="0">
      <selection activeCell="V49" sqref="V49"/>
    </sheetView>
    <sheetView workbookViewId="1"/>
    <sheetView workbookViewId="2"/>
  </sheetViews>
  <sheetFormatPr defaultRowHeight="12.75" x14ac:dyDescent="0.2"/>
  <cols>
    <col min="3" max="3" width="27.5703125" bestFit="1" customWidth="1"/>
    <col min="4" max="4" width="18.5703125" customWidth="1"/>
    <col min="5" max="8" width="9.7109375" bestFit="1" customWidth="1"/>
    <col min="9" max="9" width="11.42578125" bestFit="1" customWidth="1"/>
    <col min="10" max="13" width="9.7109375" bestFit="1" customWidth="1"/>
  </cols>
  <sheetData>
    <row r="1" spans="1:15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5" x14ac:dyDescent="0.2">
      <c r="A2" s="6"/>
      <c r="B2" s="6"/>
      <c r="C2" s="417" t="s">
        <v>213</v>
      </c>
      <c r="D2" s="417" t="s">
        <v>50</v>
      </c>
      <c r="E2" s="540" t="s">
        <v>213</v>
      </c>
      <c r="F2" s="540"/>
      <c r="G2" s="540"/>
      <c r="H2" s="540"/>
      <c r="I2" s="417" t="s">
        <v>215</v>
      </c>
      <c r="J2" s="540" t="s">
        <v>214</v>
      </c>
      <c r="K2" s="540"/>
      <c r="L2" s="540"/>
      <c r="M2" s="540"/>
      <c r="N2" s="6"/>
      <c r="O2" s="6"/>
    </row>
    <row r="3" spans="1:15" ht="17.25" thickBot="1" x14ac:dyDescent="0.25">
      <c r="A3" s="6"/>
      <c r="B3" s="6"/>
      <c r="C3" s="418"/>
      <c r="D3" s="418"/>
      <c r="E3" s="419" t="s">
        <v>216</v>
      </c>
      <c r="F3" s="419" t="s">
        <v>217</v>
      </c>
      <c r="G3" s="419" t="s">
        <v>218</v>
      </c>
      <c r="H3" s="419" t="s">
        <v>219</v>
      </c>
      <c r="I3" s="418"/>
      <c r="J3" s="419" t="s">
        <v>216</v>
      </c>
      <c r="K3" s="419" t="s">
        <v>217</v>
      </c>
      <c r="L3" s="419" t="s">
        <v>218</v>
      </c>
      <c r="M3" s="419" t="s">
        <v>219</v>
      </c>
      <c r="N3" s="6"/>
      <c r="O3" s="6"/>
    </row>
    <row r="4" spans="1:15" ht="15.75" x14ac:dyDescent="0.2">
      <c r="A4" s="6"/>
      <c r="B4" s="6"/>
      <c r="C4" s="420" t="s">
        <v>53</v>
      </c>
      <c r="D4" s="421">
        <v>10753080</v>
      </c>
      <c r="E4" s="422">
        <v>5.7</v>
      </c>
      <c r="F4" s="422">
        <v>11.1</v>
      </c>
      <c r="G4" s="422">
        <v>66</v>
      </c>
      <c r="H4" s="422">
        <v>17.100000000000001</v>
      </c>
      <c r="I4" s="423">
        <v>104509</v>
      </c>
      <c r="J4" s="422">
        <v>0.5</v>
      </c>
      <c r="K4" s="422">
        <v>0.1</v>
      </c>
      <c r="L4" s="422">
        <v>17.8</v>
      </c>
      <c r="M4" s="422">
        <v>81.5</v>
      </c>
      <c r="N4" s="6"/>
      <c r="O4" s="6"/>
    </row>
    <row r="5" spans="1:15" ht="15.75" x14ac:dyDescent="0.2">
      <c r="A5" s="6"/>
      <c r="B5" s="6"/>
      <c r="C5" s="424" t="s">
        <v>54</v>
      </c>
      <c r="D5" s="425">
        <v>5511451</v>
      </c>
      <c r="E5" s="426">
        <v>5.9</v>
      </c>
      <c r="F5" s="426">
        <v>12.4</v>
      </c>
      <c r="G5" s="426">
        <v>65.8</v>
      </c>
      <c r="H5" s="426">
        <v>15.9</v>
      </c>
      <c r="I5" s="427">
        <v>54872</v>
      </c>
      <c r="J5" s="426">
        <v>1</v>
      </c>
      <c r="K5" s="426">
        <v>0.1</v>
      </c>
      <c r="L5" s="426">
        <v>19.5</v>
      </c>
      <c r="M5" s="426">
        <v>79.400000000000006</v>
      </c>
      <c r="N5" s="6"/>
      <c r="O5" s="6"/>
    </row>
    <row r="6" spans="1:15" ht="15.75" x14ac:dyDescent="0.2">
      <c r="A6" s="6"/>
      <c r="B6" s="6"/>
      <c r="C6" s="424" t="s">
        <v>220</v>
      </c>
      <c r="D6" s="425">
        <v>54809100</v>
      </c>
      <c r="E6" s="426">
        <v>6.1</v>
      </c>
      <c r="F6" s="426">
        <v>11.4</v>
      </c>
      <c r="G6" s="426">
        <v>66.099999999999994</v>
      </c>
      <c r="H6" s="426">
        <v>16.399999999999999</v>
      </c>
      <c r="I6" s="427">
        <v>491348</v>
      </c>
      <c r="J6" s="426">
        <v>0.8</v>
      </c>
      <c r="K6" s="426">
        <v>0.1</v>
      </c>
      <c r="L6" s="426">
        <v>16.5</v>
      </c>
      <c r="M6" s="426">
        <v>82.6</v>
      </c>
      <c r="N6" s="6"/>
      <c r="O6" s="6"/>
    </row>
    <row r="7" spans="1:15" ht="15.75" x14ac:dyDescent="0.2">
      <c r="A7" s="6"/>
      <c r="B7" s="6"/>
      <c r="C7" s="424" t="s">
        <v>70</v>
      </c>
      <c r="D7" s="425">
        <v>5326314</v>
      </c>
      <c r="E7" s="426">
        <v>5.5</v>
      </c>
      <c r="F7" s="426">
        <v>11.2</v>
      </c>
      <c r="G7" s="426">
        <v>66.5</v>
      </c>
      <c r="H7" s="426">
        <v>16.7</v>
      </c>
      <c r="I7" s="427">
        <v>49883</v>
      </c>
      <c r="J7" s="426">
        <v>0.4</v>
      </c>
      <c r="K7" s="426">
        <v>0.1</v>
      </c>
      <c r="L7" s="426">
        <v>21.7</v>
      </c>
      <c r="M7" s="426">
        <v>77</v>
      </c>
      <c r="N7" s="6"/>
      <c r="O7" s="6"/>
    </row>
    <row r="8" spans="1:15" ht="15.75" x14ac:dyDescent="0.2">
      <c r="A8" s="6"/>
      <c r="B8" s="6"/>
      <c r="C8" s="424" t="s">
        <v>221</v>
      </c>
      <c r="D8" s="425">
        <v>64369147</v>
      </c>
      <c r="E8" s="426">
        <v>6.2</v>
      </c>
      <c r="F8" s="426">
        <v>12.3</v>
      </c>
      <c r="G8" s="426">
        <v>65</v>
      </c>
      <c r="H8" s="426">
        <v>16.5</v>
      </c>
      <c r="I8" s="427">
        <v>548689</v>
      </c>
      <c r="J8" s="426">
        <v>0.9</v>
      </c>
      <c r="K8" s="426">
        <v>0.2</v>
      </c>
      <c r="L8" s="426">
        <v>20</v>
      </c>
      <c r="M8" s="426">
        <v>78.900000000000006</v>
      </c>
      <c r="N8" s="6"/>
      <c r="O8" s="6"/>
    </row>
    <row r="9" spans="1:15" ht="15.75" x14ac:dyDescent="0.2">
      <c r="A9" s="6"/>
      <c r="B9" s="6"/>
      <c r="C9" s="424" t="s">
        <v>222</v>
      </c>
      <c r="D9" s="425">
        <v>11260402</v>
      </c>
      <c r="E9" s="426">
        <v>4.9000000000000004</v>
      </c>
      <c r="F9" s="426">
        <v>9.4</v>
      </c>
      <c r="G9" s="426">
        <v>67</v>
      </c>
      <c r="H9" s="426">
        <v>18.7</v>
      </c>
      <c r="I9" s="427">
        <v>24226</v>
      </c>
      <c r="J9" s="426">
        <v>0.8</v>
      </c>
      <c r="K9" s="426">
        <v>0.1</v>
      </c>
      <c r="L9" s="426">
        <v>16.600000000000001</v>
      </c>
      <c r="M9" s="426">
        <v>82.5</v>
      </c>
      <c r="N9" s="6"/>
      <c r="O9" s="6"/>
    </row>
    <row r="10" spans="1:15" ht="15.75" x14ac:dyDescent="0.2">
      <c r="A10" s="6"/>
      <c r="B10" s="6"/>
      <c r="C10" s="424" t="s">
        <v>223</v>
      </c>
      <c r="D10" s="424" t="s">
        <v>224</v>
      </c>
      <c r="E10" s="426" t="s">
        <v>224</v>
      </c>
      <c r="F10" s="426" t="s">
        <v>224</v>
      </c>
      <c r="G10" s="426" t="s">
        <v>224</v>
      </c>
      <c r="H10" s="426" t="s">
        <v>224</v>
      </c>
      <c r="I10" s="426" t="s">
        <v>224</v>
      </c>
      <c r="J10" s="426">
        <v>0.3</v>
      </c>
      <c r="K10" s="426">
        <v>0.1</v>
      </c>
      <c r="L10" s="426">
        <v>15.4</v>
      </c>
      <c r="M10" s="426">
        <v>84.2</v>
      </c>
      <c r="N10" s="6"/>
      <c r="O10" s="6"/>
    </row>
    <row r="11" spans="1:15" ht="15.75" x14ac:dyDescent="0.2">
      <c r="A11" s="6"/>
      <c r="B11" s="6"/>
      <c r="C11" s="424" t="s">
        <v>59</v>
      </c>
      <c r="D11" s="425">
        <v>4450030</v>
      </c>
      <c r="E11" s="426">
        <v>7.6</v>
      </c>
      <c r="F11" s="426">
        <v>13.3</v>
      </c>
      <c r="G11" s="426">
        <v>68</v>
      </c>
      <c r="H11" s="426">
        <v>11</v>
      </c>
      <c r="I11" s="427">
        <v>28898</v>
      </c>
      <c r="J11" s="426">
        <v>1.1000000000000001</v>
      </c>
      <c r="K11" s="426">
        <v>0.2</v>
      </c>
      <c r="L11" s="426">
        <v>21.3</v>
      </c>
      <c r="M11" s="426">
        <v>77.599999999999994</v>
      </c>
      <c r="N11" s="6"/>
      <c r="O11" s="6"/>
    </row>
    <row r="12" spans="1:15" ht="15.75" x14ac:dyDescent="0.2">
      <c r="A12" s="6"/>
      <c r="B12" s="6"/>
      <c r="C12" s="424" t="s">
        <v>62</v>
      </c>
      <c r="D12" s="425">
        <v>413609</v>
      </c>
      <c r="E12" s="426">
        <v>4.9000000000000004</v>
      </c>
      <c r="F12" s="426">
        <v>11</v>
      </c>
      <c r="G12" s="426">
        <v>70.099999999999994</v>
      </c>
      <c r="H12" s="426">
        <v>14.1</v>
      </c>
      <c r="I12" s="427">
        <v>3221</v>
      </c>
      <c r="J12" s="426">
        <v>0.8</v>
      </c>
      <c r="K12" s="426">
        <v>0.2</v>
      </c>
      <c r="L12" s="426">
        <v>18.2</v>
      </c>
      <c r="M12" s="426">
        <v>80.900000000000006</v>
      </c>
      <c r="N12" s="6"/>
      <c r="O12" s="6"/>
    </row>
    <row r="13" spans="1:15" ht="15.75" x14ac:dyDescent="0.2">
      <c r="A13" s="6"/>
      <c r="B13" s="6"/>
      <c r="C13" s="424" t="s">
        <v>63</v>
      </c>
      <c r="D13" s="425">
        <v>16485787</v>
      </c>
      <c r="E13" s="426">
        <v>5.7</v>
      </c>
      <c r="F13" s="426">
        <v>12.1</v>
      </c>
      <c r="G13" s="426">
        <v>67.3</v>
      </c>
      <c r="H13" s="426">
        <v>15</v>
      </c>
      <c r="I13" s="427">
        <v>134235</v>
      </c>
      <c r="J13" s="426">
        <v>0.6</v>
      </c>
      <c r="K13" s="426">
        <v>0.1</v>
      </c>
      <c r="L13" s="426">
        <v>17.5</v>
      </c>
      <c r="M13" s="426">
        <v>81.8</v>
      </c>
      <c r="N13" s="6"/>
      <c r="O13" s="6"/>
    </row>
    <row r="14" spans="1:15" ht="15.75" x14ac:dyDescent="0.2">
      <c r="A14" s="6"/>
      <c r="B14" s="6"/>
      <c r="C14" s="424" t="s">
        <v>65</v>
      </c>
      <c r="D14" s="425">
        <v>10627250</v>
      </c>
      <c r="E14" s="426">
        <v>5</v>
      </c>
      <c r="F14" s="426">
        <v>10.3</v>
      </c>
      <c r="G14" s="426">
        <v>67.099999999999994</v>
      </c>
      <c r="H14" s="426">
        <v>17.600000000000001</v>
      </c>
      <c r="I14" s="427">
        <v>104434</v>
      </c>
      <c r="J14" s="426">
        <v>0.4</v>
      </c>
      <c r="K14" s="426">
        <v>0.1</v>
      </c>
      <c r="L14" s="426">
        <v>17.8</v>
      </c>
      <c r="M14" s="426">
        <v>81.7</v>
      </c>
      <c r="N14" s="6"/>
      <c r="O14" s="6"/>
    </row>
    <row r="15" spans="1:15" ht="15.75" x14ac:dyDescent="0.2">
      <c r="A15" s="6"/>
      <c r="B15" s="6"/>
      <c r="C15" s="424" t="s">
        <v>225</v>
      </c>
      <c r="D15" s="425">
        <v>2032362</v>
      </c>
      <c r="E15" s="426">
        <v>4.8</v>
      </c>
      <c r="F15" s="426">
        <v>9.1</v>
      </c>
      <c r="G15" s="426">
        <v>69.599999999999994</v>
      </c>
      <c r="H15" s="426">
        <v>16.399999999999999</v>
      </c>
      <c r="I15" s="427">
        <v>18750</v>
      </c>
      <c r="J15" s="426">
        <v>0.2</v>
      </c>
      <c r="K15" s="426">
        <v>0.1</v>
      </c>
      <c r="L15" s="426">
        <v>21.2</v>
      </c>
      <c r="M15" s="426">
        <v>78.5</v>
      </c>
      <c r="N15" s="6"/>
      <c r="O15" s="6"/>
    </row>
    <row r="16" spans="1:15" ht="15.75" x14ac:dyDescent="0.2">
      <c r="A16" s="6"/>
      <c r="B16" s="6"/>
      <c r="C16" s="424" t="s">
        <v>66</v>
      </c>
      <c r="D16" s="425">
        <v>45828172</v>
      </c>
      <c r="E16" s="426">
        <v>5.3</v>
      </c>
      <c r="F16" s="426">
        <v>9.5</v>
      </c>
      <c r="G16" s="426">
        <v>68.599999999999994</v>
      </c>
      <c r="H16" s="426">
        <v>16.600000000000001</v>
      </c>
      <c r="I16" s="427">
        <v>383933</v>
      </c>
      <c r="J16" s="426">
        <v>0.6</v>
      </c>
      <c r="K16" s="426">
        <v>0.1</v>
      </c>
      <c r="L16" s="426">
        <v>16.600000000000001</v>
      </c>
      <c r="M16" s="426">
        <v>82.7</v>
      </c>
      <c r="N16" s="6"/>
      <c r="O16" s="6"/>
    </row>
    <row r="17" spans="1:15" ht="15.75" x14ac:dyDescent="0.2">
      <c r="A17" s="6"/>
      <c r="B17" s="6"/>
      <c r="C17" s="424" t="s">
        <v>67</v>
      </c>
      <c r="D17" s="425">
        <v>9256347</v>
      </c>
      <c r="E17" s="426">
        <v>5.8</v>
      </c>
      <c r="F17" s="426">
        <v>10.9</v>
      </c>
      <c r="G17" s="426">
        <v>65.599999999999994</v>
      </c>
      <c r="H17" s="426">
        <v>17.8</v>
      </c>
      <c r="I17" s="427">
        <v>90080</v>
      </c>
      <c r="J17" s="426">
        <v>0.4</v>
      </c>
      <c r="K17" s="426">
        <v>0.1</v>
      </c>
      <c r="L17" s="426">
        <v>13.2</v>
      </c>
      <c r="M17" s="426">
        <v>86.3</v>
      </c>
      <c r="N17" s="6"/>
      <c r="O17" s="6"/>
    </row>
    <row r="18" spans="1:15" ht="16.5" thickBot="1" x14ac:dyDescent="0.25">
      <c r="A18" s="6"/>
      <c r="B18" s="6"/>
      <c r="C18" s="428" t="s">
        <v>68</v>
      </c>
      <c r="D18" s="429">
        <v>7701856</v>
      </c>
      <c r="E18" s="430">
        <v>4.9000000000000004</v>
      </c>
      <c r="F18" s="430">
        <v>10.4</v>
      </c>
      <c r="G18" s="430">
        <v>68.099999999999994</v>
      </c>
      <c r="H18" s="430">
        <v>16.600000000000001</v>
      </c>
      <c r="I18" s="431">
        <v>62476</v>
      </c>
      <c r="J18" s="430">
        <v>0.6</v>
      </c>
      <c r="K18" s="430">
        <v>0.1</v>
      </c>
      <c r="L18" s="430">
        <v>15.3</v>
      </c>
      <c r="M18" s="430">
        <v>83.9</v>
      </c>
      <c r="N18" s="6"/>
      <c r="O18" s="6"/>
    </row>
    <row r="19" spans="1:15" ht="16.5" thickBot="1" x14ac:dyDescent="0.25">
      <c r="A19" s="6"/>
      <c r="B19" s="6"/>
      <c r="C19" s="428" t="s">
        <v>50</v>
      </c>
      <c r="D19" s="429">
        <f>SUM(D4:D18)</f>
        <v>248824907</v>
      </c>
      <c r="E19" s="430">
        <f t="shared" ref="E19:M19" si="0">SUM(E4:E18)</f>
        <v>78.300000000000011</v>
      </c>
      <c r="F19" s="430">
        <f t="shared" si="0"/>
        <v>154.39999999999998</v>
      </c>
      <c r="G19" s="430">
        <f t="shared" si="0"/>
        <v>940.80000000000007</v>
      </c>
      <c r="H19" s="430">
        <f t="shared" si="0"/>
        <v>226.39999999999998</v>
      </c>
      <c r="I19" s="431">
        <f t="shared" si="0"/>
        <v>2099554</v>
      </c>
      <c r="J19" s="430">
        <f t="shared" si="0"/>
        <v>9.3999999999999986</v>
      </c>
      <c r="K19" s="430">
        <f t="shared" si="0"/>
        <v>1.8000000000000005</v>
      </c>
      <c r="L19" s="430">
        <f t="shared" si="0"/>
        <v>268.59999999999997</v>
      </c>
      <c r="M19" s="430">
        <f t="shared" si="0"/>
        <v>1219.5</v>
      </c>
      <c r="N19" s="6"/>
      <c r="O19" s="6"/>
    </row>
    <row r="20" spans="1:15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</sheetData>
  <mergeCells count="2">
    <mergeCell ref="J2:M2"/>
    <mergeCell ref="E2:H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B6" zoomScaleNormal="100" workbookViewId="0">
      <selection activeCell="N23" sqref="N23"/>
    </sheetView>
    <sheetView tabSelected="1" topLeftCell="A5" zoomScale="121" zoomScaleNormal="121" workbookViewId="1">
      <selection activeCell="E10" sqref="E10"/>
    </sheetView>
    <sheetView topLeftCell="A6" zoomScaleNormal="100" workbookViewId="2">
      <selection activeCell="N18" sqref="N18"/>
    </sheetView>
  </sheetViews>
  <sheetFormatPr defaultRowHeight="12.75" x14ac:dyDescent="0.2"/>
  <cols>
    <col min="3" max="3" width="15" customWidth="1"/>
    <col min="4" max="4" width="51.28515625" bestFit="1" customWidth="1"/>
    <col min="5" max="5" width="16.7109375" bestFit="1" customWidth="1"/>
    <col min="6" max="6" width="12.28515625" customWidth="1"/>
    <col min="7" max="7" width="11.140625" bestFit="1" customWidth="1"/>
    <col min="8" max="8" width="20.5703125" bestFit="1" customWidth="1"/>
    <col min="9" max="9" width="13" bestFit="1" customWidth="1"/>
  </cols>
  <sheetData>
    <row r="1" spans="1:13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3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3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3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3" ht="34.5" thickBot="1" x14ac:dyDescent="0.45">
      <c r="A6" s="6"/>
      <c r="B6" s="6"/>
      <c r="C6" s="541" t="s">
        <v>276</v>
      </c>
      <c r="D6" s="541"/>
      <c r="E6" s="541"/>
      <c r="F6" s="541"/>
      <c r="G6" s="541"/>
      <c r="H6" s="541"/>
      <c r="I6" s="541"/>
      <c r="J6" s="6"/>
      <c r="K6" s="6"/>
      <c r="L6" s="6"/>
    </row>
    <row r="7" spans="1:13" ht="21" thickBot="1" x14ac:dyDescent="0.35">
      <c r="A7" s="6"/>
      <c r="B7" s="6"/>
      <c r="C7" s="529"/>
      <c r="D7" s="529"/>
      <c r="E7" s="530"/>
      <c r="F7" s="531" t="s">
        <v>232</v>
      </c>
      <c r="G7" s="532"/>
      <c r="H7" s="532"/>
      <c r="I7" s="533"/>
      <c r="J7" s="6"/>
      <c r="K7" s="6"/>
      <c r="L7" s="6"/>
    </row>
    <row r="8" spans="1:13" ht="48" customHeight="1" thickBot="1" x14ac:dyDescent="0.25">
      <c r="A8" s="6"/>
      <c r="B8" s="6"/>
      <c r="C8" s="370" t="s">
        <v>15</v>
      </c>
      <c r="D8" s="371" t="s">
        <v>188</v>
      </c>
      <c r="E8" s="383" t="s">
        <v>206</v>
      </c>
      <c r="F8" s="371" t="s">
        <v>32</v>
      </c>
      <c r="G8" s="371" t="s">
        <v>46</v>
      </c>
      <c r="H8" s="371" t="s">
        <v>47</v>
      </c>
      <c r="I8" s="372" t="s">
        <v>48</v>
      </c>
      <c r="J8" s="6"/>
      <c r="K8" s="6"/>
      <c r="L8" s="6"/>
    </row>
    <row r="9" spans="1:13" ht="48" customHeight="1" x14ac:dyDescent="0.2">
      <c r="A9" s="6"/>
      <c r="B9" s="6"/>
      <c r="C9" s="433">
        <v>2020</v>
      </c>
      <c r="D9" s="487" t="s">
        <v>229</v>
      </c>
      <c r="E9" s="434">
        <v>153006</v>
      </c>
      <c r="F9" s="522">
        <v>7.8977295008038906E-2</v>
      </c>
      <c r="G9" s="523">
        <v>0.12753094649883012</v>
      </c>
      <c r="H9" s="523">
        <v>0.31487654078925009</v>
      </c>
      <c r="I9" s="524">
        <v>0.47861521770388088</v>
      </c>
      <c r="J9" s="6"/>
      <c r="K9" s="6"/>
      <c r="L9" s="6"/>
      <c r="M9" s="571">
        <f>SUM(F9:I9)</f>
        <v>1</v>
      </c>
    </row>
    <row r="10" spans="1:13" ht="48" customHeight="1" thickBot="1" x14ac:dyDescent="0.25">
      <c r="A10" s="6"/>
      <c r="B10" s="6"/>
      <c r="C10" s="436">
        <v>2020</v>
      </c>
      <c r="D10" s="488" t="s">
        <v>256</v>
      </c>
      <c r="E10" s="434">
        <f>'New 15May2020'!R41</f>
        <v>166595</v>
      </c>
      <c r="F10" s="525">
        <f>'New 15May2020'!U43</f>
        <v>8.2560698544895866E-2</v>
      </c>
      <c r="G10" s="439">
        <f>'New 15May2020'!V43</f>
        <v>0.12318260281529728</v>
      </c>
      <c r="H10" s="439">
        <f>'New 15May2020'!W43</f>
        <v>0.31184785768096857</v>
      </c>
      <c r="I10" s="440">
        <f>'New 15May2020'!X43</f>
        <v>0.48240884095883829</v>
      </c>
      <c r="J10" s="6"/>
      <c r="K10" s="6"/>
      <c r="L10" s="6"/>
      <c r="M10" s="571">
        <f t="shared" ref="M10:M14" si="0">SUM(F10:I10)</f>
        <v>1</v>
      </c>
    </row>
    <row r="11" spans="1:13" ht="48" customHeight="1" x14ac:dyDescent="0.2">
      <c r="A11" s="6"/>
      <c r="B11" s="6"/>
      <c r="C11" s="373">
        <v>2017</v>
      </c>
      <c r="D11" s="374" t="s">
        <v>230</v>
      </c>
      <c r="E11" s="432">
        <v>21971.527777777799</v>
      </c>
      <c r="F11" s="380" t="s">
        <v>226</v>
      </c>
      <c r="G11" s="381" t="s">
        <v>226</v>
      </c>
      <c r="H11" s="381" t="s">
        <v>226</v>
      </c>
      <c r="I11" s="382" t="s">
        <v>226</v>
      </c>
      <c r="J11" s="6"/>
      <c r="K11" s="6"/>
      <c r="L11" s="6"/>
      <c r="M11" s="571"/>
    </row>
    <row r="12" spans="1:13" ht="48" customHeight="1" thickBot="1" x14ac:dyDescent="0.25">
      <c r="A12" s="6"/>
      <c r="B12" s="6"/>
      <c r="C12" s="375">
        <v>2018</v>
      </c>
      <c r="D12" s="376" t="s">
        <v>231</v>
      </c>
      <c r="E12" s="377">
        <v>111226</v>
      </c>
      <c r="F12" s="378">
        <v>8.1491737543380141E-2</v>
      </c>
      <c r="G12" s="378">
        <v>0.1232625465268912</v>
      </c>
      <c r="H12" s="378">
        <v>0.24669591642241923</v>
      </c>
      <c r="I12" s="379">
        <v>0.54854979950730942</v>
      </c>
      <c r="J12" s="6"/>
      <c r="K12" s="6"/>
      <c r="L12" s="6"/>
      <c r="M12" s="571">
        <f t="shared" si="0"/>
        <v>1</v>
      </c>
    </row>
    <row r="13" spans="1:13" ht="48" customHeight="1" thickBot="1" x14ac:dyDescent="0.25">
      <c r="A13" s="6"/>
      <c r="B13" s="6"/>
      <c r="C13" s="436" t="s">
        <v>203</v>
      </c>
      <c r="D13" s="437" t="s">
        <v>228</v>
      </c>
      <c r="E13" s="438">
        <f>E11+E12</f>
        <v>133197.52777777781</v>
      </c>
      <c r="F13" s="439">
        <v>8.1491737543380141E-2</v>
      </c>
      <c r="G13" s="439">
        <v>0.1232625465268912</v>
      </c>
      <c r="H13" s="439">
        <v>0.24669591642241923</v>
      </c>
      <c r="I13" s="440">
        <v>0.54854979950730942</v>
      </c>
      <c r="J13" s="6"/>
      <c r="K13" s="6"/>
      <c r="L13" s="6"/>
      <c r="M13" s="571">
        <f t="shared" si="0"/>
        <v>1</v>
      </c>
    </row>
    <row r="14" spans="1:13" ht="48" customHeight="1" thickBot="1" x14ac:dyDescent="0.25">
      <c r="A14" s="6"/>
      <c r="B14" s="6"/>
      <c r="C14" s="436" t="s">
        <v>275</v>
      </c>
      <c r="D14" s="437" t="s">
        <v>277</v>
      </c>
      <c r="E14" s="438">
        <f>52*'BAR EuroMOMO Baseline'!V11</f>
        <v>2634352.5</v>
      </c>
      <c r="F14" s="439">
        <f>'BAR EuroMOMO Baseline'!W5</f>
        <v>0.15268021268983556</v>
      </c>
      <c r="G14" s="439">
        <f>'BAR EuroMOMO Baseline'!W6</f>
        <v>0.16120606978204674</v>
      </c>
      <c r="H14" s="439">
        <f>'BAR EuroMOMO Baseline'!W7</f>
        <v>0.26844716203124469</v>
      </c>
      <c r="I14" s="440">
        <f>'BAR EuroMOMO Baseline'!W8</f>
        <v>0.4197243575076311</v>
      </c>
      <c r="J14" s="6"/>
      <c r="K14" s="6"/>
      <c r="L14" s="6"/>
      <c r="M14" s="571">
        <f t="shared" si="0"/>
        <v>1.002057802010758</v>
      </c>
    </row>
    <row r="15" spans="1:13" ht="6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3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ht="75" customHeight="1" x14ac:dyDescent="0.2">
      <c r="A17" s="6"/>
      <c r="B17" s="6"/>
      <c r="C17" s="534"/>
      <c r="D17" s="534"/>
      <c r="E17" s="534"/>
      <c r="F17" s="534"/>
      <c r="G17" s="534"/>
      <c r="H17" s="534"/>
      <c r="I17" s="534"/>
      <c r="J17" s="6"/>
      <c r="K17" s="6"/>
      <c r="L17" s="6"/>
    </row>
    <row r="18" spans="1:12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ht="15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ht="49.5" customHeight="1" x14ac:dyDescent="0.2">
      <c r="A21" s="6"/>
      <c r="B21" s="6"/>
      <c r="C21" s="6"/>
      <c r="D21" s="6"/>
      <c r="E21" s="386"/>
      <c r="F21" s="385"/>
      <c r="G21" s="6"/>
      <c r="H21" s="6"/>
      <c r="I21" s="6"/>
      <c r="J21" s="6"/>
      <c r="K21" s="6"/>
      <c r="L21" s="6"/>
    </row>
    <row r="22" spans="1:12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ht="69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">
      <c r="A24" s="6"/>
      <c r="B24" s="6"/>
      <c r="C24" s="6"/>
      <c r="D24" s="6"/>
      <c r="E24" s="16">
        <f>E10</f>
        <v>166595</v>
      </c>
      <c r="F24" s="16">
        <f>'BAR EuroMOMO Baseline'!V9</f>
        <v>50660.625</v>
      </c>
      <c r="G24" s="6">
        <f>E24/F24</f>
        <v>3.2884513367136705</v>
      </c>
      <c r="H24" s="527">
        <f>7*G24</f>
        <v>23.019159356995694</v>
      </c>
      <c r="I24" s="6"/>
      <c r="J24" s="6"/>
      <c r="K24" s="6"/>
      <c r="L24" s="6"/>
    </row>
    <row r="25" spans="1:12" x14ac:dyDescent="0.2">
      <c r="A25" s="6"/>
      <c r="B25" s="6"/>
      <c r="C25" s="6"/>
      <c r="D25" s="6"/>
      <c r="E25" s="16">
        <f>E24</f>
        <v>166595</v>
      </c>
      <c r="F25" s="16">
        <f>E13</f>
        <v>133197.52777777781</v>
      </c>
      <c r="G25" s="16">
        <f>E25-F25</f>
        <v>33397.47222222219</v>
      </c>
      <c r="H25" s="385">
        <f>G25/F25</f>
        <v>0.25073642716508515</v>
      </c>
      <c r="I25" s="6"/>
      <c r="J25" s="6"/>
      <c r="K25" s="6"/>
      <c r="L25" s="6"/>
    </row>
    <row r="26" spans="1:12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">
      <c r="A27" s="6"/>
      <c r="B27" s="6"/>
      <c r="C27" s="6"/>
      <c r="D27" s="6"/>
      <c r="E27" s="572">
        <f>I10</f>
        <v>0.48240884095883829</v>
      </c>
      <c r="F27" s="572">
        <f>I13</f>
        <v>0.54854979950730942</v>
      </c>
      <c r="G27" s="572">
        <f>I14</f>
        <v>0.4197243575076311</v>
      </c>
      <c r="H27" s="385">
        <f>AVERAGE(E27:F27)/G27</f>
        <v>1.2281377313769593</v>
      </c>
      <c r="I27" s="385">
        <f>1/H27</f>
        <v>0.81424092302646167</v>
      </c>
      <c r="J27" s="6"/>
      <c r="K27" s="6"/>
      <c r="L27" s="6"/>
    </row>
    <row r="28" spans="1:12" x14ac:dyDescent="0.2">
      <c r="A28" s="6"/>
      <c r="B28" s="6"/>
      <c r="C28" s="6"/>
      <c r="D28" s="6"/>
      <c r="E28" s="572">
        <f>F14</f>
        <v>0.15268021268983556</v>
      </c>
      <c r="F28" s="572">
        <f>F13</f>
        <v>8.1491737543380141E-2</v>
      </c>
      <c r="G28" s="6"/>
      <c r="H28" s="385">
        <f>E28/F28</f>
        <v>1.8735667847131123</v>
      </c>
      <c r="I28" s="6"/>
      <c r="J28" s="6"/>
      <c r="K28" s="6"/>
      <c r="L28" s="6"/>
    </row>
    <row r="29" spans="1:12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</sheetData>
  <mergeCells count="4">
    <mergeCell ref="C6:I6"/>
    <mergeCell ref="C17:I17"/>
    <mergeCell ref="F7:I7"/>
    <mergeCell ref="C7:E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6"/>
  <sheetViews>
    <sheetView topLeftCell="B1" zoomScale="75" workbookViewId="0">
      <selection activeCell="E16" sqref="E16"/>
    </sheetView>
    <sheetView workbookViewId="1"/>
    <sheetView tabSelected="1" topLeftCell="U1" zoomScale="75" zoomScaleNormal="75" workbookViewId="2">
      <selection activeCell="R24" sqref="R24"/>
    </sheetView>
  </sheetViews>
  <sheetFormatPr defaultColWidth="12.5703125" defaultRowHeight="15.75" x14ac:dyDescent="0.25"/>
  <cols>
    <col min="1" max="21" width="12.5703125" style="489"/>
    <col min="22" max="22" width="13.28515625" style="489" bestFit="1" customWidth="1"/>
    <col min="23" max="23" width="12.5703125" style="490"/>
    <col min="24" max="16384" width="12.5703125" style="489"/>
  </cols>
  <sheetData>
    <row r="1" spans="2:23" ht="66" customHeight="1" thickBot="1" x14ac:dyDescent="0.3">
      <c r="C1" s="499" t="s">
        <v>268</v>
      </c>
      <c r="D1" s="499" t="s">
        <v>184</v>
      </c>
      <c r="E1" s="499" t="s">
        <v>267</v>
      </c>
      <c r="F1" s="499" t="s">
        <v>184</v>
      </c>
      <c r="G1" s="499" t="s">
        <v>266</v>
      </c>
      <c r="H1" s="499" t="s">
        <v>184</v>
      </c>
      <c r="I1" s="499" t="s">
        <v>265</v>
      </c>
      <c r="J1" s="499" t="s">
        <v>184</v>
      </c>
      <c r="K1" s="499" t="s">
        <v>264</v>
      </c>
      <c r="L1" s="499" t="s">
        <v>184</v>
      </c>
      <c r="M1" s="499" t="s">
        <v>263</v>
      </c>
      <c r="N1" s="499" t="s">
        <v>184</v>
      </c>
      <c r="O1" s="499" t="s">
        <v>262</v>
      </c>
      <c r="P1" s="499" t="s">
        <v>184</v>
      </c>
      <c r="Q1" s="499" t="s">
        <v>261</v>
      </c>
      <c r="R1" s="499" t="s">
        <v>260</v>
      </c>
      <c r="S1" s="499"/>
    </row>
    <row r="2" spans="2:23" ht="16.5" thickBot="1" x14ac:dyDescent="0.3">
      <c r="B2" s="497" t="s">
        <v>50</v>
      </c>
      <c r="C2" s="496">
        <v>47927</v>
      </c>
      <c r="D2" s="495"/>
      <c r="E2" s="496">
        <v>52307</v>
      </c>
      <c r="F2" s="495"/>
      <c r="G2" s="496">
        <v>46801</v>
      </c>
      <c r="H2" s="495"/>
      <c r="I2" s="496">
        <v>46914</v>
      </c>
      <c r="J2" s="495"/>
      <c r="K2" s="496">
        <v>52770</v>
      </c>
      <c r="L2" s="495"/>
      <c r="M2" s="496">
        <v>52776</v>
      </c>
      <c r="N2" s="495"/>
      <c r="O2" s="496">
        <v>51025</v>
      </c>
      <c r="P2" s="495"/>
      <c r="Q2" s="496">
        <v>54765</v>
      </c>
      <c r="R2" s="495"/>
      <c r="S2" s="500"/>
      <c r="U2" s="493">
        <f t="shared" ref="U2:U8" si="0">AVERAGE(C2,E2,G2,I2,K2,M2,O2,Q2)</f>
        <v>50660.625</v>
      </c>
    </row>
    <row r="3" spans="2:23" ht="21.75" thickBot="1" x14ac:dyDescent="0.4">
      <c r="B3" s="497" t="s">
        <v>259</v>
      </c>
      <c r="C3" s="496">
        <v>346</v>
      </c>
      <c r="D3" s="495">
        <f t="shared" ref="D3:D8" si="1">C3/48612</f>
        <v>7.1175841356043773E-3</v>
      </c>
      <c r="E3" s="496">
        <v>300</v>
      </c>
      <c r="F3" s="495">
        <f t="shared" ref="F3:F8" si="2">E3/53029</f>
        <v>5.6572818646401027E-3</v>
      </c>
      <c r="G3" s="496">
        <v>292</v>
      </c>
      <c r="H3" s="495">
        <f t="shared" ref="H3:H8" si="3">G3/47377</f>
        <v>6.1633281972265025E-3</v>
      </c>
      <c r="I3" s="496">
        <v>271</v>
      </c>
      <c r="J3" s="495">
        <f t="shared" ref="J3:J8" si="4">I3/47505</f>
        <v>5.7046626670876751E-3</v>
      </c>
      <c r="K3" s="496">
        <v>298</v>
      </c>
      <c r="L3" s="495">
        <f t="shared" ref="L3:L8" si="5">K3/53484</f>
        <v>5.5717597786253837E-3</v>
      </c>
      <c r="M3" s="496">
        <v>278</v>
      </c>
      <c r="N3" s="495">
        <f t="shared" ref="N3:N8" si="6">M3/53516</f>
        <v>5.1947081246729952E-3</v>
      </c>
      <c r="O3" s="496">
        <v>250</v>
      </c>
      <c r="P3" s="495">
        <f t="shared" ref="P3:P8" si="7">O3/51721</f>
        <v>4.8336265733454498E-3</v>
      </c>
      <c r="Q3" s="496">
        <v>285</v>
      </c>
      <c r="R3" s="495">
        <f t="shared" ref="R3:R8" si="8">Q3/55578</f>
        <v>5.1279283169599482E-3</v>
      </c>
      <c r="S3" s="500">
        <f>AVERAGE(D3,F3,H3,J3,L3,N3,P3,R3)</f>
        <v>5.6713599572703038E-3</v>
      </c>
      <c r="T3" s="494">
        <f t="shared" ref="T3:T9" si="9">V3/V$11</f>
        <v>5.6472146087599984E-3</v>
      </c>
      <c r="U3" s="493">
        <f t="shared" si="0"/>
        <v>290</v>
      </c>
      <c r="V3" s="570">
        <f t="shared" ref="V3:V9" si="10">U3/U$11</f>
        <v>286.091421588912</v>
      </c>
    </row>
    <row r="4" spans="2:23" ht="21.75" thickBot="1" x14ac:dyDescent="0.4">
      <c r="B4" s="498" t="s">
        <v>258</v>
      </c>
      <c r="C4" s="496">
        <v>1219</v>
      </c>
      <c r="D4" s="495">
        <f t="shared" si="1"/>
        <v>2.5076112893935652E-2</v>
      </c>
      <c r="E4" s="496">
        <v>1191</v>
      </c>
      <c r="F4" s="495">
        <f t="shared" si="2"/>
        <v>2.2459409002621208E-2</v>
      </c>
      <c r="G4" s="496">
        <v>1204</v>
      </c>
      <c r="H4" s="495">
        <f t="shared" si="3"/>
        <v>2.5413175169385988E-2</v>
      </c>
      <c r="I4" s="496">
        <v>1223</v>
      </c>
      <c r="J4" s="495">
        <f t="shared" si="4"/>
        <v>2.5744658457004525E-2</v>
      </c>
      <c r="K4" s="496">
        <v>1187</v>
      </c>
      <c r="L4" s="495">
        <f t="shared" si="5"/>
        <v>2.2193553212175605E-2</v>
      </c>
      <c r="M4" s="496">
        <v>1153</v>
      </c>
      <c r="N4" s="495">
        <f t="shared" si="6"/>
        <v>2.1544958517079004E-2</v>
      </c>
      <c r="O4" s="496">
        <v>1169</v>
      </c>
      <c r="P4" s="495">
        <f t="shared" si="7"/>
        <v>2.2602037856963322E-2</v>
      </c>
      <c r="Q4" s="496">
        <v>1178</v>
      </c>
      <c r="R4" s="495">
        <f t="shared" si="8"/>
        <v>2.1195437043434451E-2</v>
      </c>
      <c r="S4" s="500">
        <f t="shared" ref="S4:S8" si="11">AVERAGE(D4,F4,H4,J4,L4,N4,P4,R4)</f>
        <v>2.327866776907497E-2</v>
      </c>
      <c r="T4" s="494">
        <f t="shared" si="9"/>
        <v>2.3182789626650959E-2</v>
      </c>
      <c r="U4" s="493">
        <f t="shared" si="0"/>
        <v>1190.5</v>
      </c>
      <c r="V4" s="570">
        <f t="shared" si="10"/>
        <v>1174.4546117296543</v>
      </c>
    </row>
    <row r="5" spans="2:23" ht="21.75" thickBot="1" x14ac:dyDescent="0.4">
      <c r="B5" s="497" t="s">
        <v>257</v>
      </c>
      <c r="C5" s="496">
        <v>6238</v>
      </c>
      <c r="D5" s="495">
        <f t="shared" si="1"/>
        <v>0.12832222496502921</v>
      </c>
      <c r="E5" s="496">
        <v>6375</v>
      </c>
      <c r="F5" s="495">
        <f t="shared" si="2"/>
        <v>0.12021723962360217</v>
      </c>
      <c r="G5" s="496">
        <v>6001</v>
      </c>
      <c r="H5" s="495">
        <f t="shared" si="3"/>
        <v>0.1266648373683433</v>
      </c>
      <c r="I5" s="496">
        <v>6123</v>
      </c>
      <c r="J5" s="495">
        <f t="shared" si="4"/>
        <v>0.12889169561098832</v>
      </c>
      <c r="K5" s="496">
        <v>6484</v>
      </c>
      <c r="L5" s="495">
        <f t="shared" si="5"/>
        <v>0.12123251813626505</v>
      </c>
      <c r="M5" s="496">
        <v>6214</v>
      </c>
      <c r="N5" s="495">
        <f t="shared" si="6"/>
        <v>0.11611480678675536</v>
      </c>
      <c r="O5" s="496">
        <v>6196</v>
      </c>
      <c r="P5" s="495">
        <f t="shared" si="7"/>
        <v>0.11979660099379362</v>
      </c>
      <c r="Q5" s="496">
        <v>6404</v>
      </c>
      <c r="R5" s="495">
        <f t="shared" si="8"/>
        <v>0.11522544891863687</v>
      </c>
      <c r="S5" s="500">
        <f t="shared" si="11"/>
        <v>0.12205817155042673</v>
      </c>
      <c r="T5" s="494">
        <f t="shared" si="9"/>
        <v>0.12179240644366661</v>
      </c>
      <c r="U5" s="493">
        <f t="shared" si="0"/>
        <v>6254.375</v>
      </c>
      <c r="V5" s="570">
        <f t="shared" si="10"/>
        <v>6170.079430690178</v>
      </c>
      <c r="W5" s="492">
        <f>SUM(U3:U5)/V11</f>
        <v>0.15268021268983556</v>
      </c>
    </row>
    <row r="6" spans="2:23" ht="21.75" thickBot="1" x14ac:dyDescent="0.4">
      <c r="B6" s="497" t="s">
        <v>46</v>
      </c>
      <c r="C6" s="496">
        <v>7850</v>
      </c>
      <c r="D6" s="495">
        <f t="shared" si="1"/>
        <v>0.16148276145807619</v>
      </c>
      <c r="E6" s="496">
        <v>8293</v>
      </c>
      <c r="F6" s="495">
        <f t="shared" si="2"/>
        <v>0.1563861283448679</v>
      </c>
      <c r="G6" s="496">
        <v>7831</v>
      </c>
      <c r="H6" s="495">
        <f t="shared" si="3"/>
        <v>0.16529117504274227</v>
      </c>
      <c r="I6" s="496">
        <v>7826</v>
      </c>
      <c r="J6" s="495">
        <f t="shared" si="4"/>
        <v>0.16474055362593412</v>
      </c>
      <c r="K6" s="496">
        <v>8696</v>
      </c>
      <c r="L6" s="495">
        <f t="shared" si="5"/>
        <v>0.16259068132525614</v>
      </c>
      <c r="M6" s="496">
        <v>8565</v>
      </c>
      <c r="N6" s="495">
        <f t="shared" si="6"/>
        <v>0.16004559384109426</v>
      </c>
      <c r="O6" s="496">
        <v>8459</v>
      </c>
      <c r="P6" s="495">
        <f t="shared" si="7"/>
        <v>0.16355058873571662</v>
      </c>
      <c r="Q6" s="496">
        <v>8707</v>
      </c>
      <c r="R6" s="495">
        <f t="shared" si="8"/>
        <v>0.1566627082658606</v>
      </c>
      <c r="S6" s="500">
        <f t="shared" si="11"/>
        <v>0.16134377382994353</v>
      </c>
      <c r="T6" s="494">
        <f t="shared" si="9"/>
        <v>0.16120606978204674</v>
      </c>
      <c r="U6" s="493">
        <f t="shared" si="0"/>
        <v>8278.375</v>
      </c>
      <c r="V6" s="570">
        <f t="shared" si="10"/>
        <v>8166.8002489521014</v>
      </c>
      <c r="W6" s="492">
        <f>T6</f>
        <v>0.16120606978204674</v>
      </c>
    </row>
    <row r="7" spans="2:23" ht="21.75" thickBot="1" x14ac:dyDescent="0.4">
      <c r="B7" s="497" t="s">
        <v>47</v>
      </c>
      <c r="C7" s="496">
        <v>13251</v>
      </c>
      <c r="D7" s="495">
        <f t="shared" si="1"/>
        <v>0.27258701555171561</v>
      </c>
      <c r="E7" s="496">
        <v>14427</v>
      </c>
      <c r="F7" s="495">
        <f t="shared" si="2"/>
        <v>0.27205868487054252</v>
      </c>
      <c r="G7" s="496">
        <v>12623</v>
      </c>
      <c r="H7" s="495">
        <f t="shared" si="3"/>
        <v>0.26643730079996625</v>
      </c>
      <c r="I7" s="496">
        <v>12670</v>
      </c>
      <c r="J7" s="495">
        <f t="shared" si="4"/>
        <v>0.26670876749815808</v>
      </c>
      <c r="K7" s="496">
        <v>14542</v>
      </c>
      <c r="L7" s="495">
        <f t="shared" si="5"/>
        <v>0.27189439832473261</v>
      </c>
      <c r="M7" s="496">
        <v>14227</v>
      </c>
      <c r="N7" s="495">
        <f t="shared" si="6"/>
        <v>0.26584572838029746</v>
      </c>
      <c r="O7" s="496">
        <v>13819</v>
      </c>
      <c r="P7" s="495">
        <f t="shared" si="7"/>
        <v>0.26718354246824305</v>
      </c>
      <c r="Q7" s="496">
        <v>14725</v>
      </c>
      <c r="R7" s="495">
        <f t="shared" si="8"/>
        <v>0.26494296304293063</v>
      </c>
      <c r="S7" s="500">
        <f t="shared" si="11"/>
        <v>0.26845730011707331</v>
      </c>
      <c r="T7" s="494">
        <f t="shared" si="9"/>
        <v>0.26844716203124469</v>
      </c>
      <c r="U7" s="493">
        <f t="shared" si="0"/>
        <v>13785.5</v>
      </c>
      <c r="V7" s="570">
        <f t="shared" si="10"/>
        <v>13599.701007979125</v>
      </c>
      <c r="W7" s="492">
        <f>T7</f>
        <v>0.26844716203124469</v>
      </c>
    </row>
    <row r="8" spans="2:23" ht="21.75" thickBot="1" x14ac:dyDescent="0.4">
      <c r="B8" s="497" t="s">
        <v>48</v>
      </c>
      <c r="C8" s="496">
        <v>19708</v>
      </c>
      <c r="D8" s="495">
        <f t="shared" si="1"/>
        <v>0.40541430099563891</v>
      </c>
      <c r="E8" s="496">
        <v>22443</v>
      </c>
      <c r="F8" s="495">
        <f t="shared" si="2"/>
        <v>0.42322125629372609</v>
      </c>
      <c r="G8" s="496">
        <v>19426</v>
      </c>
      <c r="H8" s="495">
        <f t="shared" si="3"/>
        <v>0.41003018342233571</v>
      </c>
      <c r="I8" s="496">
        <v>19392</v>
      </c>
      <c r="J8" s="495">
        <f t="shared" si="4"/>
        <v>0.40820966214082727</v>
      </c>
      <c r="K8" s="496">
        <v>22277</v>
      </c>
      <c r="L8" s="495">
        <f t="shared" si="5"/>
        <v>0.41651708922294517</v>
      </c>
      <c r="M8" s="496">
        <v>23079</v>
      </c>
      <c r="N8" s="495">
        <f t="shared" si="6"/>
        <v>0.43125420435010092</v>
      </c>
      <c r="O8" s="496">
        <v>21828</v>
      </c>
      <c r="P8" s="495">
        <f t="shared" si="7"/>
        <v>0.4220336033719379</v>
      </c>
      <c r="Q8" s="496">
        <v>24279</v>
      </c>
      <c r="R8" s="495">
        <f t="shared" si="8"/>
        <v>0.4368455144121775</v>
      </c>
      <c r="S8" s="500">
        <f t="shared" si="11"/>
        <v>0.41919072677621122</v>
      </c>
      <c r="T8" s="494">
        <f t="shared" si="9"/>
        <v>0.4197243575076311</v>
      </c>
      <c r="U8" s="493">
        <f t="shared" si="0"/>
        <v>21554</v>
      </c>
      <c r="V8" s="570">
        <f t="shared" si="10"/>
        <v>21263.498279060033</v>
      </c>
      <c r="W8" s="492">
        <f>T8</f>
        <v>0.4197243575076311</v>
      </c>
    </row>
    <row r="9" spans="2:23" ht="21.75" thickBot="1" x14ac:dyDescent="0.4">
      <c r="C9" s="496">
        <f>SUM(C3:C8)</f>
        <v>48612</v>
      </c>
      <c r="D9" s="495"/>
      <c r="E9" s="496">
        <f>SUM(E3:E8)</f>
        <v>53029</v>
      </c>
      <c r="F9" s="495"/>
      <c r="G9" s="496">
        <f>SUM(G3:G8)</f>
        <v>47377</v>
      </c>
      <c r="H9" s="495"/>
      <c r="I9" s="496">
        <f>SUM(I3:I8)</f>
        <v>47505</v>
      </c>
      <c r="J9" s="495"/>
      <c r="K9" s="496">
        <f>SUM(K3:K8)</f>
        <v>53484</v>
      </c>
      <c r="L9" s="495"/>
      <c r="M9" s="496">
        <f>SUM(M3:M8)</f>
        <v>53516</v>
      </c>
      <c r="N9" s="495"/>
      <c r="O9" s="496">
        <f>SUM(O3:O8)</f>
        <v>51721</v>
      </c>
      <c r="P9" s="495"/>
      <c r="Q9" s="496">
        <f>SUM(Q3:Q8)</f>
        <v>55578</v>
      </c>
      <c r="R9" s="495"/>
      <c r="S9" s="500"/>
      <c r="T9" s="494">
        <f t="shared" si="9"/>
        <v>1</v>
      </c>
      <c r="U9" s="493">
        <f>SUM(U3:U8)</f>
        <v>51352.75</v>
      </c>
      <c r="V9" s="570">
        <f t="shared" si="10"/>
        <v>50660.625</v>
      </c>
      <c r="W9" s="492">
        <f>T9</f>
        <v>1</v>
      </c>
    </row>
    <row r="10" spans="2:23" ht="21" x14ac:dyDescent="0.35">
      <c r="S10" s="501">
        <f>SUM(S3:S8)</f>
        <v>1</v>
      </c>
      <c r="V10" s="570"/>
    </row>
    <row r="11" spans="2:23" ht="21" x14ac:dyDescent="0.35">
      <c r="U11" s="491">
        <f>U9/U2</f>
        <v>1.0136619909446438</v>
      </c>
      <c r="V11" s="570">
        <f>SUM(V3:V8)</f>
        <v>50660.625</v>
      </c>
    </row>
    <row r="16" spans="2:23" x14ac:dyDescent="0.25">
      <c r="D16" s="489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BAR EuroMOMO Age Ranges</vt:lpstr>
      <vt:lpstr>WebPlotDigitizer_red_line</vt:lpstr>
      <vt:lpstr>green_line</vt:lpstr>
      <vt:lpstr>Excess COVID Deaths</vt:lpstr>
      <vt:lpstr>Excess Mortality</vt:lpstr>
      <vt:lpstr>US Flu</vt:lpstr>
      <vt:lpstr>Sheet7</vt:lpstr>
      <vt:lpstr>Table for Twitter</vt:lpstr>
      <vt:lpstr>BAR EuroMOMO Baseline</vt:lpstr>
      <vt:lpstr>New 15May2020 Age Profile</vt:lpstr>
      <vt:lpstr>New 15May2020</vt:lpstr>
      <vt:lpstr>FT Excess Mortality</vt:lpstr>
      <vt:lpstr>WORKING TABLE EuroMOMO (2)</vt:lpstr>
      <vt:lpstr>PLOTS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levitt</dc:creator>
  <cp:lastModifiedBy>Michael Levitt</cp:lastModifiedBy>
  <dcterms:created xsi:type="dcterms:W3CDTF">2020-04-16T09:34:22Z</dcterms:created>
  <dcterms:modified xsi:type="dcterms:W3CDTF">2020-06-18T05:40:29Z</dcterms:modified>
</cp:coreProperties>
</file>