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https://d.docs.live.net/ada71a58c5100740/Desktop/Excel/"/>
    </mc:Choice>
  </mc:AlternateContent>
  <xr:revisionPtr revIDLastSave="10" documentId="8_{374A15D7-300B-495E-9304-4C3060C2F85C}" xr6:coauthVersionLast="47" xr6:coauthVersionMax="47" xr10:uidLastSave="{BD0FF60D-ACB9-4E7D-9DB7-C0724BC7362A}"/>
  <bookViews>
    <workbookView xWindow="-108" yWindow="-108" windowWidth="23256" windowHeight="12456" activeTab="4" xr2:uid="{00000000-000D-0000-FFFF-FFFF00000000}"/>
  </bookViews>
  <sheets>
    <sheet name="Sheet1" sheetId="1" r:id="rId1"/>
    <sheet name="SUMMARY" sheetId="12" r:id="rId2"/>
    <sheet name="TASK 3" sheetId="10" r:id="rId3"/>
    <sheet name="TASK 2" sheetId="7" r:id="rId4"/>
    <sheet name="TASK 1" sheetId="6" r:id="rId5"/>
    <sheet name="TASK 4 " sheetId="11" r:id="rId6"/>
  </sheets>
  <definedNames>
    <definedName name="_xlnm._FilterDatabase" localSheetId="0" hidden="1">Sheet1!$A$1:$K$46</definedName>
    <definedName name="_xlnm._FilterDatabase" localSheetId="3" hidden="1">'TASK 2'!$A$1:$E$46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6" l="1"/>
  <c r="E3" i="11"/>
  <c r="H4" i="10"/>
  <c r="M12" i="10"/>
  <c r="M11" i="10"/>
  <c r="M10" i="10"/>
  <c r="M9" i="10"/>
  <c r="E46" i="10"/>
  <c r="B2" i="11" a="1"/>
  <c r="B2" i="11" s="1"/>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2" i="1"/>
  <c r="T56" i="7"/>
  <c r="T55" i="7"/>
  <c r="T54" i="7"/>
  <c r="Q56" i="7"/>
  <c r="Q55" i="7"/>
  <c r="Q54" i="7"/>
  <c r="N56" i="7"/>
  <c r="N55" i="7"/>
  <c r="N54" i="7"/>
  <c r="K56" i="7"/>
  <c r="K55" i="7"/>
  <c r="K54"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2" i="7"/>
  <c r="C32" i="6"/>
  <c r="C31" i="6"/>
  <c r="C30" i="6"/>
  <c r="C29" i="6"/>
  <c r="B32" i="6"/>
  <c r="B31" i="6"/>
  <c r="B30" i="6"/>
  <c r="B29" i="6"/>
  <c r="D25" i="6"/>
  <c r="D24" i="6"/>
  <c r="D23" i="6"/>
  <c r="D22" i="6"/>
  <c r="C25" i="6"/>
  <c r="C24" i="6"/>
  <c r="C23" i="6"/>
  <c r="C18" i="6"/>
  <c r="C17" i="6"/>
  <c r="C16" i="6"/>
  <c r="C15" i="6"/>
  <c r="C22" i="6"/>
  <c r="B25" i="6"/>
  <c r="B24" i="6"/>
  <c r="B23" i="6"/>
  <c r="B22" i="6"/>
  <c r="D17" i="6"/>
  <c r="D18" i="6" s="1"/>
  <c r="D16" i="6"/>
  <c r="D15" i="6"/>
  <c r="B17" i="6"/>
  <c r="B16" i="6"/>
  <c r="B18" i="6" l="1"/>
  <c r="M7" i="10"/>
  <c r="M8"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<sst xmlns="http://schemas.openxmlformats.org/spreadsheetml/2006/main" count="431" uniqueCount="136">
  <si>
    <t>Student Name</t>
  </si>
  <si>
    <t>University</t>
  </si>
  <si>
    <t>Package Offered</t>
  </si>
  <si>
    <t>Type of Company</t>
  </si>
  <si>
    <t>Student Native Country</t>
  </si>
  <si>
    <t>Prior work Experience in years</t>
  </si>
  <si>
    <t>Domain</t>
  </si>
  <si>
    <t>Passport Number</t>
  </si>
  <si>
    <t>Date of Birth</t>
  </si>
  <si>
    <t>Date of Admission</t>
  </si>
  <si>
    <t>Date of Placement</t>
  </si>
  <si>
    <t>Rudra Verma</t>
  </si>
  <si>
    <t xml:space="preserve">Harvard </t>
  </si>
  <si>
    <t>Finance</t>
  </si>
  <si>
    <t>India</t>
  </si>
  <si>
    <t>F2356145</t>
  </si>
  <si>
    <t>Aayansh Sharma</t>
  </si>
  <si>
    <t>Boston</t>
  </si>
  <si>
    <t xml:space="preserve">Pharmaceutical </t>
  </si>
  <si>
    <t>J4563219</t>
  </si>
  <si>
    <t>Aditya Pandey</t>
  </si>
  <si>
    <t>Washington</t>
  </si>
  <si>
    <t>IT</t>
  </si>
  <si>
    <t>W4526893</t>
  </si>
  <si>
    <t>Dhruv Verma</t>
  </si>
  <si>
    <t>K4578236</t>
  </si>
  <si>
    <t>Veer Patil</t>
  </si>
  <si>
    <t>K4578237</t>
  </si>
  <si>
    <t>Ahmed Shah</t>
  </si>
  <si>
    <t>K4578238</t>
  </si>
  <si>
    <t>Viyaan K</t>
  </si>
  <si>
    <t>K4578239</t>
  </si>
  <si>
    <t>Shivnew Patel</t>
  </si>
  <si>
    <t>K4578240</t>
  </si>
  <si>
    <t>Atharv Mahajan</t>
  </si>
  <si>
    <t>K4578241</t>
  </si>
  <si>
    <t>Ivaan Thakrey</t>
  </si>
  <si>
    <t>K4578242</t>
  </si>
  <si>
    <t>Yuvaan Sheik</t>
  </si>
  <si>
    <t>K4578243</t>
  </si>
  <si>
    <t>Ishaan Verma</t>
  </si>
  <si>
    <t>K4578244</t>
  </si>
  <si>
    <t>Kabir Singh</t>
  </si>
  <si>
    <t>K4578245</t>
  </si>
  <si>
    <t>Arjun Singh</t>
  </si>
  <si>
    <t>Bella Wilson</t>
  </si>
  <si>
    <t>USA</t>
  </si>
  <si>
    <t>Lucus Jones</t>
  </si>
  <si>
    <t>Maya Haris</t>
  </si>
  <si>
    <t>Velentina Clark</t>
  </si>
  <si>
    <t>Robert Anderson</t>
  </si>
  <si>
    <t>Delilah Williams</t>
  </si>
  <si>
    <t>Charles Taylor</t>
  </si>
  <si>
    <t>Anna Perez</t>
  </si>
  <si>
    <t>Ivy Thomas</t>
  </si>
  <si>
    <t>Richard Thompson</t>
  </si>
  <si>
    <t>Claire Abderson</t>
  </si>
  <si>
    <t>Ariana Jackson</t>
  </si>
  <si>
    <t>Serenity Taylor</t>
  </si>
  <si>
    <t>Oliver Smith</t>
  </si>
  <si>
    <t>Ethan S</t>
  </si>
  <si>
    <t>UAE</t>
  </si>
  <si>
    <t>Jacob Williams</t>
  </si>
  <si>
    <t>James Martinez</t>
  </si>
  <si>
    <t>Ruby Wilson</t>
  </si>
  <si>
    <t>Skylar Walker</t>
  </si>
  <si>
    <t>Italy</t>
  </si>
  <si>
    <t>KK45268976</t>
  </si>
  <si>
    <t>Hailey Allen</t>
  </si>
  <si>
    <t>KK45268977</t>
  </si>
  <si>
    <t>Jack Wright</t>
  </si>
  <si>
    <t>KK45268978</t>
  </si>
  <si>
    <t>Sophie Adamas</t>
  </si>
  <si>
    <t>KK45268979</t>
  </si>
  <si>
    <t>Elena Green</t>
  </si>
  <si>
    <t>KK45268980</t>
  </si>
  <si>
    <t>Michael Baker</t>
  </si>
  <si>
    <t>KK45268981</t>
  </si>
  <si>
    <t>William Carter</t>
  </si>
  <si>
    <t>KK45268982</t>
  </si>
  <si>
    <t>Thomas Turner</t>
  </si>
  <si>
    <t>Bank</t>
  </si>
  <si>
    <t>KK45268983</t>
  </si>
  <si>
    <t>Henry Parker</t>
  </si>
  <si>
    <t>KK45268984</t>
  </si>
  <si>
    <t>John Edwards</t>
  </si>
  <si>
    <t>KK45268985</t>
  </si>
  <si>
    <t>John Parker</t>
  </si>
  <si>
    <t>KK45268986</t>
  </si>
  <si>
    <t>Thomas Edward</t>
  </si>
  <si>
    <t>KK45268987</t>
  </si>
  <si>
    <t>Micheal Roger</t>
  </si>
  <si>
    <t>KK45268988</t>
  </si>
  <si>
    <t>Q3</t>
  </si>
  <si>
    <t>IQR</t>
  </si>
  <si>
    <t>UF</t>
  </si>
  <si>
    <t>LF</t>
  </si>
  <si>
    <t>Q1</t>
  </si>
  <si>
    <t>Q2</t>
  </si>
  <si>
    <t>BOSTON</t>
  </si>
  <si>
    <t>Package Offered FINANCE</t>
  </si>
  <si>
    <t>Package Offered IT</t>
  </si>
  <si>
    <t>Package Offered PHARMA</t>
  </si>
  <si>
    <t>HARWARD</t>
  </si>
  <si>
    <t>WASHINGTON</t>
  </si>
  <si>
    <t>BOSTON FINANCE</t>
  </si>
  <si>
    <t>BOSTON IT</t>
  </si>
  <si>
    <t>BOSTON PHAR</t>
  </si>
  <si>
    <t>HARWARD FIN</t>
  </si>
  <si>
    <t>HARWARD IT</t>
  </si>
  <si>
    <t>HARWARD PHAR</t>
  </si>
  <si>
    <t>WASHINGTON FIN</t>
  </si>
  <si>
    <t>WASHINGTON IT</t>
  </si>
  <si>
    <t>AGE</t>
  </si>
  <si>
    <t>AGE FOR 20-25</t>
  </si>
  <si>
    <t>AGE FOR 25-30</t>
  </si>
  <si>
    <t>AGE FOR 30-35</t>
  </si>
  <si>
    <t>AGE FOR 35-40</t>
  </si>
  <si>
    <t>MEAN</t>
  </si>
  <si>
    <t>MEDIAN</t>
  </si>
  <si>
    <t>MODE</t>
  </si>
  <si>
    <t xml:space="preserve">AGE </t>
  </si>
  <si>
    <t>INTERPRETATION</t>
  </si>
  <si>
    <t>month</t>
  </si>
  <si>
    <t>GRADUATE ACCEPTED OFFERS</t>
  </si>
  <si>
    <t>Maximum age in which they are recruited by the company</t>
  </si>
  <si>
    <t>`</t>
  </si>
  <si>
    <t>$ 50,000</t>
  </si>
  <si>
    <t>For Finance Department the package offered  is high in harward university whereas compared to other university.                                                     For IT department The package offered  is high in Hardward University whereas compared to other university .                                                    For pharmaceutical Domain Boston university is high where we compared to Other university</t>
  </si>
  <si>
    <t>INTERPREATION</t>
  </si>
  <si>
    <t>In The Second Task we have the analyze the package In age categories.For Example AGE GROUP PEOPLE 20- 25  will get an average package .Likewise all other age categories like 25-30,30-35,35-40 will get an average package. To analyze This we have to find an age from date of placement-date of Birth .In these Method we have find out the Age .After this We have to use the measure of Central Tendancy to find the Mean,Median and mode value.</t>
  </si>
  <si>
    <t>In this Task we have analyze the maximum age at which a graduate was Recruited. For we have to find the quartile for 1-3 and we have to find the Inter quartile Range.and then we have find the Outlier.And then we have to find the maximum age in which they have recruited after the graduating.</t>
  </si>
  <si>
    <t>INTERPRETATION:</t>
  </si>
  <si>
    <t>SUMMARY</t>
  </si>
  <si>
    <t>Firstly In this data the Student names and their details are given . In the first task we have find the Package offered by Provided by each university.Likewise we also find the central tendancy for  age categories(I.E 20-25,25-30 etc..)  the package provided by universities.In third task we have find the maximum age for  job offer after completing the graduation. In the fourth task We have find the month that  High jobs were provided by the Universities.    Through this data Michael can Enroll a course according to the datas provided.</t>
  </si>
  <si>
    <t xml:space="preserve">In this Task We have find the month in which the highest number of Graduate Offered Offers. For this we have separate the month from Date of Placement through the formula and then we have applied mode formula to find the Maximum month to accepted their job offers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</si>
</sst>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7030A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164" fontId="1" fillId="0" borderId="0" applyFont="0" applyFill="0" applyBorder="0" applyAlignment="0" applyProtection="0"/>
  </cellStyleXfs>
  <cellXfs count="40">
    <xf numFmtId="0" fontId="0" fillId="0" borderId="0" xfId="0"/>
    <xf numFmtId="0" fontId="2" fillId="0" borderId="0" xfId="0" applyFont="1" applyAlignment="1">
      <alignment wrapText="1"/>
    </xf>
    <xf numFmtId="165" fontId="0" fillId="0" borderId="0" xfId="1" applyNumberFormat="1" applyFont="1"/>
    <xf numFmtId="0" fontId="2" fillId="0" borderId="0" xfId="0" applyFont="1" applyAlignment="1">
      <alignment horizontal="left" wrapText="1"/>
    </xf>
    <xf numFmtId="0" fontId="0" fillId="0" borderId="0" xfId="0" applyAlignment="1">
      <alignment horizontal="left"/>
    </xf>
    <xf numFmtId="165" fontId="0" fillId="0" borderId="0" xfId="0" applyNumberFormat="1"/>
    <xf numFmtId="14" fontId="0" fillId="0" borderId="0" xfId="0" applyNumberFormat="1"/>
    <xf numFmtId="14" fontId="0" fillId="0" borderId="0" xfId="0" applyNumberFormat="1" applyAlignment="1">
      <alignment horizontal="left"/>
    </xf>
    <xf numFmtId="0" fontId="0" fillId="0" borderId="1" xfId="0" applyBorder="1"/>
    <xf numFmtId="165" fontId="0" fillId="0" borderId="1" xfId="0" applyNumberFormat="1" applyBorder="1"/>
    <xf numFmtId="0" fontId="0" fillId="0" borderId="0" xfId="0" applyAlignment="1">
      <alignment horizontal="center"/>
    </xf>
    <xf numFmtId="0" fontId="2" fillId="2" borderId="0" xfId="0" applyFont="1" applyFill="1" applyAlignment="1">
      <alignment wrapText="1"/>
    </xf>
    <xf numFmtId="0" fontId="2" fillId="2" borderId="1" xfId="0" applyFont="1" applyFill="1" applyBorder="1" applyAlignment="1">
      <alignment wrapText="1"/>
    </xf>
    <xf numFmtId="165" fontId="0" fillId="0" borderId="1" xfId="1" applyNumberFormat="1" applyFont="1" applyBorder="1"/>
    <xf numFmtId="0" fontId="2" fillId="0" borderId="2" xfId="0" applyFont="1" applyBorder="1"/>
    <xf numFmtId="0" fontId="2" fillId="2" borderId="2" xfId="0" applyFont="1" applyFill="1" applyBorder="1" applyAlignment="1">
      <alignment wrapText="1"/>
    </xf>
    <xf numFmtId="165" fontId="0" fillId="0" borderId="2" xfId="1" applyNumberFormat="1" applyFont="1" applyBorder="1"/>
    <xf numFmtId="165" fontId="0" fillId="0" borderId="2" xfId="0" applyNumberFormat="1" applyBorder="1"/>
    <xf numFmtId="0" fontId="0" fillId="0" borderId="2" xfId="0" applyBorder="1"/>
    <xf numFmtId="0" fontId="2"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2" borderId="1" xfId="0" applyFill="1" applyBorder="1"/>
    <xf numFmtId="0" fontId="0" fillId="2" borderId="0" xfId="0" applyFill="1"/>
    <xf numFmtId="0" fontId="0" fillId="3" borderId="0" xfId="0" applyFill="1"/>
    <xf numFmtId="165" fontId="0" fillId="3" borderId="0" xfId="0" applyNumberFormat="1" applyFill="1"/>
    <xf numFmtId="0" fontId="0" fillId="0" borderId="0" xfId="0" applyAlignment="1">
      <alignment wrapText="1"/>
    </xf>
    <xf numFmtId="0" fontId="0" fillId="4" borderId="0" xfId="0" applyFill="1" applyAlignment="1">
      <alignment wrapText="1"/>
    </xf>
    <xf numFmtId="0" fontId="4" fillId="0" borderId="1" xfId="0" applyFont="1" applyBorder="1"/>
    <xf numFmtId="0" fontId="4" fillId="0" borderId="0" xfId="0" applyFont="1"/>
    <xf numFmtId="0" fontId="0" fillId="0" borderId="1" xfId="0" applyBorder="1" applyAlignment="1">
      <alignment wrapText="1"/>
    </xf>
    <xf numFmtId="0" fontId="0" fillId="5" borderId="1" xfId="0" applyFill="1" applyBorder="1"/>
    <xf numFmtId="0" fontId="5" fillId="2" borderId="0" xfId="0" applyFont="1" applyFill="1"/>
    <xf numFmtId="0" fontId="0" fillId="4" borderId="0" xfId="0" applyFill="1"/>
    <xf numFmtId="0" fontId="0" fillId="4" borderId="1" xfId="0" applyFill="1" applyBorder="1"/>
    <xf numFmtId="0" fontId="0" fillId="0" borderId="4" xfId="0" applyBorder="1" applyAlignment="1">
      <alignment wrapText="1"/>
    </xf>
    <xf numFmtId="0" fontId="5" fillId="2" borderId="3" xfId="0" applyFont="1" applyFill="1" applyBorder="1"/>
    <xf numFmtId="0" fontId="5" fillId="0" borderId="0" xfId="0" applyFont="1"/>
    <xf numFmtId="0" fontId="0" fillId="2" borderId="0" xfId="0" applyFill="1" applyAlignment="1">
      <alignment wrapText="1"/>
    </xf>
    <xf numFmtId="0" fontId="2" fillId="0" borderId="1" xfId="0" applyFont="1" applyBorder="1"/>
  </cellXfs>
  <cellStyles count="2">
    <cellStyle name="Currency" xfId="1" builtinId="4"/>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000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0000"/>
        </patternFill>
      </fill>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outline="0">
        <bottom style="thin">
          <color indexed="64"/>
        </bottom>
      </border>
    </dxf>
    <dxf>
      <font>
        <strike val="0"/>
        <outline val="0"/>
        <shadow val="0"/>
        <u val="none"/>
        <vertAlign val="baseline"/>
        <sz val="11"/>
        <color rgb="FFFF0000"/>
        <name val="Calibri"/>
        <family val="2"/>
        <scheme val="minor"/>
      </font>
      <fill>
        <patternFill patternType="solid">
          <fgColor indexed="64"/>
          <bgColor rgb="FFFFFF0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CF6EACE-13E3-4508-B9C8-65BCD73CB33B}" name="Table4" displayName="Table4" ref="I2:I3" totalsRowShown="0" headerRowDxfId="17" dataDxfId="16">
  <autoFilter ref="I2:I3" xr:uid="{1CF6EACE-13E3-4508-B9C8-65BCD73CB33B}"/>
  <tableColumns count="1">
    <tableColumn id="1" xr3:uid="{AAE2F98A-B291-453C-A5C0-D09F524F3051}" name="SUMMARY" dataDxfId="15"/>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5A6E86-4D48-4C19-8BBB-DD060ABED08A}" name="Table2" displayName="Table2" ref="I46:I47" totalsRowShown="0" headerRowDxfId="14" dataDxfId="12" headerRowBorderDxfId="13" tableBorderDxfId="11" totalsRowBorderDxfId="10">
  <autoFilter ref="I46:I47" xr:uid="{965A6E86-4D48-4C19-8BBB-DD060ABED08A}"/>
  <tableColumns count="1">
    <tableColumn id="1" xr3:uid="{2F31AE90-A6A1-4B83-AC9B-6882E5343EDC}" name="INTERPRETATION:" dataDxfId="9"/>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791AC5-679F-4782-A839-6443101AC923}" name="Table1" displayName="Table1" ref="K20:K21" totalsRowShown="0" headerRowDxfId="8" dataDxfId="7">
  <autoFilter ref="K20:K21" xr:uid="{A3791AC5-679F-4782-A839-6443101AC923}"/>
  <tableColumns count="1">
    <tableColumn id="1" xr3:uid="{113A6C1F-B26C-4A39-A4C1-7D52DA73C2D3}" name="INTERPRETATION" dataDxfId="6"/>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6A021A-8640-48BC-A9BF-1059D8027B70}" name="Table3" displayName="Table3" ref="L6:L7" totalsRowShown="0" headerRowDxfId="5" dataDxfId="4">
  <autoFilter ref="L6:L7" xr:uid="{E16A021A-8640-48BC-A9BF-1059D8027B70}"/>
  <tableColumns count="1">
    <tableColumn id="1" xr3:uid="{515B1FB3-F479-4767-83E5-F9846F12F3D4}" name="INTERPRETATION" dataDxfId="3"/>
  </tableColumns>
  <tableStyleInfo name="TableStyleMedium1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zoomScaleNormal="100" workbookViewId="0">
      <selection activeCell="C33" sqref="C33"/>
    </sheetView>
  </sheetViews>
  <sheetFormatPr defaultRowHeight="14.4" x14ac:dyDescent="0.3"/>
  <cols>
    <col min="1" max="1" width="22.5546875" customWidth="1"/>
    <col min="2" max="2" width="28.5546875" customWidth="1"/>
    <col min="3" max="3" width="22.44140625" customWidth="1"/>
    <col min="4" max="4" width="29.5546875" customWidth="1"/>
    <col min="5" max="5" width="23.109375" customWidth="1"/>
    <col min="6" max="6" width="22.44140625" customWidth="1"/>
    <col min="7" max="7" width="21.88671875" customWidth="1"/>
    <col min="8" max="10" width="13.88671875" style="4" customWidth="1"/>
    <col min="11" max="11" width="15.109375" customWidth="1"/>
  </cols>
  <sheetData>
    <row r="1" spans="1:12" s="1" customFormat="1" ht="28.8" x14ac:dyDescent="0.3">
      <c r="A1" s="1" t="s">
        <v>0</v>
      </c>
      <c r="B1" s="1" t="s">
        <v>1</v>
      </c>
      <c r="C1" s="1" t="s">
        <v>2</v>
      </c>
      <c r="D1" s="1" t="s">
        <v>3</v>
      </c>
      <c r="E1" s="1" t="s">
        <v>4</v>
      </c>
      <c r="F1" s="1" t="s">
        <v>5</v>
      </c>
      <c r="G1" s="1" t="s">
        <v>6</v>
      </c>
      <c r="H1" s="3" t="s">
        <v>7</v>
      </c>
      <c r="I1" s="3" t="s">
        <v>8</v>
      </c>
      <c r="J1" s="3" t="s">
        <v>9</v>
      </c>
      <c r="K1" s="1" t="s">
        <v>10</v>
      </c>
      <c r="L1" s="1" t="s">
        <v>121</v>
      </c>
    </row>
    <row r="2" spans="1:12" x14ac:dyDescent="0.3">
      <c r="A2" t="s">
        <v>11</v>
      </c>
      <c r="B2" t="s">
        <v>12</v>
      </c>
      <c r="C2" s="2">
        <v>230000</v>
      </c>
      <c r="D2" t="s">
        <v>13</v>
      </c>
      <c r="E2" t="s">
        <v>14</v>
      </c>
      <c r="F2">
        <v>5</v>
      </c>
      <c r="G2" t="s">
        <v>13</v>
      </c>
      <c r="H2" s="4" t="s">
        <v>15</v>
      </c>
      <c r="I2" s="7">
        <v>32929</v>
      </c>
      <c r="J2" s="7">
        <v>42463</v>
      </c>
      <c r="K2" s="6">
        <v>43459</v>
      </c>
      <c r="L2">
        <f>YEAR(K2)-YEAR(I2)</f>
        <v>28</v>
      </c>
    </row>
    <row r="3" spans="1:12" x14ac:dyDescent="0.3">
      <c r="A3" t="s">
        <v>16</v>
      </c>
      <c r="B3" t="s">
        <v>17</v>
      </c>
      <c r="C3" s="2">
        <v>40000</v>
      </c>
      <c r="D3" t="s">
        <v>18</v>
      </c>
      <c r="E3" t="s">
        <v>14</v>
      </c>
      <c r="F3">
        <v>5</v>
      </c>
      <c r="G3" t="s">
        <v>18</v>
      </c>
      <c r="H3" s="4" t="s">
        <v>19</v>
      </c>
      <c r="I3" s="7">
        <v>32556</v>
      </c>
      <c r="J3" s="7">
        <v>42833</v>
      </c>
      <c r="K3" s="6">
        <v>43749</v>
      </c>
      <c r="L3">
        <f t="shared" ref="L3:L46" si="0">YEAR(K3)-YEAR(I3)</f>
        <v>30</v>
      </c>
    </row>
    <row r="4" spans="1:12" x14ac:dyDescent="0.3">
      <c r="A4" t="s">
        <v>20</v>
      </c>
      <c r="B4" t="s">
        <v>21</v>
      </c>
      <c r="C4" s="2">
        <v>80000</v>
      </c>
      <c r="D4" t="s">
        <v>22</v>
      </c>
      <c r="E4" t="s">
        <v>14</v>
      </c>
      <c r="F4">
        <v>3</v>
      </c>
      <c r="G4" t="s">
        <v>22</v>
      </c>
      <c r="H4" s="4" t="s">
        <v>23</v>
      </c>
      <c r="I4" s="7">
        <v>33440</v>
      </c>
      <c r="J4" s="7">
        <v>42811</v>
      </c>
      <c r="K4" s="6">
        <v>43484</v>
      </c>
      <c r="L4">
        <f t="shared" si="0"/>
        <v>28</v>
      </c>
    </row>
    <row r="5" spans="1:12" x14ac:dyDescent="0.3">
      <c r="A5" t="s">
        <v>24</v>
      </c>
      <c r="B5" t="s">
        <v>17</v>
      </c>
      <c r="C5" s="2">
        <v>45000</v>
      </c>
      <c r="D5" t="s">
        <v>13</v>
      </c>
      <c r="E5" t="s">
        <v>14</v>
      </c>
      <c r="F5">
        <v>5</v>
      </c>
      <c r="G5" t="s">
        <v>13</v>
      </c>
      <c r="H5" s="4" t="s">
        <v>25</v>
      </c>
      <c r="I5" s="7">
        <v>32940</v>
      </c>
      <c r="J5" s="7">
        <v>42443</v>
      </c>
      <c r="K5" s="6">
        <v>44271</v>
      </c>
      <c r="L5">
        <f t="shared" si="0"/>
        <v>31</v>
      </c>
    </row>
    <row r="6" spans="1:12" x14ac:dyDescent="0.3">
      <c r="A6" t="s">
        <v>26</v>
      </c>
      <c r="B6" t="s">
        <v>17</v>
      </c>
      <c r="C6" s="2">
        <v>90000</v>
      </c>
      <c r="D6" t="s">
        <v>13</v>
      </c>
      <c r="E6" t="s">
        <v>14</v>
      </c>
      <c r="F6">
        <v>5</v>
      </c>
      <c r="G6" t="s">
        <v>13</v>
      </c>
      <c r="H6" s="4" t="s">
        <v>27</v>
      </c>
      <c r="I6" s="7">
        <v>32752</v>
      </c>
      <c r="J6" s="7">
        <v>42809</v>
      </c>
      <c r="K6" s="6">
        <v>43644</v>
      </c>
      <c r="L6">
        <f t="shared" si="0"/>
        <v>30</v>
      </c>
    </row>
    <row r="7" spans="1:12" x14ac:dyDescent="0.3">
      <c r="A7" t="s">
        <v>28</v>
      </c>
      <c r="B7" t="s">
        <v>21</v>
      </c>
      <c r="C7" s="2">
        <v>89700</v>
      </c>
      <c r="D7" t="s">
        <v>13</v>
      </c>
      <c r="E7" t="s">
        <v>14</v>
      </c>
      <c r="F7">
        <v>3</v>
      </c>
      <c r="G7" t="s">
        <v>13</v>
      </c>
      <c r="H7" s="4" t="s">
        <v>29</v>
      </c>
      <c r="I7" s="7">
        <v>33610</v>
      </c>
      <c r="J7" s="7">
        <v>42795</v>
      </c>
      <c r="K7" s="6">
        <v>43689</v>
      </c>
      <c r="L7">
        <f t="shared" si="0"/>
        <v>27</v>
      </c>
    </row>
    <row r="8" spans="1:12" x14ac:dyDescent="0.3">
      <c r="A8" t="s">
        <v>30</v>
      </c>
      <c r="B8" t="s">
        <v>21</v>
      </c>
      <c r="C8" s="2">
        <v>89700</v>
      </c>
      <c r="D8" t="s">
        <v>13</v>
      </c>
      <c r="E8" t="s">
        <v>14</v>
      </c>
      <c r="F8">
        <v>4</v>
      </c>
      <c r="G8" t="s">
        <v>13</v>
      </c>
      <c r="H8" s="4" t="s">
        <v>31</v>
      </c>
      <c r="I8" s="7">
        <v>34856</v>
      </c>
      <c r="J8" s="7">
        <v>42434</v>
      </c>
      <c r="K8" s="6">
        <v>43291</v>
      </c>
      <c r="L8">
        <f t="shared" si="0"/>
        <v>23</v>
      </c>
    </row>
    <row r="9" spans="1:12" x14ac:dyDescent="0.3">
      <c r="A9" t="s">
        <v>32</v>
      </c>
      <c r="B9" t="s">
        <v>21</v>
      </c>
      <c r="C9" s="2">
        <v>89700</v>
      </c>
      <c r="D9" t="s">
        <v>13</v>
      </c>
      <c r="E9" t="s">
        <v>14</v>
      </c>
      <c r="F9">
        <v>3</v>
      </c>
      <c r="G9" t="s">
        <v>22</v>
      </c>
      <c r="H9" s="4" t="s">
        <v>33</v>
      </c>
      <c r="I9" s="7">
        <v>33443</v>
      </c>
      <c r="J9" s="7">
        <v>42806</v>
      </c>
      <c r="K9" s="6">
        <v>43829</v>
      </c>
      <c r="L9">
        <f t="shared" si="0"/>
        <v>28</v>
      </c>
    </row>
    <row r="10" spans="1:12" x14ac:dyDescent="0.3">
      <c r="A10" t="s">
        <v>34</v>
      </c>
      <c r="B10" t="s">
        <v>12</v>
      </c>
      <c r="C10" s="2">
        <v>89700</v>
      </c>
      <c r="D10" t="s">
        <v>13</v>
      </c>
      <c r="E10" t="s">
        <v>14</v>
      </c>
      <c r="F10">
        <v>5</v>
      </c>
      <c r="G10" t="s">
        <v>22</v>
      </c>
      <c r="H10" s="4" t="s">
        <v>35</v>
      </c>
      <c r="I10" s="7">
        <v>34126</v>
      </c>
      <c r="J10" s="7">
        <v>42799</v>
      </c>
      <c r="K10" s="6">
        <v>43361</v>
      </c>
      <c r="L10">
        <f t="shared" si="0"/>
        <v>25</v>
      </c>
    </row>
    <row r="11" spans="1:12" x14ac:dyDescent="0.3">
      <c r="A11" t="s">
        <v>36</v>
      </c>
      <c r="B11" t="s">
        <v>12</v>
      </c>
      <c r="C11" s="2">
        <v>80000</v>
      </c>
      <c r="D11" t="s">
        <v>13</v>
      </c>
      <c r="E11" t="s">
        <v>14</v>
      </c>
      <c r="F11">
        <v>5</v>
      </c>
      <c r="G11" t="s">
        <v>22</v>
      </c>
      <c r="H11" s="4" t="s">
        <v>37</v>
      </c>
      <c r="I11" s="7">
        <v>31514</v>
      </c>
      <c r="J11" s="7">
        <v>42483</v>
      </c>
      <c r="K11" s="6">
        <v>43756</v>
      </c>
      <c r="L11">
        <f t="shared" si="0"/>
        <v>33</v>
      </c>
    </row>
    <row r="12" spans="1:12" x14ac:dyDescent="0.3">
      <c r="A12" t="s">
        <v>38</v>
      </c>
      <c r="B12" t="s">
        <v>12</v>
      </c>
      <c r="C12" s="2">
        <v>150000</v>
      </c>
      <c r="D12" t="s">
        <v>13</v>
      </c>
      <c r="E12" t="s">
        <v>14</v>
      </c>
      <c r="F12">
        <v>5</v>
      </c>
      <c r="G12" t="s">
        <v>13</v>
      </c>
      <c r="H12" s="4" t="s">
        <v>39</v>
      </c>
      <c r="I12" s="7">
        <v>33420</v>
      </c>
      <c r="J12" s="7">
        <v>42801</v>
      </c>
      <c r="K12" s="6">
        <v>43699</v>
      </c>
      <c r="L12">
        <f t="shared" si="0"/>
        <v>28</v>
      </c>
    </row>
    <row r="13" spans="1:12" x14ac:dyDescent="0.3">
      <c r="A13" t="s">
        <v>40</v>
      </c>
      <c r="B13" t="s">
        <v>21</v>
      </c>
      <c r="C13" s="2">
        <v>150000</v>
      </c>
      <c r="D13" t="s">
        <v>13</v>
      </c>
      <c r="E13" t="s">
        <v>14</v>
      </c>
      <c r="F13">
        <v>5</v>
      </c>
      <c r="G13" t="s">
        <v>13</v>
      </c>
      <c r="H13" s="4" t="s">
        <v>41</v>
      </c>
      <c r="I13" s="7">
        <v>32675</v>
      </c>
      <c r="J13" s="7">
        <v>42854</v>
      </c>
      <c r="K13" s="6">
        <v>43643</v>
      </c>
      <c r="L13">
        <f t="shared" si="0"/>
        <v>30</v>
      </c>
    </row>
    <row r="14" spans="1:12" x14ac:dyDescent="0.3">
      <c r="A14" t="s">
        <v>42</v>
      </c>
      <c r="B14" t="s">
        <v>12</v>
      </c>
      <c r="C14" s="2">
        <v>89700</v>
      </c>
      <c r="D14" t="s">
        <v>22</v>
      </c>
      <c r="E14" t="s">
        <v>14</v>
      </c>
      <c r="F14">
        <v>5</v>
      </c>
      <c r="G14" t="s">
        <v>22</v>
      </c>
      <c r="H14" s="4" t="s">
        <v>43</v>
      </c>
      <c r="I14" s="7">
        <v>33484</v>
      </c>
      <c r="J14" s="7">
        <v>42487</v>
      </c>
      <c r="K14" s="6">
        <v>43357</v>
      </c>
      <c r="L14">
        <f t="shared" si="0"/>
        <v>27</v>
      </c>
    </row>
    <row r="15" spans="1:12" x14ac:dyDescent="0.3">
      <c r="A15" t="s">
        <v>44</v>
      </c>
      <c r="B15" t="s">
        <v>17</v>
      </c>
      <c r="C15" s="2">
        <v>85000</v>
      </c>
      <c r="D15" t="s">
        <v>18</v>
      </c>
      <c r="E15" t="s">
        <v>14</v>
      </c>
      <c r="F15">
        <v>5</v>
      </c>
      <c r="G15" t="s">
        <v>18</v>
      </c>
      <c r="H15" s="4">
        <v>88885623</v>
      </c>
      <c r="I15" s="7">
        <v>33348</v>
      </c>
      <c r="J15" s="7">
        <v>42806</v>
      </c>
      <c r="K15" s="6">
        <v>43775</v>
      </c>
      <c r="L15">
        <f t="shared" si="0"/>
        <v>28</v>
      </c>
    </row>
    <row r="16" spans="1:12" x14ac:dyDescent="0.3">
      <c r="A16" t="s">
        <v>45</v>
      </c>
      <c r="B16" t="s">
        <v>17</v>
      </c>
      <c r="C16" s="2">
        <v>55000</v>
      </c>
      <c r="D16" t="s">
        <v>18</v>
      </c>
      <c r="E16" t="s">
        <v>46</v>
      </c>
      <c r="F16">
        <v>5</v>
      </c>
      <c r="G16" t="s">
        <v>18</v>
      </c>
      <c r="H16" s="4">
        <v>888856126</v>
      </c>
      <c r="I16" s="7">
        <v>33211</v>
      </c>
      <c r="J16" s="7">
        <v>42470</v>
      </c>
      <c r="K16" s="6">
        <v>43455</v>
      </c>
      <c r="L16">
        <f t="shared" si="0"/>
        <v>28</v>
      </c>
    </row>
    <row r="17" spans="1:12" x14ac:dyDescent="0.3">
      <c r="A17" t="s">
        <v>47</v>
      </c>
      <c r="B17" t="s">
        <v>17</v>
      </c>
      <c r="C17" s="2">
        <v>45000</v>
      </c>
      <c r="D17" t="s">
        <v>18</v>
      </c>
      <c r="E17" t="s">
        <v>46</v>
      </c>
      <c r="F17">
        <v>5</v>
      </c>
      <c r="G17" t="s">
        <v>22</v>
      </c>
      <c r="H17" s="4">
        <v>888856127</v>
      </c>
      <c r="I17" s="7">
        <v>33365</v>
      </c>
      <c r="J17" s="7">
        <v>42442</v>
      </c>
      <c r="K17" s="6">
        <v>43448</v>
      </c>
      <c r="L17">
        <f t="shared" si="0"/>
        <v>27</v>
      </c>
    </row>
    <row r="18" spans="1:12" x14ac:dyDescent="0.3">
      <c r="A18" t="s">
        <v>48</v>
      </c>
      <c r="B18" t="s">
        <v>17</v>
      </c>
      <c r="C18" s="5">
        <v>110000</v>
      </c>
      <c r="D18" t="s">
        <v>18</v>
      </c>
      <c r="E18" t="s">
        <v>46</v>
      </c>
      <c r="F18">
        <v>5</v>
      </c>
      <c r="G18" t="s">
        <v>18</v>
      </c>
      <c r="H18" s="4">
        <v>888856128</v>
      </c>
      <c r="I18" s="7">
        <v>34560</v>
      </c>
      <c r="J18" s="7">
        <v>42839</v>
      </c>
      <c r="K18" s="6">
        <v>43491</v>
      </c>
      <c r="L18">
        <f t="shared" si="0"/>
        <v>25</v>
      </c>
    </row>
    <row r="19" spans="1:12" x14ac:dyDescent="0.3">
      <c r="A19" t="s">
        <v>49</v>
      </c>
      <c r="B19" t="s">
        <v>17</v>
      </c>
      <c r="C19" s="2">
        <v>80000</v>
      </c>
      <c r="D19" t="s">
        <v>13</v>
      </c>
      <c r="E19" t="s">
        <v>46</v>
      </c>
      <c r="F19">
        <v>5</v>
      </c>
      <c r="G19" t="s">
        <v>13</v>
      </c>
      <c r="H19" s="4">
        <v>888856129</v>
      </c>
      <c r="I19" s="7">
        <v>32863</v>
      </c>
      <c r="J19" s="7">
        <v>42446</v>
      </c>
      <c r="K19" s="6">
        <v>43248</v>
      </c>
      <c r="L19">
        <f t="shared" si="0"/>
        <v>29</v>
      </c>
    </row>
    <row r="20" spans="1:12" x14ac:dyDescent="0.3">
      <c r="A20" t="s">
        <v>50</v>
      </c>
      <c r="B20" t="s">
        <v>17</v>
      </c>
      <c r="C20" s="2">
        <v>70000</v>
      </c>
      <c r="D20" t="s">
        <v>13</v>
      </c>
      <c r="E20" t="s">
        <v>46</v>
      </c>
      <c r="F20">
        <v>5</v>
      </c>
      <c r="G20" t="s">
        <v>13</v>
      </c>
      <c r="H20" s="4">
        <v>888856130</v>
      </c>
      <c r="I20" s="7">
        <v>32112</v>
      </c>
      <c r="J20" s="7">
        <v>42472</v>
      </c>
      <c r="K20" s="6">
        <v>43282</v>
      </c>
      <c r="L20">
        <f t="shared" si="0"/>
        <v>31</v>
      </c>
    </row>
    <row r="21" spans="1:12" x14ac:dyDescent="0.3">
      <c r="A21" t="s">
        <v>51</v>
      </c>
      <c r="B21" t="s">
        <v>21</v>
      </c>
      <c r="C21" s="2">
        <v>65000</v>
      </c>
      <c r="D21" t="s">
        <v>22</v>
      </c>
      <c r="E21" t="s">
        <v>46</v>
      </c>
      <c r="F21">
        <v>4</v>
      </c>
      <c r="G21" t="s">
        <v>22</v>
      </c>
      <c r="H21" s="4">
        <v>888856131</v>
      </c>
      <c r="I21" s="7">
        <v>34921</v>
      </c>
      <c r="J21" s="7">
        <v>42814</v>
      </c>
      <c r="K21" s="6">
        <v>43516</v>
      </c>
      <c r="L21">
        <f t="shared" si="0"/>
        <v>24</v>
      </c>
    </row>
    <row r="22" spans="1:12" x14ac:dyDescent="0.3">
      <c r="A22" t="s">
        <v>52</v>
      </c>
      <c r="B22" t="s">
        <v>21</v>
      </c>
      <c r="C22" s="2">
        <v>70000</v>
      </c>
      <c r="D22" t="s">
        <v>22</v>
      </c>
      <c r="E22" t="s">
        <v>46</v>
      </c>
      <c r="F22">
        <v>4</v>
      </c>
      <c r="G22" t="s">
        <v>22</v>
      </c>
      <c r="H22" s="4">
        <v>888856132</v>
      </c>
      <c r="I22" s="7">
        <v>34602</v>
      </c>
      <c r="J22" s="7">
        <v>42802</v>
      </c>
      <c r="K22" s="6">
        <v>43861</v>
      </c>
      <c r="L22">
        <f t="shared" si="0"/>
        <v>26</v>
      </c>
    </row>
    <row r="23" spans="1:12" x14ac:dyDescent="0.3">
      <c r="A23" t="s">
        <v>53</v>
      </c>
      <c r="B23" t="s">
        <v>21</v>
      </c>
      <c r="C23" s="2">
        <v>45000</v>
      </c>
      <c r="D23" t="s">
        <v>22</v>
      </c>
      <c r="E23" t="s">
        <v>46</v>
      </c>
      <c r="F23">
        <v>2</v>
      </c>
      <c r="G23" t="s">
        <v>22</v>
      </c>
      <c r="H23" s="4">
        <v>888856133</v>
      </c>
      <c r="I23" s="7">
        <v>34602</v>
      </c>
      <c r="J23" s="7">
        <v>42470</v>
      </c>
      <c r="K23" s="6">
        <v>43290</v>
      </c>
      <c r="L23">
        <f t="shared" si="0"/>
        <v>24</v>
      </c>
    </row>
    <row r="24" spans="1:12" x14ac:dyDescent="0.3">
      <c r="A24" t="s">
        <v>54</v>
      </c>
      <c r="B24" t="s">
        <v>21</v>
      </c>
      <c r="C24" s="2">
        <v>10000</v>
      </c>
      <c r="D24" t="s">
        <v>22</v>
      </c>
      <c r="E24" t="s">
        <v>46</v>
      </c>
      <c r="F24">
        <v>0</v>
      </c>
      <c r="G24" t="s">
        <v>22</v>
      </c>
      <c r="H24" s="4">
        <v>888856134</v>
      </c>
      <c r="I24" s="7">
        <v>34383</v>
      </c>
      <c r="J24" s="7">
        <v>42842</v>
      </c>
      <c r="K24" s="6">
        <v>43286</v>
      </c>
      <c r="L24">
        <f t="shared" si="0"/>
        <v>24</v>
      </c>
    </row>
    <row r="25" spans="1:12" x14ac:dyDescent="0.3">
      <c r="A25" t="s">
        <v>55</v>
      </c>
      <c r="B25" t="s">
        <v>12</v>
      </c>
      <c r="C25" s="2">
        <v>130000</v>
      </c>
      <c r="D25" t="s">
        <v>22</v>
      </c>
      <c r="E25" t="s">
        <v>46</v>
      </c>
      <c r="F25">
        <v>2</v>
      </c>
      <c r="G25" t="s">
        <v>22</v>
      </c>
      <c r="H25" s="4">
        <v>888856135</v>
      </c>
      <c r="I25" s="7">
        <v>35030</v>
      </c>
      <c r="J25" s="7">
        <v>42433</v>
      </c>
      <c r="K25" s="6">
        <v>43105</v>
      </c>
      <c r="L25">
        <f t="shared" si="0"/>
        <v>23</v>
      </c>
    </row>
    <row r="26" spans="1:12" x14ac:dyDescent="0.3">
      <c r="A26" t="s">
        <v>56</v>
      </c>
      <c r="B26" t="s">
        <v>12</v>
      </c>
      <c r="C26" s="2">
        <v>130000</v>
      </c>
      <c r="D26" t="s">
        <v>22</v>
      </c>
      <c r="E26" t="s">
        <v>46</v>
      </c>
      <c r="F26">
        <v>10</v>
      </c>
      <c r="G26" t="s">
        <v>22</v>
      </c>
      <c r="H26" s="4">
        <v>888856136</v>
      </c>
      <c r="I26" s="7">
        <v>31221</v>
      </c>
      <c r="J26" s="7">
        <v>42856</v>
      </c>
      <c r="K26" s="6">
        <v>43677</v>
      </c>
      <c r="L26">
        <f t="shared" si="0"/>
        <v>34</v>
      </c>
    </row>
    <row r="27" spans="1:12" x14ac:dyDescent="0.3">
      <c r="A27" t="s">
        <v>57</v>
      </c>
      <c r="B27" t="s">
        <v>12</v>
      </c>
      <c r="C27" s="2">
        <v>140000</v>
      </c>
      <c r="D27" t="s">
        <v>22</v>
      </c>
      <c r="E27" t="s">
        <v>46</v>
      </c>
      <c r="F27">
        <v>3</v>
      </c>
      <c r="G27" t="s">
        <v>22</v>
      </c>
      <c r="H27" s="4">
        <v>888856137</v>
      </c>
      <c r="I27" s="7">
        <v>33977</v>
      </c>
      <c r="J27" s="7">
        <v>42802</v>
      </c>
      <c r="K27" s="6">
        <v>43431</v>
      </c>
      <c r="L27">
        <f t="shared" si="0"/>
        <v>25</v>
      </c>
    </row>
    <row r="28" spans="1:12" x14ac:dyDescent="0.3">
      <c r="A28" t="s">
        <v>58</v>
      </c>
      <c r="B28" t="s">
        <v>12</v>
      </c>
      <c r="C28" s="2">
        <v>45000</v>
      </c>
      <c r="D28" t="s">
        <v>18</v>
      </c>
      <c r="E28" t="s">
        <v>46</v>
      </c>
      <c r="F28">
        <v>5</v>
      </c>
      <c r="G28" t="s">
        <v>18</v>
      </c>
      <c r="H28" s="4">
        <v>888856138</v>
      </c>
      <c r="I28" s="7">
        <v>35134</v>
      </c>
      <c r="J28" s="7">
        <v>42464</v>
      </c>
      <c r="K28" s="6">
        <v>43116</v>
      </c>
      <c r="L28">
        <f t="shared" si="0"/>
        <v>22</v>
      </c>
    </row>
    <row r="29" spans="1:12" x14ac:dyDescent="0.3">
      <c r="A29" t="s">
        <v>59</v>
      </c>
      <c r="B29" t="s">
        <v>12</v>
      </c>
      <c r="C29" s="2">
        <v>89700</v>
      </c>
      <c r="D29" t="s">
        <v>18</v>
      </c>
      <c r="E29" t="s">
        <v>46</v>
      </c>
      <c r="F29">
        <v>5</v>
      </c>
      <c r="G29" t="s">
        <v>18</v>
      </c>
      <c r="H29" s="4">
        <v>888856139</v>
      </c>
      <c r="I29" s="7">
        <v>35202</v>
      </c>
      <c r="J29" s="7">
        <v>42453</v>
      </c>
      <c r="K29" s="6">
        <v>43214</v>
      </c>
      <c r="L29">
        <f t="shared" si="0"/>
        <v>22</v>
      </c>
    </row>
    <row r="30" spans="1:12" x14ac:dyDescent="0.3">
      <c r="A30" t="s">
        <v>60</v>
      </c>
      <c r="B30" t="s">
        <v>12</v>
      </c>
      <c r="C30" s="2">
        <v>150000</v>
      </c>
      <c r="D30" t="s">
        <v>18</v>
      </c>
      <c r="E30" t="s">
        <v>61</v>
      </c>
      <c r="F30">
        <v>5</v>
      </c>
      <c r="G30" t="s">
        <v>18</v>
      </c>
      <c r="H30" s="4">
        <v>888856140</v>
      </c>
      <c r="I30" s="7">
        <v>35167</v>
      </c>
      <c r="J30" s="7">
        <v>42460</v>
      </c>
      <c r="K30" s="6">
        <v>43219</v>
      </c>
      <c r="L30">
        <f t="shared" si="0"/>
        <v>22</v>
      </c>
    </row>
    <row r="31" spans="1:12" x14ac:dyDescent="0.3">
      <c r="A31" t="s">
        <v>62</v>
      </c>
      <c r="B31" t="s">
        <v>17</v>
      </c>
      <c r="C31" s="2">
        <v>85000</v>
      </c>
      <c r="D31" t="s">
        <v>18</v>
      </c>
      <c r="E31" t="s">
        <v>61</v>
      </c>
      <c r="F31">
        <v>0</v>
      </c>
      <c r="G31" t="s">
        <v>18</v>
      </c>
      <c r="H31" s="4">
        <v>888856141</v>
      </c>
      <c r="I31" s="7">
        <v>35397</v>
      </c>
      <c r="J31" s="7">
        <v>42436</v>
      </c>
      <c r="K31" s="6">
        <v>43370</v>
      </c>
      <c r="L31">
        <f t="shared" si="0"/>
        <v>22</v>
      </c>
    </row>
    <row r="32" spans="1:12" x14ac:dyDescent="0.3">
      <c r="A32" t="s">
        <v>63</v>
      </c>
      <c r="B32" t="s">
        <v>21</v>
      </c>
      <c r="C32" s="2">
        <v>60000</v>
      </c>
      <c r="D32" t="s">
        <v>13</v>
      </c>
      <c r="E32" t="s">
        <v>46</v>
      </c>
      <c r="F32">
        <v>5</v>
      </c>
      <c r="G32" t="s">
        <v>22</v>
      </c>
      <c r="H32" s="4">
        <v>888856142</v>
      </c>
      <c r="I32" s="7">
        <v>34033</v>
      </c>
      <c r="J32" s="7">
        <v>42435</v>
      </c>
      <c r="K32" s="6">
        <v>43337</v>
      </c>
      <c r="L32">
        <f t="shared" si="0"/>
        <v>25</v>
      </c>
    </row>
    <row r="33" spans="1:12" x14ac:dyDescent="0.3">
      <c r="A33" t="s">
        <v>64</v>
      </c>
      <c r="B33" t="s">
        <v>17</v>
      </c>
      <c r="C33" s="2">
        <v>50000</v>
      </c>
      <c r="D33" t="s">
        <v>13</v>
      </c>
      <c r="E33" t="s">
        <v>46</v>
      </c>
      <c r="F33">
        <v>12</v>
      </c>
      <c r="G33" t="s">
        <v>22</v>
      </c>
      <c r="H33" s="4">
        <v>888856143</v>
      </c>
      <c r="I33" s="7">
        <v>29946</v>
      </c>
      <c r="J33" s="7">
        <v>42824</v>
      </c>
      <c r="K33" s="6">
        <v>43833</v>
      </c>
      <c r="L33">
        <f t="shared" si="0"/>
        <v>39</v>
      </c>
    </row>
    <row r="34" spans="1:12" x14ac:dyDescent="0.3">
      <c r="A34" t="s">
        <v>65</v>
      </c>
      <c r="B34" t="s">
        <v>17</v>
      </c>
      <c r="C34" s="2">
        <v>89000</v>
      </c>
      <c r="D34" t="s">
        <v>13</v>
      </c>
      <c r="E34" t="s">
        <v>66</v>
      </c>
      <c r="F34">
        <v>5</v>
      </c>
      <c r="G34" t="s">
        <v>22</v>
      </c>
      <c r="H34" s="4" t="s">
        <v>67</v>
      </c>
      <c r="I34" s="7">
        <v>34648</v>
      </c>
      <c r="J34" s="7">
        <v>42807</v>
      </c>
      <c r="K34" s="6">
        <v>43932</v>
      </c>
      <c r="L34">
        <f t="shared" si="0"/>
        <v>26</v>
      </c>
    </row>
    <row r="35" spans="1:12" x14ac:dyDescent="0.3">
      <c r="A35" t="s">
        <v>68</v>
      </c>
      <c r="B35" t="s">
        <v>17</v>
      </c>
      <c r="C35" s="2">
        <v>55000</v>
      </c>
      <c r="D35" t="s">
        <v>13</v>
      </c>
      <c r="E35" t="s">
        <v>66</v>
      </c>
      <c r="F35">
        <v>5</v>
      </c>
      <c r="G35" t="s">
        <v>22</v>
      </c>
      <c r="H35" s="4" t="s">
        <v>69</v>
      </c>
      <c r="I35" s="7">
        <v>34375</v>
      </c>
      <c r="J35" s="7">
        <v>42809</v>
      </c>
      <c r="K35" s="6">
        <v>43709</v>
      </c>
      <c r="L35">
        <f t="shared" si="0"/>
        <v>25</v>
      </c>
    </row>
    <row r="36" spans="1:12" x14ac:dyDescent="0.3">
      <c r="A36" t="s">
        <v>70</v>
      </c>
      <c r="B36" t="s">
        <v>21</v>
      </c>
      <c r="C36" s="2">
        <v>45000</v>
      </c>
      <c r="D36" t="s">
        <v>13</v>
      </c>
      <c r="E36" t="s">
        <v>46</v>
      </c>
      <c r="F36">
        <v>2</v>
      </c>
      <c r="G36" t="s">
        <v>22</v>
      </c>
      <c r="H36" s="4" t="s">
        <v>71</v>
      </c>
      <c r="I36" s="7">
        <v>35340</v>
      </c>
      <c r="J36" s="7">
        <v>42842</v>
      </c>
      <c r="K36" s="6">
        <v>43756</v>
      </c>
      <c r="L36">
        <f t="shared" si="0"/>
        <v>23</v>
      </c>
    </row>
    <row r="37" spans="1:12" x14ac:dyDescent="0.3">
      <c r="A37" t="s">
        <v>72</v>
      </c>
      <c r="B37" t="s">
        <v>21</v>
      </c>
      <c r="C37" s="2">
        <v>40000</v>
      </c>
      <c r="D37" t="s">
        <v>13</v>
      </c>
      <c r="E37" t="s">
        <v>46</v>
      </c>
      <c r="F37">
        <v>2</v>
      </c>
      <c r="G37" t="s">
        <v>13</v>
      </c>
      <c r="H37" s="4" t="s">
        <v>73</v>
      </c>
      <c r="I37" s="7">
        <v>35278</v>
      </c>
      <c r="J37" s="7">
        <v>42848</v>
      </c>
      <c r="K37" s="6">
        <v>43589</v>
      </c>
      <c r="L37">
        <f t="shared" si="0"/>
        <v>23</v>
      </c>
    </row>
    <row r="38" spans="1:12" x14ac:dyDescent="0.3">
      <c r="A38" t="s">
        <v>74</v>
      </c>
      <c r="B38" t="s">
        <v>21</v>
      </c>
      <c r="C38" s="2">
        <v>55000</v>
      </c>
      <c r="D38" t="s">
        <v>13</v>
      </c>
      <c r="E38" t="s">
        <v>46</v>
      </c>
      <c r="F38">
        <v>4</v>
      </c>
      <c r="G38" t="s">
        <v>13</v>
      </c>
      <c r="H38" s="4" t="s">
        <v>75</v>
      </c>
      <c r="I38" s="7">
        <v>31531</v>
      </c>
      <c r="J38" s="7">
        <v>42803</v>
      </c>
      <c r="K38" s="6">
        <v>43522</v>
      </c>
      <c r="L38">
        <f t="shared" si="0"/>
        <v>33</v>
      </c>
    </row>
    <row r="39" spans="1:12" x14ac:dyDescent="0.3">
      <c r="A39" t="s">
        <v>76</v>
      </c>
      <c r="B39" t="s">
        <v>21</v>
      </c>
      <c r="C39" s="2">
        <v>50000</v>
      </c>
      <c r="D39" t="s">
        <v>13</v>
      </c>
      <c r="E39" t="s">
        <v>46</v>
      </c>
      <c r="F39">
        <v>3</v>
      </c>
      <c r="G39" t="s">
        <v>13</v>
      </c>
      <c r="H39" s="4" t="s">
        <v>77</v>
      </c>
      <c r="I39" s="7">
        <v>34576</v>
      </c>
      <c r="J39" s="7">
        <v>42832</v>
      </c>
      <c r="K39" s="6">
        <v>43682</v>
      </c>
      <c r="L39">
        <f t="shared" si="0"/>
        <v>25</v>
      </c>
    </row>
    <row r="40" spans="1:12" x14ac:dyDescent="0.3">
      <c r="A40" t="s">
        <v>78</v>
      </c>
      <c r="B40" t="s">
        <v>21</v>
      </c>
      <c r="C40" s="2">
        <v>50000</v>
      </c>
      <c r="D40" t="s">
        <v>13</v>
      </c>
      <c r="E40" t="s">
        <v>46</v>
      </c>
      <c r="F40">
        <v>2</v>
      </c>
      <c r="G40" t="s">
        <v>13</v>
      </c>
      <c r="H40" s="4" t="s">
        <v>79</v>
      </c>
      <c r="I40" s="7">
        <v>35113</v>
      </c>
      <c r="J40" s="7">
        <v>42472</v>
      </c>
      <c r="K40" s="6">
        <v>43426</v>
      </c>
      <c r="L40">
        <f t="shared" si="0"/>
        <v>22</v>
      </c>
    </row>
    <row r="41" spans="1:12" x14ac:dyDescent="0.3">
      <c r="A41" t="s">
        <v>80</v>
      </c>
      <c r="B41" t="s">
        <v>12</v>
      </c>
      <c r="C41" s="2">
        <v>80000</v>
      </c>
      <c r="D41" t="s">
        <v>81</v>
      </c>
      <c r="E41" t="s">
        <v>46</v>
      </c>
      <c r="F41">
        <v>3</v>
      </c>
      <c r="G41" t="s">
        <v>18</v>
      </c>
      <c r="H41" s="4" t="s">
        <v>82</v>
      </c>
      <c r="I41" s="7">
        <v>34989</v>
      </c>
      <c r="J41" s="7">
        <v>42819</v>
      </c>
      <c r="K41" s="6">
        <v>44242</v>
      </c>
      <c r="L41">
        <f t="shared" si="0"/>
        <v>26</v>
      </c>
    </row>
    <row r="42" spans="1:12" x14ac:dyDescent="0.3">
      <c r="A42" t="s">
        <v>83</v>
      </c>
      <c r="B42" t="s">
        <v>12</v>
      </c>
      <c r="C42" s="2">
        <v>89700</v>
      </c>
      <c r="D42" t="s">
        <v>81</v>
      </c>
      <c r="E42" t="s">
        <v>46</v>
      </c>
      <c r="F42">
        <v>4</v>
      </c>
      <c r="G42" t="s">
        <v>18</v>
      </c>
      <c r="H42" s="4" t="s">
        <v>84</v>
      </c>
      <c r="I42" s="7">
        <v>34530</v>
      </c>
      <c r="J42" s="7">
        <v>42433</v>
      </c>
      <c r="K42" s="6">
        <v>43397</v>
      </c>
      <c r="L42">
        <f t="shared" si="0"/>
        <v>24</v>
      </c>
    </row>
    <row r="43" spans="1:12" x14ac:dyDescent="0.3">
      <c r="A43" t="s">
        <v>85</v>
      </c>
      <c r="B43" t="s">
        <v>12</v>
      </c>
      <c r="C43" s="2">
        <v>40000</v>
      </c>
      <c r="D43" t="s">
        <v>81</v>
      </c>
      <c r="E43" t="s">
        <v>46</v>
      </c>
      <c r="F43">
        <v>6</v>
      </c>
      <c r="G43" t="s">
        <v>13</v>
      </c>
      <c r="H43" s="4" t="s">
        <v>86</v>
      </c>
      <c r="I43" s="7">
        <v>34740</v>
      </c>
      <c r="J43" s="7">
        <v>42436</v>
      </c>
      <c r="K43" s="6">
        <v>44270</v>
      </c>
      <c r="L43">
        <f t="shared" si="0"/>
        <v>26</v>
      </c>
    </row>
    <row r="44" spans="1:12" x14ac:dyDescent="0.3">
      <c r="A44" t="s">
        <v>87</v>
      </c>
      <c r="B44" t="s">
        <v>12</v>
      </c>
      <c r="C44" s="5">
        <v>45000</v>
      </c>
      <c r="D44" t="s">
        <v>18</v>
      </c>
      <c r="E44" t="s">
        <v>46</v>
      </c>
      <c r="F44">
        <v>2</v>
      </c>
      <c r="G44" t="s">
        <v>13</v>
      </c>
      <c r="H44" s="4" t="s">
        <v>88</v>
      </c>
      <c r="I44" s="7">
        <v>34293</v>
      </c>
      <c r="J44" s="7">
        <v>42453</v>
      </c>
      <c r="K44" s="6">
        <v>43453</v>
      </c>
      <c r="L44">
        <f t="shared" si="0"/>
        <v>25</v>
      </c>
    </row>
    <row r="45" spans="1:12" x14ac:dyDescent="0.3">
      <c r="A45" t="s">
        <v>89</v>
      </c>
      <c r="B45" t="s">
        <v>21</v>
      </c>
      <c r="C45" s="5">
        <v>50000</v>
      </c>
      <c r="D45" t="s">
        <v>18</v>
      </c>
      <c r="E45" t="s">
        <v>46</v>
      </c>
      <c r="F45">
        <v>3</v>
      </c>
      <c r="G45" t="s">
        <v>22</v>
      </c>
      <c r="H45" s="4" t="s">
        <v>90</v>
      </c>
      <c r="I45" s="7">
        <v>32366</v>
      </c>
      <c r="J45" s="7">
        <v>42482</v>
      </c>
      <c r="K45" s="6">
        <v>44263</v>
      </c>
      <c r="L45">
        <f t="shared" si="0"/>
        <v>33</v>
      </c>
    </row>
    <row r="46" spans="1:12" x14ac:dyDescent="0.3">
      <c r="A46" t="s">
        <v>91</v>
      </c>
      <c r="B46" t="s">
        <v>17</v>
      </c>
      <c r="C46" s="2">
        <v>80000</v>
      </c>
      <c r="D46" t="s">
        <v>81</v>
      </c>
      <c r="E46" t="s">
        <v>46</v>
      </c>
      <c r="F46">
        <v>4</v>
      </c>
      <c r="G46" t="s">
        <v>22</v>
      </c>
      <c r="H46" s="4" t="s">
        <v>92</v>
      </c>
      <c r="I46" s="7">
        <v>32203</v>
      </c>
      <c r="J46" s="7">
        <v>42830</v>
      </c>
      <c r="K46" s="6">
        <v>43820</v>
      </c>
      <c r="L46">
        <f t="shared" si="0"/>
        <v>31</v>
      </c>
    </row>
    <row r="47" spans="1:12" x14ac:dyDescent="0.3">
      <c r="C47" s="5"/>
    </row>
    <row r="49" spans="3:6" x14ac:dyDescent="0.3">
      <c r="D49" s="2"/>
    </row>
    <row r="50" spans="3:6" x14ac:dyDescent="0.3">
      <c r="C50" s="5"/>
      <c r="D50" s="2"/>
      <c r="F50" s="2"/>
    </row>
    <row r="51" spans="3:6" x14ac:dyDescent="0.3">
      <c r="C51" s="5"/>
      <c r="D51" s="2"/>
      <c r="F51" s="2"/>
    </row>
    <row r="52" spans="3:6" x14ac:dyDescent="0.3">
      <c r="D52" s="2"/>
      <c r="F52" s="2"/>
    </row>
    <row r="53" spans="3:6" x14ac:dyDescent="0.3">
      <c r="D53" s="2"/>
      <c r="F53" s="2"/>
    </row>
    <row r="54" spans="3:6" x14ac:dyDescent="0.3">
      <c r="D54" s="2"/>
      <c r="F54" s="2"/>
    </row>
    <row r="55" spans="3:6" x14ac:dyDescent="0.3">
      <c r="D55" s="2"/>
      <c r="F55" s="2"/>
    </row>
    <row r="56" spans="3:6" x14ac:dyDescent="0.3">
      <c r="D56" s="5"/>
      <c r="F56" s="2"/>
    </row>
    <row r="57" spans="3:6" x14ac:dyDescent="0.3">
      <c r="D57" s="2"/>
      <c r="F57" s="2"/>
    </row>
    <row r="58" spans="3:6" x14ac:dyDescent="0.3">
      <c r="D58" s="2"/>
      <c r="F58" s="2"/>
    </row>
    <row r="59" spans="3:6" x14ac:dyDescent="0.3">
      <c r="D59" s="2"/>
      <c r="F59" s="2"/>
    </row>
    <row r="60" spans="3:6" x14ac:dyDescent="0.3">
      <c r="D60" s="2"/>
      <c r="F60" s="2"/>
    </row>
    <row r="61" spans="3:6" x14ac:dyDescent="0.3">
      <c r="D61" s="2"/>
      <c r="F61" s="2"/>
    </row>
    <row r="62" spans="3:6" x14ac:dyDescent="0.3">
      <c r="D62" s="2"/>
      <c r="F62" s="2"/>
    </row>
    <row r="63" spans="3:6" x14ac:dyDescent="0.3">
      <c r="C63" s="5"/>
      <c r="F63" s="2"/>
    </row>
  </sheetData>
  <autoFilter ref="A1:K46" xr:uid="{00000000-0001-0000-0000-000000000000}"/>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0F503-FD1A-4CE3-8740-7862D38271DD}">
  <dimension ref="I2:I3"/>
  <sheetViews>
    <sheetView workbookViewId="0">
      <selection activeCell="I3" sqref="I3"/>
    </sheetView>
  </sheetViews>
  <sheetFormatPr defaultRowHeight="14.4" x14ac:dyDescent="0.3"/>
  <cols>
    <col min="9" max="9" width="55.77734375" customWidth="1"/>
  </cols>
  <sheetData>
    <row r="2" spans="9:9" x14ac:dyDescent="0.3">
      <c r="I2" s="38" t="s">
        <v>133</v>
      </c>
    </row>
    <row r="3" spans="9:9" ht="129.6" x14ac:dyDescent="0.3">
      <c r="I3" s="26" t="s">
        <v>134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4601-71C2-4FDD-BF76-306F4AABA13E}">
  <dimension ref="A1:R47"/>
  <sheetViews>
    <sheetView workbookViewId="0">
      <selection activeCell="I47" sqref="I47"/>
    </sheetView>
  </sheetViews>
  <sheetFormatPr defaultRowHeight="14.4" x14ac:dyDescent="0.3"/>
  <cols>
    <col min="1" max="1" width="16.21875" bestFit="1" customWidth="1"/>
    <col min="2" max="2" width="10" bestFit="1" customWidth="1"/>
    <col min="3" max="4" width="10.33203125" bestFit="1" customWidth="1"/>
    <col min="5" max="5" width="4.44140625" bestFit="1" customWidth="1"/>
    <col min="9" max="9" width="28.21875" customWidth="1"/>
    <col min="18" max="18" width="23.77734375" customWidth="1"/>
  </cols>
  <sheetData>
    <row r="1" spans="1:18" ht="43.2" x14ac:dyDescent="0.3">
      <c r="A1" s="1" t="s">
        <v>0</v>
      </c>
      <c r="B1" s="1" t="s">
        <v>2</v>
      </c>
      <c r="C1" s="3" t="s">
        <v>8</v>
      </c>
      <c r="D1" s="1" t="s">
        <v>10</v>
      </c>
      <c r="E1" s="3" t="s">
        <v>113</v>
      </c>
    </row>
    <row r="2" spans="1:18" x14ac:dyDescent="0.3">
      <c r="A2" t="s">
        <v>11</v>
      </c>
      <c r="B2" s="2">
        <v>230000</v>
      </c>
      <c r="C2" s="7">
        <v>32929</v>
      </c>
      <c r="D2" s="6">
        <v>43459</v>
      </c>
      <c r="E2">
        <f t="shared" ref="E2:E46" si="0">YEAR(D2)-YEAR(C2)</f>
        <v>28</v>
      </c>
    </row>
    <row r="3" spans="1:18" x14ac:dyDescent="0.3">
      <c r="A3" t="s">
        <v>16</v>
      </c>
      <c r="B3" s="2">
        <v>40000</v>
      </c>
      <c r="C3" s="7">
        <v>32556</v>
      </c>
      <c r="D3" s="6">
        <v>43749</v>
      </c>
      <c r="E3">
        <f t="shared" si="0"/>
        <v>30</v>
      </c>
    </row>
    <row r="4" spans="1:18" x14ac:dyDescent="0.3">
      <c r="A4" t="s">
        <v>20</v>
      </c>
      <c r="B4" s="2">
        <v>80000</v>
      </c>
      <c r="C4" s="7">
        <v>33440</v>
      </c>
      <c r="D4" s="6">
        <v>43484</v>
      </c>
      <c r="E4">
        <f t="shared" si="0"/>
        <v>28</v>
      </c>
      <c r="H4" s="37">
        <f>MAX(E2:E46)</f>
        <v>39</v>
      </c>
      <c r="I4" t="s">
        <v>125</v>
      </c>
    </row>
    <row r="5" spans="1:18" x14ac:dyDescent="0.3">
      <c r="A5" t="s">
        <v>24</v>
      </c>
      <c r="B5" s="2">
        <v>45000</v>
      </c>
      <c r="C5" s="7">
        <v>32940</v>
      </c>
      <c r="D5" s="6">
        <v>44271</v>
      </c>
      <c r="E5">
        <f t="shared" si="0"/>
        <v>31</v>
      </c>
    </row>
    <row r="6" spans="1:18" x14ac:dyDescent="0.3">
      <c r="A6" t="s">
        <v>26</v>
      </c>
      <c r="B6" s="2">
        <v>90000</v>
      </c>
      <c r="C6" s="7">
        <v>32752</v>
      </c>
      <c r="D6" s="6">
        <v>43644</v>
      </c>
      <c r="E6">
        <f t="shared" si="0"/>
        <v>30</v>
      </c>
    </row>
    <row r="7" spans="1:18" x14ac:dyDescent="0.3">
      <c r="A7" t="s">
        <v>28</v>
      </c>
      <c r="B7" s="2">
        <v>89700</v>
      </c>
      <c r="C7" s="7">
        <v>33610</v>
      </c>
      <c r="D7" s="6">
        <v>43689</v>
      </c>
      <c r="E7">
        <f t="shared" si="0"/>
        <v>27</v>
      </c>
      <c r="L7" s="28" t="s">
        <v>97</v>
      </c>
      <c r="M7" s="28">
        <f>QUARTILE(E2:E45,1)</f>
        <v>24</v>
      </c>
      <c r="R7" s="31"/>
    </row>
    <row r="8" spans="1:18" x14ac:dyDescent="0.3">
      <c r="A8" t="s">
        <v>30</v>
      </c>
      <c r="B8" s="2">
        <v>89700</v>
      </c>
      <c r="C8" s="7">
        <v>34856</v>
      </c>
      <c r="D8" s="6">
        <v>43291</v>
      </c>
      <c r="E8">
        <f t="shared" si="0"/>
        <v>23</v>
      </c>
      <c r="L8" s="28" t="s">
        <v>98</v>
      </c>
      <c r="M8" s="28">
        <f>QUARTILE(E2:E45,2)</f>
        <v>26</v>
      </c>
      <c r="R8" s="30"/>
    </row>
    <row r="9" spans="1:18" x14ac:dyDescent="0.3">
      <c r="A9" t="s">
        <v>32</v>
      </c>
      <c r="B9" s="2">
        <v>89700</v>
      </c>
      <c r="C9" s="7">
        <v>33443</v>
      </c>
      <c r="D9" s="6">
        <v>43829</v>
      </c>
      <c r="E9">
        <f t="shared" si="0"/>
        <v>28</v>
      </c>
      <c r="L9" s="28" t="s">
        <v>93</v>
      </c>
      <c r="M9" s="28">
        <f>QUARTILE(E2:E46,3)</f>
        <v>29</v>
      </c>
    </row>
    <row r="10" spans="1:18" x14ac:dyDescent="0.3">
      <c r="A10" t="s">
        <v>34</v>
      </c>
      <c r="B10" s="2">
        <v>89700</v>
      </c>
      <c r="C10" s="7">
        <v>34126</v>
      </c>
      <c r="D10" s="6">
        <v>43361</v>
      </c>
      <c r="E10">
        <f t="shared" si="0"/>
        <v>25</v>
      </c>
      <c r="L10" s="28" t="s">
        <v>94</v>
      </c>
      <c r="M10" s="28">
        <f>M9-M7</f>
        <v>5</v>
      </c>
    </row>
    <row r="11" spans="1:18" x14ac:dyDescent="0.3">
      <c r="A11" t="s">
        <v>36</v>
      </c>
      <c r="B11" s="2">
        <v>80000</v>
      </c>
      <c r="C11" s="7">
        <v>31514</v>
      </c>
      <c r="D11" s="6">
        <v>43756</v>
      </c>
      <c r="E11">
        <f t="shared" si="0"/>
        <v>33</v>
      </c>
      <c r="L11" s="28" t="s">
        <v>95</v>
      </c>
      <c r="M11" s="28">
        <f>M9+1.5*M10</f>
        <v>36.5</v>
      </c>
    </row>
    <row r="12" spans="1:18" x14ac:dyDescent="0.3">
      <c r="A12" t="s">
        <v>38</v>
      </c>
      <c r="B12" s="2">
        <v>150000</v>
      </c>
      <c r="C12" s="7">
        <v>33420</v>
      </c>
      <c r="D12" s="6">
        <v>43699</v>
      </c>
      <c r="E12">
        <f t="shared" si="0"/>
        <v>28</v>
      </c>
      <c r="L12" s="28" t="s">
        <v>96</v>
      </c>
      <c r="M12" s="28">
        <f>M7-1.5*M10</f>
        <v>16.5</v>
      </c>
    </row>
    <row r="13" spans="1:18" x14ac:dyDescent="0.3">
      <c r="A13" t="s">
        <v>40</v>
      </c>
      <c r="B13" s="2">
        <v>150000</v>
      </c>
      <c r="C13" s="7">
        <v>32675</v>
      </c>
      <c r="D13" s="6">
        <v>43643</v>
      </c>
      <c r="E13">
        <f t="shared" si="0"/>
        <v>30</v>
      </c>
    </row>
    <row r="14" spans="1:18" x14ac:dyDescent="0.3">
      <c r="A14" t="s">
        <v>42</v>
      </c>
      <c r="B14" s="2">
        <v>89700</v>
      </c>
      <c r="C14" s="7">
        <v>33484</v>
      </c>
      <c r="D14" s="6">
        <v>43357</v>
      </c>
      <c r="E14">
        <f t="shared" si="0"/>
        <v>27</v>
      </c>
    </row>
    <row r="15" spans="1:18" x14ac:dyDescent="0.3">
      <c r="A15" t="s">
        <v>44</v>
      </c>
      <c r="B15" s="2">
        <v>85000</v>
      </c>
      <c r="C15" s="7">
        <v>33348</v>
      </c>
      <c r="D15" s="6">
        <v>43775</v>
      </c>
      <c r="E15">
        <f t="shared" si="0"/>
        <v>28</v>
      </c>
      <c r="I15" s="1"/>
    </row>
    <row r="16" spans="1:18" x14ac:dyDescent="0.3">
      <c r="A16" t="s">
        <v>45</v>
      </c>
      <c r="B16" s="2">
        <v>55000</v>
      </c>
      <c r="C16" s="7">
        <v>33211</v>
      </c>
      <c r="D16" s="6">
        <v>43455</v>
      </c>
      <c r="E16">
        <f t="shared" si="0"/>
        <v>28</v>
      </c>
      <c r="I16" s="26"/>
    </row>
    <row r="17" spans="1:5" x14ac:dyDescent="0.3">
      <c r="A17" t="s">
        <v>47</v>
      </c>
      <c r="B17" s="2">
        <v>45000</v>
      </c>
      <c r="C17" s="7">
        <v>33365</v>
      </c>
      <c r="D17" s="6">
        <v>43448</v>
      </c>
      <c r="E17">
        <f t="shared" si="0"/>
        <v>27</v>
      </c>
    </row>
    <row r="18" spans="1:5" x14ac:dyDescent="0.3">
      <c r="A18" t="s">
        <v>48</v>
      </c>
      <c r="B18" s="5">
        <v>110000</v>
      </c>
      <c r="C18" s="7">
        <v>34560</v>
      </c>
      <c r="D18" s="6">
        <v>43491</v>
      </c>
      <c r="E18">
        <f t="shared" si="0"/>
        <v>25</v>
      </c>
    </row>
    <row r="19" spans="1:5" x14ac:dyDescent="0.3">
      <c r="A19" t="s">
        <v>49</v>
      </c>
      <c r="B19" s="2">
        <v>80000</v>
      </c>
      <c r="C19" s="7">
        <v>32863</v>
      </c>
      <c r="D19" s="6">
        <v>43248</v>
      </c>
      <c r="E19">
        <f t="shared" si="0"/>
        <v>29</v>
      </c>
    </row>
    <row r="20" spans="1:5" x14ac:dyDescent="0.3">
      <c r="A20" t="s">
        <v>50</v>
      </c>
      <c r="B20" s="2">
        <v>70000</v>
      </c>
      <c r="C20" s="7">
        <v>32112</v>
      </c>
      <c r="D20" s="6">
        <v>43282</v>
      </c>
      <c r="E20">
        <f t="shared" si="0"/>
        <v>31</v>
      </c>
    </row>
    <row r="21" spans="1:5" x14ac:dyDescent="0.3">
      <c r="A21" t="s">
        <v>51</v>
      </c>
      <c r="B21" s="2">
        <v>65000</v>
      </c>
      <c r="C21" s="7">
        <v>34921</v>
      </c>
      <c r="D21" s="6">
        <v>43516</v>
      </c>
      <c r="E21">
        <f t="shared" si="0"/>
        <v>24</v>
      </c>
    </row>
    <row r="22" spans="1:5" x14ac:dyDescent="0.3">
      <c r="A22" t="s">
        <v>52</v>
      </c>
      <c r="B22" s="2">
        <v>70000</v>
      </c>
      <c r="C22" s="7">
        <v>34602</v>
      </c>
      <c r="D22" s="6">
        <v>43861</v>
      </c>
      <c r="E22">
        <f t="shared" si="0"/>
        <v>26</v>
      </c>
    </row>
    <row r="23" spans="1:5" x14ac:dyDescent="0.3">
      <c r="A23" t="s">
        <v>53</v>
      </c>
      <c r="B23" s="2">
        <v>45000</v>
      </c>
      <c r="C23" s="7">
        <v>34602</v>
      </c>
      <c r="D23" s="6">
        <v>43290</v>
      </c>
      <c r="E23">
        <f t="shared" si="0"/>
        <v>24</v>
      </c>
    </row>
    <row r="24" spans="1:5" x14ac:dyDescent="0.3">
      <c r="A24" t="s">
        <v>54</v>
      </c>
      <c r="B24" s="2">
        <v>10000</v>
      </c>
      <c r="C24" s="7">
        <v>34383</v>
      </c>
      <c r="D24" s="6">
        <v>43286</v>
      </c>
      <c r="E24">
        <f t="shared" si="0"/>
        <v>24</v>
      </c>
    </row>
    <row r="25" spans="1:5" x14ac:dyDescent="0.3">
      <c r="A25" t="s">
        <v>55</v>
      </c>
      <c r="B25" s="2">
        <v>130000</v>
      </c>
      <c r="C25" s="7">
        <v>35030</v>
      </c>
      <c r="D25" s="6">
        <v>43105</v>
      </c>
      <c r="E25">
        <f t="shared" si="0"/>
        <v>23</v>
      </c>
    </row>
    <row r="26" spans="1:5" x14ac:dyDescent="0.3">
      <c r="A26" t="s">
        <v>56</v>
      </c>
      <c r="B26" s="2">
        <v>130000</v>
      </c>
      <c r="C26" s="7">
        <v>31221</v>
      </c>
      <c r="D26" s="6">
        <v>43677</v>
      </c>
      <c r="E26">
        <f t="shared" si="0"/>
        <v>34</v>
      </c>
    </row>
    <row r="27" spans="1:5" x14ac:dyDescent="0.3">
      <c r="A27" t="s">
        <v>57</v>
      </c>
      <c r="B27" s="2">
        <v>140000</v>
      </c>
      <c r="C27" s="7">
        <v>33977</v>
      </c>
      <c r="D27" s="6">
        <v>43431</v>
      </c>
      <c r="E27">
        <f t="shared" si="0"/>
        <v>25</v>
      </c>
    </row>
    <row r="28" spans="1:5" x14ac:dyDescent="0.3">
      <c r="A28" t="s">
        <v>58</v>
      </c>
      <c r="B28" s="2">
        <v>45000</v>
      </c>
      <c r="C28" s="7">
        <v>35134</v>
      </c>
      <c r="D28" s="6">
        <v>43116</v>
      </c>
      <c r="E28">
        <f t="shared" si="0"/>
        <v>22</v>
      </c>
    </row>
    <row r="29" spans="1:5" x14ac:dyDescent="0.3">
      <c r="A29" t="s">
        <v>59</v>
      </c>
      <c r="B29" s="2">
        <v>89700</v>
      </c>
      <c r="C29" s="7">
        <v>35202</v>
      </c>
      <c r="D29" s="6">
        <v>43214</v>
      </c>
      <c r="E29">
        <f t="shared" si="0"/>
        <v>22</v>
      </c>
    </row>
    <row r="30" spans="1:5" x14ac:dyDescent="0.3">
      <c r="A30" t="s">
        <v>60</v>
      </c>
      <c r="B30" s="2">
        <v>150000</v>
      </c>
      <c r="C30" s="7">
        <v>35167</v>
      </c>
      <c r="D30" s="6">
        <v>43219</v>
      </c>
      <c r="E30">
        <f t="shared" si="0"/>
        <v>22</v>
      </c>
    </row>
    <row r="31" spans="1:5" x14ac:dyDescent="0.3">
      <c r="A31" t="s">
        <v>62</v>
      </c>
      <c r="B31" s="2">
        <v>85000</v>
      </c>
      <c r="C31" s="7">
        <v>35397</v>
      </c>
      <c r="D31" s="6">
        <v>43370</v>
      </c>
      <c r="E31">
        <f t="shared" si="0"/>
        <v>22</v>
      </c>
    </row>
    <row r="32" spans="1:5" x14ac:dyDescent="0.3">
      <c r="A32" t="s">
        <v>63</v>
      </c>
      <c r="B32" s="2">
        <v>60000</v>
      </c>
      <c r="C32" s="7">
        <v>34033</v>
      </c>
      <c r="D32" s="6">
        <v>43337</v>
      </c>
      <c r="E32">
        <f t="shared" si="0"/>
        <v>25</v>
      </c>
    </row>
    <row r="33" spans="1:9" x14ac:dyDescent="0.3">
      <c r="A33" t="s">
        <v>65</v>
      </c>
      <c r="B33" s="2">
        <v>89000</v>
      </c>
      <c r="C33" s="7">
        <v>34648</v>
      </c>
      <c r="D33" s="6">
        <v>43932</v>
      </c>
      <c r="E33">
        <f t="shared" si="0"/>
        <v>26</v>
      </c>
    </row>
    <row r="34" spans="1:9" x14ac:dyDescent="0.3">
      <c r="A34" t="s">
        <v>68</v>
      </c>
      <c r="B34" s="2">
        <v>55000</v>
      </c>
      <c r="C34" s="7">
        <v>34375</v>
      </c>
      <c r="D34" s="6">
        <v>43709</v>
      </c>
      <c r="E34">
        <f t="shared" si="0"/>
        <v>25</v>
      </c>
    </row>
    <row r="35" spans="1:9" x14ac:dyDescent="0.3">
      <c r="A35" t="s">
        <v>70</v>
      </c>
      <c r="B35" s="2">
        <v>45000</v>
      </c>
      <c r="C35" s="7">
        <v>35340</v>
      </c>
      <c r="D35" s="6">
        <v>43756</v>
      </c>
      <c r="E35">
        <f t="shared" si="0"/>
        <v>23</v>
      </c>
    </row>
    <row r="36" spans="1:9" x14ac:dyDescent="0.3">
      <c r="A36" t="s">
        <v>72</v>
      </c>
      <c r="B36" s="2">
        <v>40000</v>
      </c>
      <c r="C36" s="7">
        <v>35278</v>
      </c>
      <c r="D36" s="6">
        <v>43589</v>
      </c>
      <c r="E36">
        <f t="shared" si="0"/>
        <v>23</v>
      </c>
    </row>
    <row r="37" spans="1:9" x14ac:dyDescent="0.3">
      <c r="A37" t="s">
        <v>74</v>
      </c>
      <c r="B37" s="2">
        <v>55000</v>
      </c>
      <c r="C37" s="7">
        <v>31531</v>
      </c>
      <c r="D37" s="6">
        <v>43522</v>
      </c>
      <c r="E37">
        <f t="shared" si="0"/>
        <v>33</v>
      </c>
    </row>
    <row r="38" spans="1:9" x14ac:dyDescent="0.3">
      <c r="A38" t="s">
        <v>76</v>
      </c>
      <c r="B38" s="2">
        <v>50000</v>
      </c>
      <c r="C38" s="7">
        <v>34576</v>
      </c>
      <c r="D38" s="6">
        <v>43682</v>
      </c>
      <c r="E38">
        <f t="shared" si="0"/>
        <v>25</v>
      </c>
    </row>
    <row r="39" spans="1:9" x14ac:dyDescent="0.3">
      <c r="A39" t="s">
        <v>78</v>
      </c>
      <c r="B39" s="2">
        <v>50000</v>
      </c>
      <c r="C39" s="7">
        <v>35113</v>
      </c>
      <c r="D39" s="6">
        <v>43426</v>
      </c>
      <c r="E39">
        <f t="shared" si="0"/>
        <v>22</v>
      </c>
    </row>
    <row r="40" spans="1:9" x14ac:dyDescent="0.3">
      <c r="A40" t="s">
        <v>80</v>
      </c>
      <c r="B40" s="2">
        <v>80000</v>
      </c>
      <c r="C40" s="7">
        <v>34989</v>
      </c>
      <c r="D40" s="6">
        <v>44242</v>
      </c>
      <c r="E40">
        <f t="shared" si="0"/>
        <v>26</v>
      </c>
    </row>
    <row r="41" spans="1:9" x14ac:dyDescent="0.3">
      <c r="A41" t="s">
        <v>83</v>
      </c>
      <c r="B41" s="2">
        <v>89700</v>
      </c>
      <c r="C41" s="7">
        <v>34530</v>
      </c>
      <c r="D41" s="6">
        <v>43397</v>
      </c>
      <c r="E41">
        <f t="shared" si="0"/>
        <v>24</v>
      </c>
    </row>
    <row r="42" spans="1:9" x14ac:dyDescent="0.3">
      <c r="A42" t="s">
        <v>85</v>
      </c>
      <c r="B42" s="2">
        <v>40000</v>
      </c>
      <c r="C42" s="7">
        <v>34740</v>
      </c>
      <c r="D42" s="6">
        <v>44270</v>
      </c>
      <c r="E42">
        <f t="shared" si="0"/>
        <v>26</v>
      </c>
    </row>
    <row r="43" spans="1:9" x14ac:dyDescent="0.3">
      <c r="A43" t="s">
        <v>87</v>
      </c>
      <c r="B43" s="5">
        <v>45000</v>
      </c>
      <c r="C43" s="7">
        <v>34293</v>
      </c>
      <c r="D43" s="6">
        <v>43453</v>
      </c>
      <c r="E43">
        <f t="shared" si="0"/>
        <v>25</v>
      </c>
    </row>
    <row r="44" spans="1:9" x14ac:dyDescent="0.3">
      <c r="A44" t="s">
        <v>89</v>
      </c>
      <c r="B44" s="5">
        <v>50000</v>
      </c>
      <c r="C44" s="7">
        <v>32366</v>
      </c>
      <c r="D44" s="6">
        <v>44263</v>
      </c>
      <c r="E44">
        <f t="shared" si="0"/>
        <v>33</v>
      </c>
    </row>
    <row r="45" spans="1:9" x14ac:dyDescent="0.3">
      <c r="A45" t="s">
        <v>91</v>
      </c>
      <c r="B45" s="2">
        <v>80000</v>
      </c>
      <c r="C45" s="7">
        <v>32203</v>
      </c>
      <c r="D45" s="6">
        <v>43820</v>
      </c>
      <c r="E45">
        <f t="shared" si="0"/>
        <v>31</v>
      </c>
    </row>
    <row r="46" spans="1:9" x14ac:dyDescent="0.3">
      <c r="A46" t="s">
        <v>64</v>
      </c>
      <c r="B46" s="10" t="s">
        <v>127</v>
      </c>
      <c r="C46" s="6">
        <v>29946</v>
      </c>
      <c r="D46" s="6">
        <v>43833</v>
      </c>
      <c r="E46">
        <f t="shared" si="0"/>
        <v>39</v>
      </c>
      <c r="I46" s="36" t="s">
        <v>132</v>
      </c>
    </row>
    <row r="47" spans="1:9" ht="144" x14ac:dyDescent="0.3">
      <c r="I47" s="35" t="s">
        <v>131</v>
      </c>
    </row>
  </sheetData>
  <conditionalFormatting sqref="E2:E46">
    <cfRule type="cellIs" dxfId="2" priority="1" operator="greaterThan">
      <formula>36.5</formula>
    </cfRule>
  </conditionalFormatting>
  <conditionalFormatting sqref="K6">
    <cfRule type="cellIs" dxfId="1" priority="4" operator="greaterThan">
      <formula>36.5</formula>
    </cfRule>
  </conditionalFormatting>
  <conditionalFormatting sqref="M13">
    <cfRule type="cellIs" dxfId="0" priority="2" operator="greaterThan">
      <formula>36.5</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84A38-674C-4F9C-986D-1461B52941A0}">
  <dimension ref="A1:T65"/>
  <sheetViews>
    <sheetView topLeftCell="C52" workbookViewId="0">
      <selection activeCell="G51" sqref="G51"/>
    </sheetView>
  </sheetViews>
  <sheetFormatPr defaultRowHeight="14.4" x14ac:dyDescent="0.3"/>
  <cols>
    <col min="1" max="1" width="16.21875" bestFit="1" customWidth="1"/>
    <col min="2" max="2" width="10" bestFit="1" customWidth="1"/>
    <col min="3" max="4" width="10.33203125" bestFit="1" customWidth="1"/>
    <col min="7" max="7" width="39.6640625" customWidth="1"/>
    <col min="12" max="12" width="8.88671875" customWidth="1"/>
  </cols>
  <sheetData>
    <row r="1" spans="1:12" ht="28.8" x14ac:dyDescent="0.3">
      <c r="A1" s="1" t="s">
        <v>0</v>
      </c>
      <c r="B1" s="1" t="s">
        <v>2</v>
      </c>
      <c r="C1" s="3" t="s">
        <v>8</v>
      </c>
      <c r="D1" s="1" t="s">
        <v>10</v>
      </c>
      <c r="E1" s="3" t="s">
        <v>113</v>
      </c>
    </row>
    <row r="2" spans="1:12" x14ac:dyDescent="0.3">
      <c r="A2" t="s">
        <v>11</v>
      </c>
      <c r="B2" s="2">
        <v>230000</v>
      </c>
      <c r="C2" s="7">
        <v>32929</v>
      </c>
      <c r="D2" s="6">
        <v>43459</v>
      </c>
      <c r="E2">
        <f t="shared" ref="E2:E46" si="0">YEAR(D2)-YEAR(C2)</f>
        <v>28</v>
      </c>
    </row>
    <row r="3" spans="1:12" x14ac:dyDescent="0.3">
      <c r="A3" t="s">
        <v>16</v>
      </c>
      <c r="B3" s="2">
        <v>40000</v>
      </c>
      <c r="C3" s="7">
        <v>32556</v>
      </c>
      <c r="D3" s="6">
        <v>43749</v>
      </c>
      <c r="E3">
        <f t="shared" si="0"/>
        <v>30</v>
      </c>
    </row>
    <row r="4" spans="1:12" x14ac:dyDescent="0.3">
      <c r="A4" t="s">
        <v>20</v>
      </c>
      <c r="B4" s="2">
        <v>80000</v>
      </c>
      <c r="C4" s="7">
        <v>33440</v>
      </c>
      <c r="D4" s="6">
        <v>43484</v>
      </c>
      <c r="E4">
        <f t="shared" si="0"/>
        <v>28</v>
      </c>
    </row>
    <row r="5" spans="1:12" x14ac:dyDescent="0.3">
      <c r="A5" t="s">
        <v>24</v>
      </c>
      <c r="B5" s="2">
        <v>45000</v>
      </c>
      <c r="C5" s="7">
        <v>32940</v>
      </c>
      <c r="D5" s="6">
        <v>44271</v>
      </c>
      <c r="E5">
        <f t="shared" si="0"/>
        <v>31</v>
      </c>
    </row>
    <row r="6" spans="1:12" x14ac:dyDescent="0.3">
      <c r="A6" t="s">
        <v>26</v>
      </c>
      <c r="B6" s="2">
        <v>90000</v>
      </c>
      <c r="C6" s="7">
        <v>32752</v>
      </c>
      <c r="D6" s="6">
        <v>43644</v>
      </c>
      <c r="E6">
        <f t="shared" si="0"/>
        <v>30</v>
      </c>
    </row>
    <row r="7" spans="1:12" x14ac:dyDescent="0.3">
      <c r="A7" t="s">
        <v>28</v>
      </c>
      <c r="B7" s="2">
        <v>89700</v>
      </c>
      <c r="C7" s="7">
        <v>33610</v>
      </c>
      <c r="D7" s="6">
        <v>43689</v>
      </c>
      <c r="E7">
        <f t="shared" si="0"/>
        <v>27</v>
      </c>
    </row>
    <row r="8" spans="1:12" x14ac:dyDescent="0.3">
      <c r="A8" t="s">
        <v>30</v>
      </c>
      <c r="B8" s="2">
        <v>89700</v>
      </c>
      <c r="C8" s="7">
        <v>34856</v>
      </c>
      <c r="D8" s="6">
        <v>43291</v>
      </c>
      <c r="E8">
        <f t="shared" si="0"/>
        <v>23</v>
      </c>
    </row>
    <row r="9" spans="1:12" x14ac:dyDescent="0.3">
      <c r="A9" t="s">
        <v>32</v>
      </c>
      <c r="B9" s="2">
        <v>89700</v>
      </c>
      <c r="C9" s="7">
        <v>33443</v>
      </c>
      <c r="D9" s="6">
        <v>43829</v>
      </c>
      <c r="E9">
        <f t="shared" si="0"/>
        <v>28</v>
      </c>
    </row>
    <row r="10" spans="1:12" x14ac:dyDescent="0.3">
      <c r="A10" t="s">
        <v>34</v>
      </c>
      <c r="B10" s="2">
        <v>89700</v>
      </c>
      <c r="C10" s="7">
        <v>34126</v>
      </c>
      <c r="D10" s="6">
        <v>43361</v>
      </c>
      <c r="E10">
        <f t="shared" si="0"/>
        <v>25</v>
      </c>
    </row>
    <row r="11" spans="1:12" x14ac:dyDescent="0.3">
      <c r="A11" t="s">
        <v>36</v>
      </c>
      <c r="B11" s="2">
        <v>80000</v>
      </c>
      <c r="C11" s="7">
        <v>31514</v>
      </c>
      <c r="D11" s="6">
        <v>43756</v>
      </c>
      <c r="E11">
        <f t="shared" si="0"/>
        <v>33</v>
      </c>
      <c r="L11" s="26"/>
    </row>
    <row r="12" spans="1:12" x14ac:dyDescent="0.3">
      <c r="A12" t="s">
        <v>38</v>
      </c>
      <c r="B12" s="2">
        <v>150000</v>
      </c>
      <c r="C12" s="7">
        <v>33420</v>
      </c>
      <c r="D12" s="6">
        <v>43699</v>
      </c>
      <c r="E12">
        <f t="shared" si="0"/>
        <v>28</v>
      </c>
    </row>
    <row r="13" spans="1:12" x14ac:dyDescent="0.3">
      <c r="A13" t="s">
        <v>40</v>
      </c>
      <c r="B13" s="2">
        <v>150000</v>
      </c>
      <c r="C13" s="7">
        <v>32675</v>
      </c>
      <c r="D13" s="6">
        <v>43643</v>
      </c>
      <c r="E13">
        <f t="shared" si="0"/>
        <v>30</v>
      </c>
    </row>
    <row r="14" spans="1:12" x14ac:dyDescent="0.3">
      <c r="A14" t="s">
        <v>42</v>
      </c>
      <c r="B14" s="2">
        <v>89700</v>
      </c>
      <c r="C14" s="7">
        <v>33484</v>
      </c>
      <c r="D14" s="6">
        <v>43357</v>
      </c>
      <c r="E14">
        <f t="shared" si="0"/>
        <v>27</v>
      </c>
    </row>
    <row r="15" spans="1:12" x14ac:dyDescent="0.3">
      <c r="A15" t="s">
        <v>44</v>
      </c>
      <c r="B15" s="2">
        <v>85000</v>
      </c>
      <c r="C15" s="7">
        <v>33348</v>
      </c>
      <c r="D15" s="6">
        <v>43775</v>
      </c>
      <c r="E15">
        <f t="shared" si="0"/>
        <v>28</v>
      </c>
    </row>
    <row r="16" spans="1:12" x14ac:dyDescent="0.3">
      <c r="A16" t="s">
        <v>45</v>
      </c>
      <c r="B16" s="2">
        <v>55000</v>
      </c>
      <c r="C16" s="7">
        <v>33211</v>
      </c>
      <c r="D16" s="6">
        <v>43455</v>
      </c>
      <c r="E16">
        <f t="shared" si="0"/>
        <v>28</v>
      </c>
    </row>
    <row r="17" spans="1:8" x14ac:dyDescent="0.3">
      <c r="A17" t="s">
        <v>47</v>
      </c>
      <c r="B17" s="2">
        <v>45000</v>
      </c>
      <c r="C17" s="7">
        <v>33365</v>
      </c>
      <c r="D17" s="6">
        <v>43448</v>
      </c>
      <c r="E17">
        <f t="shared" si="0"/>
        <v>27</v>
      </c>
    </row>
    <row r="18" spans="1:8" x14ac:dyDescent="0.3">
      <c r="A18" t="s">
        <v>48</v>
      </c>
      <c r="B18" s="5">
        <v>110000</v>
      </c>
      <c r="C18" s="7">
        <v>34560</v>
      </c>
      <c r="D18" s="6">
        <v>43491</v>
      </c>
      <c r="E18">
        <f t="shared" si="0"/>
        <v>25</v>
      </c>
    </row>
    <row r="19" spans="1:8" x14ac:dyDescent="0.3">
      <c r="A19" t="s">
        <v>49</v>
      </c>
      <c r="B19" s="2">
        <v>80000</v>
      </c>
      <c r="C19" s="7">
        <v>32863</v>
      </c>
      <c r="D19" s="6">
        <v>43248</v>
      </c>
      <c r="E19">
        <f t="shared" si="0"/>
        <v>29</v>
      </c>
    </row>
    <row r="20" spans="1:8" x14ac:dyDescent="0.3">
      <c r="A20" t="s">
        <v>50</v>
      </c>
      <c r="B20" s="2">
        <v>70000</v>
      </c>
      <c r="C20" s="7">
        <v>32112</v>
      </c>
      <c r="D20" s="6">
        <v>43282</v>
      </c>
      <c r="E20">
        <f t="shared" si="0"/>
        <v>31</v>
      </c>
    </row>
    <row r="21" spans="1:8" x14ac:dyDescent="0.3">
      <c r="A21" t="s">
        <v>51</v>
      </c>
      <c r="B21" s="2">
        <v>65000</v>
      </c>
      <c r="C21" s="7">
        <v>34921</v>
      </c>
      <c r="D21" s="6">
        <v>43516</v>
      </c>
      <c r="E21">
        <f t="shared" si="0"/>
        <v>24</v>
      </c>
    </row>
    <row r="22" spans="1:8" x14ac:dyDescent="0.3">
      <c r="A22" t="s">
        <v>52</v>
      </c>
      <c r="B22" s="2">
        <v>70000</v>
      </c>
      <c r="C22" s="7">
        <v>34602</v>
      </c>
      <c r="D22" s="6">
        <v>43861</v>
      </c>
      <c r="E22">
        <f t="shared" si="0"/>
        <v>26</v>
      </c>
    </row>
    <row r="23" spans="1:8" x14ac:dyDescent="0.3">
      <c r="A23" t="s">
        <v>53</v>
      </c>
      <c r="B23" s="2">
        <v>45000</v>
      </c>
      <c r="C23" s="7">
        <v>34602</v>
      </c>
      <c r="D23" s="6">
        <v>43290</v>
      </c>
      <c r="E23">
        <f t="shared" si="0"/>
        <v>24</v>
      </c>
    </row>
    <row r="24" spans="1:8" x14ac:dyDescent="0.3">
      <c r="A24" t="s">
        <v>54</v>
      </c>
      <c r="B24" s="2">
        <v>10000</v>
      </c>
      <c r="C24" s="7">
        <v>34383</v>
      </c>
      <c r="D24" s="6">
        <v>43286</v>
      </c>
      <c r="E24">
        <f t="shared" si="0"/>
        <v>24</v>
      </c>
      <c r="F24" s="24"/>
      <c r="G24" s="24"/>
      <c r="H24" s="24"/>
    </row>
    <row r="25" spans="1:8" x14ac:dyDescent="0.3">
      <c r="A25" t="s">
        <v>55</v>
      </c>
      <c r="B25" s="2">
        <v>130000</v>
      </c>
      <c r="C25" s="7">
        <v>35030</v>
      </c>
      <c r="D25" s="6">
        <v>43105</v>
      </c>
      <c r="E25">
        <f t="shared" si="0"/>
        <v>23</v>
      </c>
      <c r="F25" s="24"/>
      <c r="G25" s="25"/>
      <c r="H25" s="24"/>
    </row>
    <row r="26" spans="1:8" x14ac:dyDescent="0.3">
      <c r="A26" t="s">
        <v>56</v>
      </c>
      <c r="B26" s="2">
        <v>130000</v>
      </c>
      <c r="C26" s="7">
        <v>31221</v>
      </c>
      <c r="D26" s="6">
        <v>43677</v>
      </c>
      <c r="E26">
        <f t="shared" si="0"/>
        <v>34</v>
      </c>
      <c r="F26" s="24"/>
      <c r="G26" s="24"/>
      <c r="H26" s="24"/>
    </row>
    <row r="27" spans="1:8" x14ac:dyDescent="0.3">
      <c r="A27" t="s">
        <v>57</v>
      </c>
      <c r="B27" s="2">
        <v>140000</v>
      </c>
      <c r="C27" s="7">
        <v>33977</v>
      </c>
      <c r="D27" s="6">
        <v>43431</v>
      </c>
      <c r="E27">
        <f t="shared" si="0"/>
        <v>25</v>
      </c>
      <c r="F27" s="24"/>
      <c r="G27" s="25"/>
      <c r="H27" s="24"/>
    </row>
    <row r="28" spans="1:8" x14ac:dyDescent="0.3">
      <c r="A28" t="s">
        <v>58</v>
      </c>
      <c r="B28" s="2">
        <v>45000</v>
      </c>
      <c r="C28" s="7">
        <v>35134</v>
      </c>
      <c r="D28" s="6">
        <v>43116</v>
      </c>
      <c r="E28">
        <f t="shared" si="0"/>
        <v>22</v>
      </c>
      <c r="F28" s="24"/>
      <c r="G28" s="24"/>
      <c r="H28" s="24"/>
    </row>
    <row r="29" spans="1:8" x14ac:dyDescent="0.3">
      <c r="A29" t="s">
        <v>59</v>
      </c>
      <c r="B29" s="2">
        <v>89700</v>
      </c>
      <c r="C29" s="7">
        <v>35202</v>
      </c>
      <c r="D29" s="6">
        <v>43214</v>
      </c>
      <c r="E29">
        <f t="shared" si="0"/>
        <v>22</v>
      </c>
    </row>
    <row r="30" spans="1:8" x14ac:dyDescent="0.3">
      <c r="A30" t="s">
        <v>60</v>
      </c>
      <c r="B30" s="2">
        <v>150000</v>
      </c>
      <c r="C30" s="7">
        <v>35167</v>
      </c>
      <c r="D30" s="6">
        <v>43219</v>
      </c>
      <c r="E30">
        <f t="shared" si="0"/>
        <v>22</v>
      </c>
    </row>
    <row r="31" spans="1:8" x14ac:dyDescent="0.3">
      <c r="A31" t="s">
        <v>62</v>
      </c>
      <c r="B31" s="2">
        <v>85000</v>
      </c>
      <c r="C31" s="7">
        <v>35397</v>
      </c>
      <c r="D31" s="6">
        <v>43370</v>
      </c>
      <c r="E31">
        <f t="shared" si="0"/>
        <v>22</v>
      </c>
    </row>
    <row r="32" spans="1:8" x14ac:dyDescent="0.3">
      <c r="A32" t="s">
        <v>63</v>
      </c>
      <c r="B32" s="2">
        <v>60000</v>
      </c>
      <c r="C32" s="7">
        <v>34033</v>
      </c>
      <c r="D32" s="6">
        <v>43337</v>
      </c>
      <c r="E32">
        <f t="shared" si="0"/>
        <v>25</v>
      </c>
    </row>
    <row r="33" spans="1:5" x14ac:dyDescent="0.3">
      <c r="A33" t="s">
        <v>64</v>
      </c>
      <c r="B33" s="2">
        <v>50000</v>
      </c>
      <c r="C33" s="7">
        <v>29946</v>
      </c>
      <c r="D33" s="6">
        <v>43833</v>
      </c>
      <c r="E33">
        <f t="shared" si="0"/>
        <v>39</v>
      </c>
    </row>
    <row r="34" spans="1:5" x14ac:dyDescent="0.3">
      <c r="A34" t="s">
        <v>65</v>
      </c>
      <c r="B34" s="2">
        <v>89000</v>
      </c>
      <c r="C34" s="7">
        <v>34648</v>
      </c>
      <c r="D34" s="6">
        <v>43932</v>
      </c>
      <c r="E34">
        <f t="shared" si="0"/>
        <v>26</v>
      </c>
    </row>
    <row r="35" spans="1:5" x14ac:dyDescent="0.3">
      <c r="A35" t="s">
        <v>68</v>
      </c>
      <c r="B35" s="2">
        <v>55000</v>
      </c>
      <c r="C35" s="7">
        <v>34375</v>
      </c>
      <c r="D35" s="6">
        <v>43709</v>
      </c>
      <c r="E35">
        <f t="shared" si="0"/>
        <v>25</v>
      </c>
    </row>
    <row r="36" spans="1:5" x14ac:dyDescent="0.3">
      <c r="A36" t="s">
        <v>70</v>
      </c>
      <c r="B36" s="2">
        <v>45000</v>
      </c>
      <c r="C36" s="7">
        <v>35340</v>
      </c>
      <c r="D36" s="6">
        <v>43756</v>
      </c>
      <c r="E36">
        <f t="shared" si="0"/>
        <v>23</v>
      </c>
    </row>
    <row r="37" spans="1:5" x14ac:dyDescent="0.3">
      <c r="A37" t="s">
        <v>72</v>
      </c>
      <c r="B37" s="2">
        <v>40000</v>
      </c>
      <c r="C37" s="7">
        <v>35278</v>
      </c>
      <c r="D37" s="6">
        <v>43589</v>
      </c>
      <c r="E37">
        <f t="shared" si="0"/>
        <v>23</v>
      </c>
    </row>
    <row r="38" spans="1:5" x14ac:dyDescent="0.3">
      <c r="A38" t="s">
        <v>74</v>
      </c>
      <c r="B38" s="2">
        <v>55000</v>
      </c>
      <c r="C38" s="7">
        <v>31531</v>
      </c>
      <c r="D38" s="6">
        <v>43522</v>
      </c>
      <c r="E38">
        <f t="shared" si="0"/>
        <v>33</v>
      </c>
    </row>
    <row r="39" spans="1:5" x14ac:dyDescent="0.3">
      <c r="A39" t="s">
        <v>76</v>
      </c>
      <c r="B39" s="2">
        <v>50000</v>
      </c>
      <c r="C39" s="7">
        <v>34576</v>
      </c>
      <c r="D39" s="6">
        <v>43682</v>
      </c>
      <c r="E39">
        <f t="shared" si="0"/>
        <v>25</v>
      </c>
    </row>
    <row r="40" spans="1:5" x14ac:dyDescent="0.3">
      <c r="A40" t="s">
        <v>78</v>
      </c>
      <c r="B40" s="2">
        <v>50000</v>
      </c>
      <c r="C40" s="7">
        <v>35113</v>
      </c>
      <c r="D40" s="6">
        <v>43426</v>
      </c>
      <c r="E40">
        <f t="shared" si="0"/>
        <v>22</v>
      </c>
    </row>
    <row r="41" spans="1:5" x14ac:dyDescent="0.3">
      <c r="A41" t="s">
        <v>80</v>
      </c>
      <c r="B41" s="2">
        <v>80000</v>
      </c>
      <c r="C41" s="7">
        <v>34989</v>
      </c>
      <c r="D41" s="6">
        <v>44242</v>
      </c>
      <c r="E41">
        <f t="shared" si="0"/>
        <v>26</v>
      </c>
    </row>
    <row r="42" spans="1:5" x14ac:dyDescent="0.3">
      <c r="A42" t="s">
        <v>83</v>
      </c>
      <c r="B42" s="2">
        <v>89700</v>
      </c>
      <c r="C42" s="7">
        <v>34530</v>
      </c>
      <c r="D42" s="6">
        <v>43397</v>
      </c>
      <c r="E42">
        <f t="shared" si="0"/>
        <v>24</v>
      </c>
    </row>
    <row r="43" spans="1:5" x14ac:dyDescent="0.3">
      <c r="A43" t="s">
        <v>85</v>
      </c>
      <c r="B43" s="2">
        <v>40000</v>
      </c>
      <c r="C43" s="7">
        <v>34740</v>
      </c>
      <c r="D43" s="6">
        <v>44270</v>
      </c>
      <c r="E43">
        <f t="shared" si="0"/>
        <v>26</v>
      </c>
    </row>
    <row r="44" spans="1:5" x14ac:dyDescent="0.3">
      <c r="A44" t="s">
        <v>87</v>
      </c>
      <c r="B44" s="5">
        <v>45000</v>
      </c>
      <c r="C44" s="7">
        <v>34293</v>
      </c>
      <c r="D44" s="6">
        <v>43453</v>
      </c>
      <c r="E44">
        <f t="shared" si="0"/>
        <v>25</v>
      </c>
    </row>
    <row r="45" spans="1:5" x14ac:dyDescent="0.3">
      <c r="A45" t="s">
        <v>89</v>
      </c>
      <c r="B45" s="5">
        <v>50000</v>
      </c>
      <c r="C45" s="7">
        <v>32366</v>
      </c>
      <c r="D45" s="6">
        <v>44263</v>
      </c>
      <c r="E45">
        <f t="shared" si="0"/>
        <v>33</v>
      </c>
    </row>
    <row r="46" spans="1:5" x14ac:dyDescent="0.3">
      <c r="A46" t="s">
        <v>91</v>
      </c>
      <c r="B46" s="2">
        <v>80000</v>
      </c>
      <c r="C46" s="7">
        <v>32203</v>
      </c>
      <c r="D46" s="6">
        <v>43820</v>
      </c>
      <c r="E46">
        <f t="shared" si="0"/>
        <v>31</v>
      </c>
    </row>
    <row r="49" spans="7:20" x14ac:dyDescent="0.3">
      <c r="G49" s="34" t="s">
        <v>129</v>
      </c>
    </row>
    <row r="50" spans="7:20" x14ac:dyDescent="0.3">
      <c r="G50" s="8"/>
    </row>
    <row r="51" spans="7:20" ht="158.4" x14ac:dyDescent="0.3">
      <c r="G51" s="30" t="s">
        <v>130</v>
      </c>
    </row>
    <row r="53" spans="7:20" x14ac:dyDescent="0.3">
      <c r="G53" s="29"/>
      <c r="J53" s="8"/>
      <c r="K53" s="22" t="s">
        <v>114</v>
      </c>
      <c r="L53" s="22"/>
      <c r="M53" s="8"/>
      <c r="N53" s="22" t="s">
        <v>115</v>
      </c>
      <c r="O53" s="22"/>
      <c r="P53" s="8"/>
      <c r="Q53" s="22" t="s">
        <v>116</v>
      </c>
      <c r="R53" s="22"/>
      <c r="S53" s="22" t="s">
        <v>117</v>
      </c>
      <c r="T53" s="22"/>
    </row>
    <row r="54" spans="7:20" x14ac:dyDescent="0.3">
      <c r="J54" s="22" t="s">
        <v>118</v>
      </c>
      <c r="K54" s="9">
        <f>AVERAGE(B8:B42)</f>
        <v>80205.71428571429</v>
      </c>
      <c r="L54" s="8"/>
      <c r="M54" s="22" t="s">
        <v>118</v>
      </c>
      <c r="N54" s="9">
        <f>AVERAGE(B2:B44)</f>
        <v>80625.58139534884</v>
      </c>
      <c r="O54" s="8"/>
      <c r="P54" s="22" t="s">
        <v>118</v>
      </c>
      <c r="Q54" s="9">
        <f>AVERAGE(B3:B46)</f>
        <v>76520.454545454544</v>
      </c>
      <c r="R54" s="8"/>
      <c r="S54" s="22" t="s">
        <v>118</v>
      </c>
      <c r="T54" s="9">
        <f>AVERAGE(B33)</f>
        <v>50000</v>
      </c>
    </row>
    <row r="55" spans="7:20" x14ac:dyDescent="0.3">
      <c r="J55" s="22" t="s">
        <v>119</v>
      </c>
      <c r="K55" s="9">
        <f>MEDIAN(B8:B42)</f>
        <v>80000</v>
      </c>
      <c r="L55" s="8"/>
      <c r="M55" s="22" t="s">
        <v>119</v>
      </c>
      <c r="N55" s="9">
        <f>MEDIAN(B2:B44)</f>
        <v>80000</v>
      </c>
      <c r="O55" s="8"/>
      <c r="P55" s="22" t="s">
        <v>119</v>
      </c>
      <c r="Q55" s="9">
        <f>MEDIAN(B3:B46)</f>
        <v>80000</v>
      </c>
      <c r="R55" s="8"/>
      <c r="S55" s="22" t="s">
        <v>119</v>
      </c>
      <c r="T55" s="9">
        <f>MEDIAN(B33)</f>
        <v>50000</v>
      </c>
    </row>
    <row r="56" spans="7:20" x14ac:dyDescent="0.3">
      <c r="J56" s="22" t="s">
        <v>120</v>
      </c>
      <c r="K56" s="8">
        <f>MODE(B8:B42)</f>
        <v>89700</v>
      </c>
      <c r="L56" s="8"/>
      <c r="M56" s="22" t="s">
        <v>120</v>
      </c>
      <c r="N56" s="8">
        <f>MODE(B2:B44)</f>
        <v>89700</v>
      </c>
      <c r="O56" s="8"/>
      <c r="P56" s="22" t="s">
        <v>120</v>
      </c>
      <c r="Q56" s="8">
        <f>MODE(B3:B46)</f>
        <v>89700</v>
      </c>
      <c r="R56" s="8"/>
      <c r="S56" s="22" t="s">
        <v>120</v>
      </c>
      <c r="T56" s="8" t="e">
        <f>MODE(B33)</f>
        <v>#N/A</v>
      </c>
    </row>
    <row r="60" spans="7:20" x14ac:dyDescent="0.3">
      <c r="G60" s="26"/>
    </row>
    <row r="61" spans="7:20" x14ac:dyDescent="0.3">
      <c r="L61" s="26"/>
    </row>
    <row r="65" spans="4:4" x14ac:dyDescent="0.3">
      <c r="D65" s="26"/>
    </row>
  </sheetData>
  <autoFilter ref="A1:E46" xr:uid="{78084A38-674C-4F9C-986D-1461B52941A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5B543-21F7-409E-80FA-9F60F2509D03}">
  <dimension ref="A1:L32"/>
  <sheetViews>
    <sheetView tabSelected="1" zoomScale="81" workbookViewId="0">
      <selection activeCell="K5" sqref="K5"/>
    </sheetView>
  </sheetViews>
  <sheetFormatPr defaultColWidth="8.77734375" defaultRowHeight="14.4" x14ac:dyDescent="0.3"/>
  <cols>
    <col min="1" max="1" width="8.5546875" customWidth="1"/>
    <col min="2" max="2" width="22.5546875" customWidth="1"/>
    <col min="3" max="3" width="19" customWidth="1"/>
    <col min="4" max="4" width="12.88671875" bestFit="1" customWidth="1"/>
    <col min="5" max="5" width="10" bestFit="1" customWidth="1"/>
    <col min="6" max="6" width="12.77734375" bestFit="1" customWidth="1"/>
    <col min="11" max="11" width="38.44140625" customWidth="1"/>
  </cols>
  <sheetData>
    <row r="1" spans="1:12" x14ac:dyDescent="0.3">
      <c r="A1" s="8"/>
      <c r="B1" s="14" t="s">
        <v>99</v>
      </c>
      <c r="C1" s="19" t="s">
        <v>103</v>
      </c>
      <c r="D1" s="20"/>
      <c r="E1" s="21"/>
      <c r="F1" s="39" t="s">
        <v>104</v>
      </c>
      <c r="G1" s="8"/>
    </row>
    <row r="2" spans="1:12" ht="43.2" x14ac:dyDescent="0.3">
      <c r="A2" s="12" t="s">
        <v>100</v>
      </c>
      <c r="B2" s="15" t="s">
        <v>102</v>
      </c>
      <c r="C2" s="12" t="s">
        <v>102</v>
      </c>
      <c r="D2" s="12" t="s">
        <v>101</v>
      </c>
      <c r="E2" s="15" t="s">
        <v>100</v>
      </c>
      <c r="F2" s="12" t="s">
        <v>100</v>
      </c>
      <c r="G2" s="12" t="s">
        <v>101</v>
      </c>
      <c r="L2" s="11" t="s">
        <v>126</v>
      </c>
    </row>
    <row r="3" spans="1:12" x14ac:dyDescent="0.3">
      <c r="A3" s="13">
        <v>45000</v>
      </c>
      <c r="B3" s="16">
        <v>40000</v>
      </c>
      <c r="C3" s="2">
        <v>45000</v>
      </c>
      <c r="D3" s="13">
        <v>89700</v>
      </c>
      <c r="E3" s="16">
        <v>230000</v>
      </c>
      <c r="F3" s="13">
        <v>89700</v>
      </c>
      <c r="G3" s="13">
        <v>80000</v>
      </c>
      <c r="L3" s="2">
        <v>45000</v>
      </c>
    </row>
    <row r="4" spans="1:12" x14ac:dyDescent="0.3">
      <c r="A4" s="13">
        <v>90000</v>
      </c>
      <c r="B4" s="16">
        <v>85000</v>
      </c>
      <c r="C4" s="2">
        <v>89700</v>
      </c>
      <c r="D4" s="13">
        <v>80000</v>
      </c>
      <c r="E4" s="16">
        <v>150000</v>
      </c>
      <c r="F4" s="13">
        <v>89700</v>
      </c>
      <c r="G4" s="13">
        <v>89700</v>
      </c>
      <c r="L4" s="2">
        <v>50000</v>
      </c>
    </row>
    <row r="5" spans="1:12" x14ac:dyDescent="0.3">
      <c r="A5" s="13">
        <v>80000</v>
      </c>
      <c r="B5" s="16">
        <v>55000</v>
      </c>
      <c r="C5" s="2">
        <v>150000</v>
      </c>
      <c r="D5" s="13">
        <v>89700</v>
      </c>
      <c r="E5" s="16">
        <v>40000</v>
      </c>
      <c r="F5" s="13">
        <v>150000</v>
      </c>
      <c r="G5" s="13">
        <v>65000</v>
      </c>
      <c r="L5" s="2">
        <v>89000</v>
      </c>
    </row>
    <row r="6" spans="1:12" x14ac:dyDescent="0.3">
      <c r="A6" s="13">
        <v>70000</v>
      </c>
      <c r="B6" s="17">
        <v>110000</v>
      </c>
      <c r="C6" s="2">
        <v>80000</v>
      </c>
      <c r="D6" s="13">
        <v>130000</v>
      </c>
      <c r="E6" s="17">
        <v>45000</v>
      </c>
      <c r="F6" s="13">
        <v>40000</v>
      </c>
      <c r="G6" s="13">
        <v>70000</v>
      </c>
      <c r="L6" s="2">
        <v>55000</v>
      </c>
    </row>
    <row r="7" spans="1:12" x14ac:dyDescent="0.3">
      <c r="A7" s="8"/>
      <c r="B7" s="16">
        <v>85000</v>
      </c>
      <c r="C7" s="2">
        <v>89700</v>
      </c>
      <c r="D7" s="13">
        <v>130000</v>
      </c>
      <c r="E7" s="18"/>
      <c r="F7" s="13">
        <v>55000</v>
      </c>
      <c r="G7" s="13">
        <v>45000</v>
      </c>
      <c r="L7" s="2">
        <v>80000</v>
      </c>
    </row>
    <row r="8" spans="1:12" x14ac:dyDescent="0.3">
      <c r="C8" s="8"/>
      <c r="D8" s="13">
        <v>140000</v>
      </c>
      <c r="E8" s="18"/>
      <c r="F8" s="13">
        <v>50000</v>
      </c>
      <c r="G8" s="13">
        <v>10000</v>
      </c>
    </row>
    <row r="9" spans="1:12" x14ac:dyDescent="0.3">
      <c r="F9" s="13">
        <v>50000</v>
      </c>
      <c r="G9" s="13">
        <v>60000</v>
      </c>
    </row>
    <row r="10" spans="1:12" x14ac:dyDescent="0.3">
      <c r="F10" s="8"/>
      <c r="G10" s="13">
        <v>45000</v>
      </c>
    </row>
    <row r="11" spans="1:12" x14ac:dyDescent="0.3">
      <c r="F11" s="8"/>
      <c r="G11" s="9">
        <v>50000</v>
      </c>
    </row>
    <row r="14" spans="1:12" x14ac:dyDescent="0.3">
      <c r="A14" s="8"/>
      <c r="B14" s="22" t="s">
        <v>105</v>
      </c>
      <c r="C14" s="22" t="s">
        <v>106</v>
      </c>
      <c r="D14" s="22" t="s">
        <v>107</v>
      </c>
    </row>
    <row r="15" spans="1:12" x14ac:dyDescent="0.3">
      <c r="A15" s="22" t="s">
        <v>97</v>
      </c>
      <c r="B15" s="8">
        <f>QUARTILE(A3:A6,1)</f>
        <v>63750</v>
      </c>
      <c r="C15" s="8">
        <f>QUARTILE(L3:L7,1)</f>
        <v>50000</v>
      </c>
      <c r="D15" s="8">
        <f>QUARTILE(B3:B7,1)</f>
        <v>55000</v>
      </c>
    </row>
    <row r="16" spans="1:12" x14ac:dyDescent="0.3">
      <c r="A16" s="22" t="s">
        <v>98</v>
      </c>
      <c r="B16" s="8">
        <f>QUARTILE(A3:A6,2)</f>
        <v>75000</v>
      </c>
      <c r="C16" s="8">
        <f>QUARTILE(L3:L7,2)</f>
        <v>55000</v>
      </c>
      <c r="D16" s="8">
        <f>QUARTILE(B4:B8,2)</f>
        <v>85000</v>
      </c>
    </row>
    <row r="17" spans="1:11" x14ac:dyDescent="0.3">
      <c r="A17" s="22" t="s">
        <v>93</v>
      </c>
      <c r="B17" s="8">
        <f>QUARTILE(A3:A6,3)</f>
        <v>82500</v>
      </c>
      <c r="C17" s="8">
        <f>QUARTILE(L3:L7,3)</f>
        <v>80000</v>
      </c>
      <c r="D17" s="8">
        <f>QUARTILE(B3:B7,3)</f>
        <v>85000</v>
      </c>
    </row>
    <row r="18" spans="1:11" x14ac:dyDescent="0.3">
      <c r="A18" s="22" t="s">
        <v>94</v>
      </c>
      <c r="B18" s="8">
        <f>B17-B15</f>
        <v>18750</v>
      </c>
      <c r="C18" s="8">
        <f>C17-C15</f>
        <v>30000</v>
      </c>
      <c r="D18" s="8">
        <f>D17-D15</f>
        <v>30000</v>
      </c>
    </row>
    <row r="20" spans="1:11" ht="28.8" x14ac:dyDescent="0.3">
      <c r="K20" s="27" t="s">
        <v>122</v>
      </c>
    </row>
    <row r="21" spans="1:11" ht="129.6" x14ac:dyDescent="0.3">
      <c r="B21" s="23" t="s">
        <v>108</v>
      </c>
      <c r="C21" s="23" t="s">
        <v>109</v>
      </c>
      <c r="D21" s="23" t="s">
        <v>110</v>
      </c>
      <c r="K21" s="26" t="s">
        <v>128</v>
      </c>
    </row>
    <row r="22" spans="1:11" x14ac:dyDescent="0.3">
      <c r="A22" s="23" t="s">
        <v>97</v>
      </c>
      <c r="B22">
        <f>QUARTILE(E3:E6,1)</f>
        <v>43750</v>
      </c>
      <c r="C22">
        <f>QUARTILE(D3:D8,1)</f>
        <v>89700</v>
      </c>
      <c r="D22" s="5">
        <f>QUARTILE(C3:C7,1)</f>
        <v>80000</v>
      </c>
    </row>
    <row r="23" spans="1:11" x14ac:dyDescent="0.3">
      <c r="A23" s="23" t="s">
        <v>98</v>
      </c>
      <c r="B23">
        <f>QUARTILE(E3:E6,2)</f>
        <v>97500</v>
      </c>
      <c r="C23">
        <f>QUARTILE(D3:D8,2)</f>
        <v>109850</v>
      </c>
      <c r="D23" s="5">
        <f>AVERAGE(C3:C7,2)</f>
        <v>75733.666666666672</v>
      </c>
    </row>
    <row r="24" spans="1:11" x14ac:dyDescent="0.3">
      <c r="A24" s="23" t="s">
        <v>93</v>
      </c>
      <c r="B24">
        <f>QUARTILE(E3:E6,3)</f>
        <v>170000</v>
      </c>
      <c r="C24">
        <f>QUARTILE(D3:D8,3)</f>
        <v>130000</v>
      </c>
      <c r="D24" s="5">
        <f>QUARTILE(C3:C7,3)</f>
        <v>89700</v>
      </c>
    </row>
    <row r="25" spans="1:11" x14ac:dyDescent="0.3">
      <c r="A25" s="23" t="s">
        <v>94</v>
      </c>
      <c r="B25">
        <f>B24-B22</f>
        <v>126250</v>
      </c>
      <c r="C25">
        <f>C24-C22</f>
        <v>40300</v>
      </c>
      <c r="D25" s="5">
        <f>D24-D22</f>
        <v>9700</v>
      </c>
    </row>
    <row r="28" spans="1:11" x14ac:dyDescent="0.3">
      <c r="B28" s="23" t="s">
        <v>111</v>
      </c>
      <c r="C28" s="23" t="s">
        <v>112</v>
      </c>
    </row>
    <row r="29" spans="1:11" x14ac:dyDescent="0.3">
      <c r="A29" s="23" t="s">
        <v>97</v>
      </c>
      <c r="B29">
        <f>QUARTILE(F3:F9,1)</f>
        <v>50000</v>
      </c>
      <c r="C29">
        <f>QUARTILE(G3:G11,1)</f>
        <v>45000</v>
      </c>
    </row>
    <row r="30" spans="1:11" x14ac:dyDescent="0.3">
      <c r="A30" s="23" t="s">
        <v>98</v>
      </c>
      <c r="B30">
        <f>QUARTILE(F3:F9,2)</f>
        <v>55000</v>
      </c>
      <c r="C30">
        <f>QUARTILE(G3:G11,2)</f>
        <v>60000</v>
      </c>
    </row>
    <row r="31" spans="1:11" x14ac:dyDescent="0.3">
      <c r="A31" s="23" t="s">
        <v>93</v>
      </c>
      <c r="B31">
        <f>QUARTILE(F3:F9,3)</f>
        <v>89700</v>
      </c>
      <c r="C31">
        <f>QUARTILE(G3:G11,3)</f>
        <v>70000</v>
      </c>
    </row>
    <row r="32" spans="1:11" x14ac:dyDescent="0.3">
      <c r="A32" s="23" t="s">
        <v>94</v>
      </c>
      <c r="B32">
        <f>B31-B29</f>
        <v>39700</v>
      </c>
      <c r="C32">
        <f>C31-C29</f>
        <v>25000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8CF6E-10E4-4DC9-90B3-BF558792AB08}">
  <dimension ref="A1:L46"/>
  <sheetViews>
    <sheetView workbookViewId="0">
      <selection activeCell="E3" sqref="E3"/>
    </sheetView>
  </sheetViews>
  <sheetFormatPr defaultRowHeight="14.4" x14ac:dyDescent="0.3"/>
  <cols>
    <col min="1" max="1" width="10.33203125" bestFit="1" customWidth="1"/>
    <col min="12" max="12" width="34.33203125" customWidth="1"/>
  </cols>
  <sheetData>
    <row r="1" spans="1:12" ht="43.2" x14ac:dyDescent="0.3">
      <c r="A1" s="1" t="s">
        <v>10</v>
      </c>
      <c r="B1" t="s">
        <v>123</v>
      </c>
    </row>
    <row r="2" spans="1:12" x14ac:dyDescent="0.3">
      <c r="A2" s="6">
        <v>43459</v>
      </c>
      <c r="B2" cm="1">
        <f t="array" ref="B2:B46">MONTH(A2:A46)</f>
        <v>12</v>
      </c>
    </row>
    <row r="3" spans="1:12" x14ac:dyDescent="0.3">
      <c r="A3" s="6">
        <v>43749</v>
      </c>
      <c r="B3">
        <v>10</v>
      </c>
      <c r="E3" s="32">
        <f>MODE(_xlfn.ANCHORARRAY(B2))</f>
        <v>12</v>
      </c>
      <c r="F3" t="s">
        <v>124</v>
      </c>
    </row>
    <row r="4" spans="1:12" x14ac:dyDescent="0.3">
      <c r="A4" s="6">
        <v>43484</v>
      </c>
      <c r="B4">
        <v>1</v>
      </c>
    </row>
    <row r="5" spans="1:12" x14ac:dyDescent="0.3">
      <c r="A5" s="6">
        <v>44271</v>
      </c>
      <c r="B5">
        <v>3</v>
      </c>
    </row>
    <row r="6" spans="1:12" x14ac:dyDescent="0.3">
      <c r="A6" s="6">
        <v>43644</v>
      </c>
      <c r="B6">
        <v>6</v>
      </c>
      <c r="L6" s="33" t="s">
        <v>122</v>
      </c>
    </row>
    <row r="7" spans="1:12" ht="115.2" x14ac:dyDescent="0.3">
      <c r="A7" s="6">
        <v>43689</v>
      </c>
      <c r="B7">
        <v>8</v>
      </c>
      <c r="L7" s="26" t="s">
        <v>135</v>
      </c>
    </row>
    <row r="8" spans="1:12" x14ac:dyDescent="0.3">
      <c r="A8" s="6">
        <v>43291</v>
      </c>
      <c r="B8">
        <v>7</v>
      </c>
    </row>
    <row r="9" spans="1:12" x14ac:dyDescent="0.3">
      <c r="A9" s="6">
        <v>43829</v>
      </c>
      <c r="B9">
        <v>12</v>
      </c>
    </row>
    <row r="10" spans="1:12" x14ac:dyDescent="0.3">
      <c r="A10" s="6">
        <v>43361</v>
      </c>
      <c r="B10">
        <v>9</v>
      </c>
    </row>
    <row r="11" spans="1:12" x14ac:dyDescent="0.3">
      <c r="A11" s="6">
        <v>43756</v>
      </c>
      <c r="B11">
        <v>10</v>
      </c>
    </row>
    <row r="12" spans="1:12" x14ac:dyDescent="0.3">
      <c r="A12" s="6">
        <v>43699</v>
      </c>
      <c r="B12">
        <v>8</v>
      </c>
    </row>
    <row r="13" spans="1:12" x14ac:dyDescent="0.3">
      <c r="A13" s="6">
        <v>43643</v>
      </c>
      <c r="B13">
        <v>6</v>
      </c>
    </row>
    <row r="14" spans="1:12" x14ac:dyDescent="0.3">
      <c r="A14" s="6">
        <v>43357</v>
      </c>
      <c r="B14">
        <v>9</v>
      </c>
    </row>
    <row r="15" spans="1:12" x14ac:dyDescent="0.3">
      <c r="A15" s="6">
        <v>43775</v>
      </c>
      <c r="B15">
        <v>11</v>
      </c>
    </row>
    <row r="16" spans="1:12" x14ac:dyDescent="0.3">
      <c r="A16" s="6">
        <v>43455</v>
      </c>
      <c r="B16">
        <v>12</v>
      </c>
    </row>
    <row r="17" spans="1:2" x14ac:dyDescent="0.3">
      <c r="A17" s="6">
        <v>43448</v>
      </c>
      <c r="B17">
        <v>12</v>
      </c>
    </row>
    <row r="18" spans="1:2" x14ac:dyDescent="0.3">
      <c r="A18" s="6">
        <v>43491</v>
      </c>
      <c r="B18">
        <v>1</v>
      </c>
    </row>
    <row r="19" spans="1:2" x14ac:dyDescent="0.3">
      <c r="A19" s="6">
        <v>43248</v>
      </c>
      <c r="B19">
        <v>5</v>
      </c>
    </row>
    <row r="20" spans="1:2" x14ac:dyDescent="0.3">
      <c r="A20" s="6">
        <v>43282</v>
      </c>
      <c r="B20">
        <v>7</v>
      </c>
    </row>
    <row r="21" spans="1:2" x14ac:dyDescent="0.3">
      <c r="A21" s="6">
        <v>43516</v>
      </c>
      <c r="B21">
        <v>2</v>
      </c>
    </row>
    <row r="22" spans="1:2" x14ac:dyDescent="0.3">
      <c r="A22" s="6">
        <v>43861</v>
      </c>
      <c r="B22">
        <v>1</v>
      </c>
    </row>
    <row r="23" spans="1:2" x14ac:dyDescent="0.3">
      <c r="A23" s="6">
        <v>43290</v>
      </c>
      <c r="B23">
        <v>7</v>
      </c>
    </row>
    <row r="24" spans="1:2" x14ac:dyDescent="0.3">
      <c r="A24" s="6">
        <v>43286</v>
      </c>
      <c r="B24">
        <v>7</v>
      </c>
    </row>
    <row r="25" spans="1:2" x14ac:dyDescent="0.3">
      <c r="A25" s="6">
        <v>43105</v>
      </c>
      <c r="B25">
        <v>1</v>
      </c>
    </row>
    <row r="26" spans="1:2" x14ac:dyDescent="0.3">
      <c r="A26" s="6">
        <v>43677</v>
      </c>
      <c r="B26">
        <v>7</v>
      </c>
    </row>
    <row r="27" spans="1:2" x14ac:dyDescent="0.3">
      <c r="A27" s="6">
        <v>43431</v>
      </c>
      <c r="B27">
        <v>11</v>
      </c>
    </row>
    <row r="28" spans="1:2" x14ac:dyDescent="0.3">
      <c r="A28" s="6">
        <v>43116</v>
      </c>
      <c r="B28">
        <v>1</v>
      </c>
    </row>
    <row r="29" spans="1:2" x14ac:dyDescent="0.3">
      <c r="A29" s="6">
        <v>43214</v>
      </c>
      <c r="B29">
        <v>4</v>
      </c>
    </row>
    <row r="30" spans="1:2" x14ac:dyDescent="0.3">
      <c r="A30" s="6">
        <v>43219</v>
      </c>
      <c r="B30">
        <v>4</v>
      </c>
    </row>
    <row r="31" spans="1:2" x14ac:dyDescent="0.3">
      <c r="A31" s="6">
        <v>43370</v>
      </c>
      <c r="B31">
        <v>9</v>
      </c>
    </row>
    <row r="32" spans="1:2" x14ac:dyDescent="0.3">
      <c r="A32" s="6">
        <v>43337</v>
      </c>
      <c r="B32">
        <v>8</v>
      </c>
    </row>
    <row r="33" spans="1:2" x14ac:dyDescent="0.3">
      <c r="A33" s="6">
        <v>43833</v>
      </c>
      <c r="B33">
        <v>1</v>
      </c>
    </row>
    <row r="34" spans="1:2" x14ac:dyDescent="0.3">
      <c r="A34" s="6">
        <v>43932</v>
      </c>
      <c r="B34">
        <v>4</v>
      </c>
    </row>
    <row r="35" spans="1:2" x14ac:dyDescent="0.3">
      <c r="A35" s="6">
        <v>43709</v>
      </c>
      <c r="B35">
        <v>9</v>
      </c>
    </row>
    <row r="36" spans="1:2" x14ac:dyDescent="0.3">
      <c r="A36" s="6">
        <v>43756</v>
      </c>
      <c r="B36">
        <v>10</v>
      </c>
    </row>
    <row r="37" spans="1:2" x14ac:dyDescent="0.3">
      <c r="A37" s="6">
        <v>43589</v>
      </c>
      <c r="B37">
        <v>5</v>
      </c>
    </row>
    <row r="38" spans="1:2" x14ac:dyDescent="0.3">
      <c r="A38" s="6">
        <v>43522</v>
      </c>
      <c r="B38">
        <v>2</v>
      </c>
    </row>
    <row r="39" spans="1:2" x14ac:dyDescent="0.3">
      <c r="A39" s="6">
        <v>43682</v>
      </c>
      <c r="B39">
        <v>8</v>
      </c>
    </row>
    <row r="40" spans="1:2" x14ac:dyDescent="0.3">
      <c r="A40" s="6">
        <v>43426</v>
      </c>
      <c r="B40">
        <v>11</v>
      </c>
    </row>
    <row r="41" spans="1:2" x14ac:dyDescent="0.3">
      <c r="A41" s="6">
        <v>44242</v>
      </c>
      <c r="B41">
        <v>2</v>
      </c>
    </row>
    <row r="42" spans="1:2" x14ac:dyDescent="0.3">
      <c r="A42" s="6">
        <v>43397</v>
      </c>
      <c r="B42">
        <v>10</v>
      </c>
    </row>
    <row r="43" spans="1:2" x14ac:dyDescent="0.3">
      <c r="A43" s="6">
        <v>44270</v>
      </c>
      <c r="B43">
        <v>3</v>
      </c>
    </row>
    <row r="44" spans="1:2" x14ac:dyDescent="0.3">
      <c r="A44" s="6">
        <v>43453</v>
      </c>
      <c r="B44">
        <v>12</v>
      </c>
    </row>
    <row r="45" spans="1:2" x14ac:dyDescent="0.3">
      <c r="A45" s="6">
        <v>44263</v>
      </c>
      <c r="B45">
        <v>3</v>
      </c>
    </row>
    <row r="46" spans="1:2" x14ac:dyDescent="0.3">
      <c r="A46" s="6">
        <v>43820</v>
      </c>
      <c r="B46">
        <v>12</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613922-848E-4938-B6DD-2026B82FF2B2}">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2.xml><?xml version="1.0" encoding="utf-8"?>
<ds:datastoreItem xmlns:ds="http://schemas.openxmlformats.org/officeDocument/2006/customXml" ds:itemID="{8F04AA7A-29E7-4D72-991B-FC6A6B03C2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5FB3E9-CF6F-4533-B0D7-FE72AF14AC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SUMMARY</vt:lpstr>
      <vt:lpstr>TASK 3</vt:lpstr>
      <vt:lpstr>TASK 2</vt:lpstr>
      <vt:lpstr>TASK 1</vt:lpstr>
      <vt:lpstr>TASK 4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Barath S P</cp:lastModifiedBy>
  <cp:revision/>
  <dcterms:created xsi:type="dcterms:W3CDTF">2021-05-24T07:11:16Z</dcterms:created>
  <dcterms:modified xsi:type="dcterms:W3CDTF">2024-10-17T08:56:13Z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