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heme/themeOverride1.xml" ContentType="application/vnd.openxmlformats-officedocument.themeOverrid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Luis\Desktop\Universidad\Econometria\Tareas\"/>
    </mc:Choice>
  </mc:AlternateContent>
  <xr:revisionPtr revIDLastSave="0" documentId="13_ncr:1_{A61A18F6-6BA4-4A33-AA16-6770E2C93EB1}" xr6:coauthVersionLast="47" xr6:coauthVersionMax="47" xr10:uidLastSave="{00000000-0000-0000-0000-000000000000}"/>
  <bookViews>
    <workbookView xWindow="-120" yWindow="480" windowWidth="29040" windowHeight="15840" activeTab="5" xr2:uid="{00000000-000D-0000-FFFF-FFFF00000000}"/>
  </bookViews>
  <sheets>
    <sheet name="Via Formula" sheetId="1" r:id="rId1"/>
    <sheet name="Via Optimizacion" sheetId="2" r:id="rId2"/>
    <sheet name="Via Statics" sheetId="4" r:id="rId3"/>
    <sheet name="Test de Hipotesis" sheetId="5" r:id="rId4"/>
    <sheet name="Grafico" sheetId="7" r:id="rId5"/>
    <sheet name="Log - Log" sheetId="8" r:id="rId6"/>
  </sheets>
  <externalReferences>
    <externalReference r:id="rId7"/>
    <externalReference r:id="rId8"/>
  </externalReferences>
  <definedNames>
    <definedName name="solver_adj" localSheetId="1" hidden="1">'Via Optimizacion'!$I$2:$I$3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'Via Optimizacion'!$I$7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2</definedName>
    <definedName name="solver_nod" localSheetId="1" hidden="1">2147483647</definedName>
    <definedName name="solver_num" localSheetId="1" hidden="1">1</definedName>
    <definedName name="solver_nwt" localSheetId="1" hidden="1">1</definedName>
    <definedName name="solver_opt" localSheetId="1" hidden="1">'Via Optimizacion'!$I$8</definedName>
    <definedName name="solver_pre" localSheetId="1" hidden="1">0.000001</definedName>
    <definedName name="solver_rbv" localSheetId="1" hidden="1">1</definedName>
    <definedName name="solver_rel1" localSheetId="1" hidden="1">2</definedName>
    <definedName name="solver_rhs1" localSheetId="1" hidden="1">0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9" i="8" l="1" a="1"/>
  <c r="G19" i="8" s="1"/>
  <c r="D3" i="8" l="1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102" i="8"/>
  <c r="B103" i="8"/>
  <c r="B104" i="8"/>
  <c r="B105" i="8"/>
  <c r="B106" i="8"/>
  <c r="B107" i="8"/>
  <c r="B108" i="8"/>
  <c r="B109" i="8"/>
  <c r="B110" i="8"/>
  <c r="B111" i="8"/>
  <c r="B112" i="8"/>
  <c r="B113" i="8"/>
  <c r="B114" i="8"/>
  <c r="B115" i="8"/>
  <c r="B116" i="8"/>
  <c r="B117" i="8"/>
  <c r="B118" i="8"/>
  <c r="B119" i="8"/>
  <c r="B120" i="8"/>
  <c r="B121" i="8"/>
  <c r="B122" i="8"/>
  <c r="B123" i="8"/>
  <c r="B124" i="8"/>
  <c r="B125" i="8"/>
  <c r="B126" i="8"/>
  <c r="B127" i="8"/>
  <c r="B128" i="8"/>
  <c r="B129" i="8"/>
  <c r="B130" i="8"/>
  <c r="B131" i="8"/>
  <c r="B132" i="8"/>
  <c r="B133" i="8"/>
  <c r="B134" i="8"/>
  <c r="B135" i="8"/>
  <c r="B136" i="8"/>
  <c r="B137" i="8"/>
  <c r="B138" i="8"/>
  <c r="B139" i="8"/>
  <c r="B140" i="8"/>
  <c r="B141" i="8"/>
  <c r="B142" i="8"/>
  <c r="B143" i="8"/>
  <c r="B144" i="8"/>
  <c r="B145" i="8"/>
  <c r="B146" i="8"/>
  <c r="B147" i="8"/>
  <c r="B148" i="8"/>
  <c r="B149" i="8"/>
  <c r="B150" i="8"/>
  <c r="B151" i="8"/>
  <c r="B152" i="8"/>
  <c r="B153" i="8"/>
  <c r="B154" i="8"/>
  <c r="B155" i="8"/>
  <c r="B156" i="8"/>
  <c r="B157" i="8"/>
  <c r="B158" i="8"/>
  <c r="B159" i="8"/>
  <c r="B160" i="8"/>
  <c r="B161" i="8"/>
  <c r="B162" i="8"/>
  <c r="B163" i="8"/>
  <c r="B164" i="8"/>
  <c r="B165" i="8"/>
  <c r="B166" i="8"/>
  <c r="B167" i="8"/>
  <c r="B168" i="8"/>
  <c r="B169" i="8"/>
  <c r="B170" i="8"/>
  <c r="B171" i="8"/>
  <c r="B172" i="8"/>
  <c r="B173" i="8"/>
  <c r="B174" i="8"/>
  <c r="B175" i="8"/>
  <c r="B176" i="8"/>
  <c r="B177" i="8"/>
  <c r="B178" i="8"/>
  <c r="B179" i="8"/>
  <c r="B180" i="8"/>
  <c r="B181" i="8"/>
  <c r="B182" i="8"/>
  <c r="B183" i="8"/>
  <c r="B184" i="8"/>
  <c r="B185" i="8"/>
  <c r="B186" i="8"/>
  <c r="B187" i="8"/>
  <c r="B188" i="8"/>
  <c r="B189" i="8"/>
  <c r="B190" i="8"/>
  <c r="B191" i="8"/>
  <c r="B192" i="8"/>
  <c r="B193" i="8"/>
  <c r="B194" i="8"/>
  <c r="B195" i="8"/>
  <c r="B196" i="8"/>
  <c r="B197" i="8"/>
  <c r="B198" i="8"/>
  <c r="B199" i="8"/>
  <c r="B200" i="8"/>
  <c r="B201" i="8"/>
  <c r="B202" i="8"/>
  <c r="B203" i="8"/>
  <c r="B204" i="8"/>
  <c r="B205" i="8"/>
  <c r="B206" i="8"/>
  <c r="B207" i="8"/>
  <c r="B2" i="8"/>
  <c r="H18" i="8" a="1"/>
  <c r="I18" i="8" l="1"/>
  <c r="I19" i="8"/>
  <c r="H18" i="8"/>
  <c r="H19" i="8"/>
  <c r="I15" i="8"/>
  <c r="H9" i="8"/>
  <c r="H15" i="8" s="1"/>
  <c r="H14" i="8" s="1"/>
  <c r="H13" i="8"/>
  <c r="B22" i="5" a="1"/>
  <c r="B22" i="5" s="1"/>
  <c r="D18" i="5"/>
  <c r="C16" i="5"/>
  <c r="C12" i="5"/>
  <c r="C18" i="5" s="1"/>
  <c r="C21" i="5" a="1"/>
  <c r="L19" i="8" l="1"/>
  <c r="M19" i="8"/>
  <c r="J19" i="8"/>
  <c r="K19" i="8" s="1"/>
  <c r="M18" i="8"/>
  <c r="L18" i="8"/>
  <c r="J18" i="8"/>
  <c r="K18" i="8" s="1"/>
  <c r="C17" i="5"/>
  <c r="C21" i="5"/>
  <c r="D21" i="5"/>
  <c r="C22" i="5"/>
  <c r="D22" i="5"/>
  <c r="E21" i="5" l="1"/>
  <c r="F21" i="5" s="1"/>
  <c r="E22" i="5"/>
  <c r="F22" i="5" s="1"/>
  <c r="G22" i="5"/>
  <c r="H22" i="5"/>
  <c r="H21" i="5"/>
  <c r="G21" i="5"/>
  <c r="C2" i="2" l="1"/>
  <c r="D2" i="2" s="1"/>
  <c r="E2" i="2" s="1"/>
  <c r="C3" i="2"/>
  <c r="D3" i="2" s="1"/>
  <c r="E3" i="2" s="1"/>
  <c r="C4" i="2"/>
  <c r="D4" i="2" s="1"/>
  <c r="E4" i="2" s="1"/>
  <c r="C5" i="2"/>
  <c r="C6" i="2"/>
  <c r="C7" i="2"/>
  <c r="D7" i="2" s="1"/>
  <c r="E7" i="2" s="1"/>
  <c r="C8" i="2"/>
  <c r="D8" i="2" s="1"/>
  <c r="E8" i="2" s="1"/>
  <c r="C9" i="2"/>
  <c r="C10" i="2"/>
  <c r="D10" i="2" s="1"/>
  <c r="E10" i="2" s="1"/>
  <c r="C11" i="2"/>
  <c r="C12" i="2"/>
  <c r="C13" i="2"/>
  <c r="C14" i="2"/>
  <c r="C15" i="2"/>
  <c r="D15" i="2" s="1"/>
  <c r="E15" i="2" s="1"/>
  <c r="C16" i="2"/>
  <c r="D16" i="2" s="1"/>
  <c r="E16" i="2" s="1"/>
  <c r="C17" i="2"/>
  <c r="D17" i="2" s="1"/>
  <c r="E17" i="2" s="1"/>
  <c r="C18" i="2"/>
  <c r="D18" i="2" s="1"/>
  <c r="E18" i="2" s="1"/>
  <c r="C19" i="2"/>
  <c r="D19" i="2" s="1"/>
  <c r="E19" i="2" s="1"/>
  <c r="C20" i="2"/>
  <c r="C21" i="2"/>
  <c r="C22" i="2"/>
  <c r="C23" i="2"/>
  <c r="C24" i="2"/>
  <c r="C25" i="2"/>
  <c r="D25" i="2" s="1"/>
  <c r="E25" i="2" s="1"/>
  <c r="C26" i="2"/>
  <c r="C27" i="2"/>
  <c r="D27" i="2" s="1"/>
  <c r="E27" i="2" s="1"/>
  <c r="C28" i="2"/>
  <c r="D28" i="2" s="1"/>
  <c r="E28" i="2" s="1"/>
  <c r="C29" i="2"/>
  <c r="D29" i="2" s="1"/>
  <c r="E29" i="2" s="1"/>
  <c r="C30" i="2"/>
  <c r="C31" i="2"/>
  <c r="D31" i="2" s="1"/>
  <c r="E31" i="2" s="1"/>
  <c r="C32" i="2"/>
  <c r="C33" i="2"/>
  <c r="D33" i="2" s="1"/>
  <c r="E33" i="2" s="1"/>
  <c r="C34" i="2"/>
  <c r="D34" i="2" s="1"/>
  <c r="E34" i="2" s="1"/>
  <c r="C35" i="2"/>
  <c r="C36" i="2"/>
  <c r="C37" i="2"/>
  <c r="D37" i="2" s="1"/>
  <c r="E37" i="2" s="1"/>
  <c r="C38" i="2"/>
  <c r="C39" i="2"/>
  <c r="D39" i="2" s="1"/>
  <c r="E39" i="2" s="1"/>
  <c r="C40" i="2"/>
  <c r="D40" i="2" s="1"/>
  <c r="E40" i="2" s="1"/>
  <c r="C41" i="2"/>
  <c r="C42" i="2"/>
  <c r="C43" i="2"/>
  <c r="D43" i="2" s="1"/>
  <c r="E43" i="2" s="1"/>
  <c r="C44" i="2"/>
  <c r="C45" i="2"/>
  <c r="D45" i="2" s="1"/>
  <c r="E45" i="2" s="1"/>
  <c r="C46" i="2"/>
  <c r="C47" i="2"/>
  <c r="D47" i="2" s="1"/>
  <c r="E47" i="2" s="1"/>
  <c r="C48" i="2"/>
  <c r="C49" i="2"/>
  <c r="D49" i="2" s="1"/>
  <c r="E49" i="2" s="1"/>
  <c r="C50" i="2"/>
  <c r="C51" i="2"/>
  <c r="D51" i="2" s="1"/>
  <c r="E51" i="2" s="1"/>
  <c r="C52" i="2"/>
  <c r="D52" i="2" s="1"/>
  <c r="E52" i="2" s="1"/>
  <c r="C53" i="2"/>
  <c r="C54" i="2"/>
  <c r="C55" i="2"/>
  <c r="D55" i="2" s="1"/>
  <c r="E55" i="2" s="1"/>
  <c r="C56" i="2"/>
  <c r="D56" i="2" s="1"/>
  <c r="E56" i="2" s="1"/>
  <c r="C57" i="2"/>
  <c r="D57" i="2" s="1"/>
  <c r="E57" i="2" s="1"/>
  <c r="C58" i="2"/>
  <c r="D58" i="2" s="1"/>
  <c r="E58" i="2" s="1"/>
  <c r="C59" i="2"/>
  <c r="D59" i="2" s="1"/>
  <c r="E59" i="2" s="1"/>
  <c r="C60" i="2"/>
  <c r="C61" i="2"/>
  <c r="D61" i="2" s="1"/>
  <c r="E61" i="2" s="1"/>
  <c r="C62" i="2"/>
  <c r="C63" i="2"/>
  <c r="D63" i="2" s="1"/>
  <c r="E63" i="2" s="1"/>
  <c r="C64" i="2"/>
  <c r="D64" i="2" s="1"/>
  <c r="E64" i="2" s="1"/>
  <c r="C65" i="2"/>
  <c r="C66" i="2"/>
  <c r="C67" i="2"/>
  <c r="D67" i="2" s="1"/>
  <c r="E67" i="2" s="1"/>
  <c r="C68" i="2"/>
  <c r="C69" i="2"/>
  <c r="D69" i="2" s="1"/>
  <c r="E69" i="2" s="1"/>
  <c r="C70" i="2"/>
  <c r="D70" i="2" s="1"/>
  <c r="E70" i="2" s="1"/>
  <c r="C71" i="2"/>
  <c r="D71" i="2" s="1"/>
  <c r="E71" i="2" s="1"/>
  <c r="C72" i="2"/>
  <c r="C73" i="2"/>
  <c r="D73" i="2" s="1"/>
  <c r="E73" i="2" s="1"/>
  <c r="C74" i="2"/>
  <c r="C75" i="2"/>
  <c r="D75" i="2" s="1"/>
  <c r="E75" i="2" s="1"/>
  <c r="C76" i="2"/>
  <c r="D76" i="2" s="1"/>
  <c r="E76" i="2" s="1"/>
  <c r="C77" i="2"/>
  <c r="C78" i="2"/>
  <c r="C79" i="2"/>
  <c r="D79" i="2" s="1"/>
  <c r="E79" i="2" s="1"/>
  <c r="C80" i="2"/>
  <c r="D80" i="2" s="1"/>
  <c r="E80" i="2" s="1"/>
  <c r="C81" i="2"/>
  <c r="D81" i="2" s="1"/>
  <c r="E81" i="2" s="1"/>
  <c r="C82" i="2"/>
  <c r="C83" i="2"/>
  <c r="C84" i="2"/>
  <c r="C85" i="2"/>
  <c r="D85" i="2" s="1"/>
  <c r="E85" i="2" s="1"/>
  <c r="C86" i="2"/>
  <c r="C87" i="2"/>
  <c r="D87" i="2" s="1"/>
  <c r="E87" i="2" s="1"/>
  <c r="C88" i="2"/>
  <c r="D88" i="2" s="1"/>
  <c r="E88" i="2" s="1"/>
  <c r="C89" i="2"/>
  <c r="C90" i="2"/>
  <c r="C91" i="2"/>
  <c r="D91" i="2" s="1"/>
  <c r="E91" i="2" s="1"/>
  <c r="C92" i="2"/>
  <c r="C93" i="2"/>
  <c r="D93" i="2" s="1"/>
  <c r="E93" i="2" s="1"/>
  <c r="C94" i="2"/>
  <c r="C95" i="2"/>
  <c r="C96" i="2"/>
  <c r="D96" i="2" s="1"/>
  <c r="E96" i="2" s="1"/>
  <c r="C97" i="2"/>
  <c r="D97" i="2" s="1"/>
  <c r="E97" i="2" s="1"/>
  <c r="C98" i="2"/>
  <c r="C99" i="2"/>
  <c r="D99" i="2" s="1"/>
  <c r="E99" i="2" s="1"/>
  <c r="C100" i="2"/>
  <c r="D100" i="2" s="1"/>
  <c r="E100" i="2" s="1"/>
  <c r="C101" i="2"/>
  <c r="C102" i="2"/>
  <c r="C103" i="2"/>
  <c r="D103" i="2" s="1"/>
  <c r="E103" i="2" s="1"/>
  <c r="C104" i="2"/>
  <c r="C105" i="2"/>
  <c r="D105" i="2" s="1"/>
  <c r="E105" i="2" s="1"/>
  <c r="C106" i="2"/>
  <c r="D106" i="2" s="1"/>
  <c r="E106" i="2" s="1"/>
  <c r="C107" i="2"/>
  <c r="C108" i="2"/>
  <c r="C109" i="2"/>
  <c r="D109" i="2" s="1"/>
  <c r="E109" i="2" s="1"/>
  <c r="C110" i="2"/>
  <c r="C111" i="2"/>
  <c r="D111" i="2" s="1"/>
  <c r="E111" i="2" s="1"/>
  <c r="C112" i="2"/>
  <c r="D112" i="2" s="1"/>
  <c r="E112" i="2" s="1"/>
  <c r="C113" i="2"/>
  <c r="C114" i="2"/>
  <c r="C115" i="2"/>
  <c r="D115" i="2" s="1"/>
  <c r="E115" i="2" s="1"/>
  <c r="C116" i="2"/>
  <c r="C117" i="2"/>
  <c r="D117" i="2" s="1"/>
  <c r="E117" i="2" s="1"/>
  <c r="C118" i="2"/>
  <c r="D118" i="2" s="1"/>
  <c r="E118" i="2" s="1"/>
  <c r="C119" i="2"/>
  <c r="C120" i="2"/>
  <c r="D120" i="2" s="1"/>
  <c r="E120" i="2" s="1"/>
  <c r="C121" i="2"/>
  <c r="D121" i="2" s="1"/>
  <c r="E121" i="2" s="1"/>
  <c r="C122" i="2"/>
  <c r="C123" i="2"/>
  <c r="D123" i="2" s="1"/>
  <c r="E123" i="2" s="1"/>
  <c r="C124" i="2"/>
  <c r="D124" i="2" s="1"/>
  <c r="E124" i="2" s="1"/>
  <c r="C125" i="2"/>
  <c r="C126" i="2"/>
  <c r="D126" i="2" s="1"/>
  <c r="E126" i="2" s="1"/>
  <c r="C127" i="2"/>
  <c r="D127" i="2" s="1"/>
  <c r="E127" i="2" s="1"/>
  <c r="C128" i="2"/>
  <c r="C129" i="2"/>
  <c r="D129" i="2" s="1"/>
  <c r="E129" i="2" s="1"/>
  <c r="C130" i="2"/>
  <c r="D130" i="2" s="1"/>
  <c r="E130" i="2" s="1"/>
  <c r="C131" i="2"/>
  <c r="D131" i="2" s="1"/>
  <c r="E131" i="2" s="1"/>
  <c r="C132" i="2"/>
  <c r="D132" i="2" s="1"/>
  <c r="E132" i="2" s="1"/>
  <c r="C133" i="2"/>
  <c r="D133" i="2" s="1"/>
  <c r="E133" i="2" s="1"/>
  <c r="C134" i="2"/>
  <c r="C135" i="2"/>
  <c r="D135" i="2" s="1"/>
  <c r="E135" i="2" s="1"/>
  <c r="C136" i="2"/>
  <c r="D136" i="2" s="1"/>
  <c r="E136" i="2" s="1"/>
  <c r="C137" i="2"/>
  <c r="C138" i="2"/>
  <c r="C139" i="2"/>
  <c r="D139" i="2" s="1"/>
  <c r="E139" i="2" s="1"/>
  <c r="C140" i="2"/>
  <c r="D140" i="2" s="1"/>
  <c r="E140" i="2" s="1"/>
  <c r="C141" i="2"/>
  <c r="D141" i="2" s="1"/>
  <c r="E141" i="2" s="1"/>
  <c r="C142" i="2"/>
  <c r="C143" i="2"/>
  <c r="C144" i="2"/>
  <c r="C145" i="2"/>
  <c r="C146" i="2"/>
  <c r="C147" i="2"/>
  <c r="D147" i="2" s="1"/>
  <c r="E147" i="2" s="1"/>
  <c r="C148" i="2"/>
  <c r="D148" i="2" s="1"/>
  <c r="E148" i="2" s="1"/>
  <c r="C149" i="2"/>
  <c r="C150" i="2"/>
  <c r="C151" i="2"/>
  <c r="C152" i="2"/>
  <c r="C153" i="2"/>
  <c r="D153" i="2" s="1"/>
  <c r="E153" i="2" s="1"/>
  <c r="C154" i="2"/>
  <c r="D154" i="2" s="1"/>
  <c r="E154" i="2" s="1"/>
  <c r="C155" i="2"/>
  <c r="D155" i="2" s="1"/>
  <c r="E155" i="2" s="1"/>
  <c r="C156" i="2"/>
  <c r="C157" i="2"/>
  <c r="C158" i="2"/>
  <c r="C159" i="2"/>
  <c r="D159" i="2" s="1"/>
  <c r="E159" i="2" s="1"/>
  <c r="C160" i="2"/>
  <c r="D160" i="2" s="1"/>
  <c r="E160" i="2" s="1"/>
  <c r="C161" i="2"/>
  <c r="C162" i="2"/>
  <c r="C163" i="2"/>
  <c r="C164" i="2"/>
  <c r="D164" i="2" s="1"/>
  <c r="E164" i="2" s="1"/>
  <c r="C165" i="2"/>
  <c r="D165" i="2" s="1"/>
  <c r="E165" i="2" s="1"/>
  <c r="C166" i="2"/>
  <c r="C167" i="2"/>
  <c r="C168" i="2"/>
  <c r="C169" i="2"/>
  <c r="C170" i="2"/>
  <c r="C171" i="2"/>
  <c r="D171" i="2" s="1"/>
  <c r="E171" i="2" s="1"/>
  <c r="C172" i="2"/>
  <c r="D172" i="2" s="1"/>
  <c r="E172" i="2" s="1"/>
  <c r="C173" i="2"/>
  <c r="C174" i="2"/>
  <c r="D174" i="2" s="1"/>
  <c r="E174" i="2" s="1"/>
  <c r="C175" i="2"/>
  <c r="C176" i="2"/>
  <c r="C177" i="2"/>
  <c r="C178" i="2"/>
  <c r="D178" i="2" s="1"/>
  <c r="E178" i="2" s="1"/>
  <c r="C179" i="2"/>
  <c r="C180" i="2"/>
  <c r="C181" i="2"/>
  <c r="D181" i="2" s="1"/>
  <c r="E181" i="2" s="1"/>
  <c r="C182" i="2"/>
  <c r="C183" i="2"/>
  <c r="D183" i="2" s="1"/>
  <c r="E183" i="2" s="1"/>
  <c r="C184" i="2"/>
  <c r="D184" i="2" s="1"/>
  <c r="E184" i="2" s="1"/>
  <c r="C185" i="2"/>
  <c r="D185" i="2" s="1"/>
  <c r="E185" i="2" s="1"/>
  <c r="C186" i="2"/>
  <c r="D186" i="2" s="1"/>
  <c r="E186" i="2" s="1"/>
  <c r="C187" i="2"/>
  <c r="C188" i="2"/>
  <c r="C189" i="2"/>
  <c r="C190" i="2"/>
  <c r="C191" i="2"/>
  <c r="C192" i="2"/>
  <c r="C193" i="2"/>
  <c r="D193" i="2" s="1"/>
  <c r="E193" i="2" s="1"/>
  <c r="C194" i="2"/>
  <c r="C195" i="2"/>
  <c r="D195" i="2" s="1"/>
  <c r="E195" i="2" s="1"/>
  <c r="C196" i="2"/>
  <c r="D196" i="2" s="1"/>
  <c r="E196" i="2" s="1"/>
  <c r="C197" i="2"/>
  <c r="D197" i="2" s="1"/>
  <c r="E197" i="2" s="1"/>
  <c r="C198" i="2"/>
  <c r="C199" i="2"/>
  <c r="C200" i="2"/>
  <c r="C201" i="2"/>
  <c r="C202" i="2"/>
  <c r="D202" i="2" s="1"/>
  <c r="E202" i="2" s="1"/>
  <c r="C203" i="2"/>
  <c r="C204" i="2"/>
  <c r="C205" i="2"/>
  <c r="C206" i="2"/>
  <c r="C207" i="2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" i="1"/>
  <c r="L12" i="1"/>
  <c r="L11" i="1"/>
  <c r="L9" i="1"/>
  <c r="L8" i="1"/>
  <c r="N8" i="1" s="1"/>
  <c r="N15" i="1" s="1"/>
  <c r="I5" i="2" l="1"/>
  <c r="D53" i="2"/>
  <c r="E53" i="2" s="1"/>
  <c r="D77" i="2"/>
  <c r="E77" i="2" s="1"/>
  <c r="D5" i="2"/>
  <c r="E5" i="2" s="1"/>
  <c r="D6" i="2"/>
  <c r="E6" i="2" s="1"/>
  <c r="D198" i="2"/>
  <c r="E198" i="2" s="1"/>
  <c r="D200" i="2"/>
  <c r="E200" i="2" s="1"/>
  <c r="D42" i="2"/>
  <c r="E42" i="2" s="1"/>
  <c r="D54" i="2"/>
  <c r="E54" i="2" s="1"/>
  <c r="D89" i="2"/>
  <c r="E89" i="2" s="1"/>
  <c r="D92" i="2"/>
  <c r="E92" i="2" s="1"/>
  <c r="D20" i="2"/>
  <c r="E20" i="2" s="1"/>
  <c r="D114" i="2"/>
  <c r="E114" i="2" s="1"/>
  <c r="D23" i="2"/>
  <c r="E23" i="2" s="1"/>
  <c r="D11" i="2"/>
  <c r="E11" i="2" s="1"/>
  <c r="D44" i="2"/>
  <c r="E44" i="2" s="1"/>
  <c r="D116" i="2"/>
  <c r="E116" i="2" s="1"/>
  <c r="D188" i="2"/>
  <c r="E188" i="2" s="1"/>
  <c r="D32" i="2"/>
  <c r="E32" i="2" s="1"/>
  <c r="D95" i="2"/>
  <c r="E95" i="2" s="1"/>
  <c r="D142" i="2"/>
  <c r="E142" i="2" s="1"/>
  <c r="D22" i="2"/>
  <c r="E22" i="2" s="1"/>
  <c r="D35" i="2"/>
  <c r="E35" i="2" s="1"/>
  <c r="D104" i="2"/>
  <c r="E104" i="2" s="1"/>
  <c r="D152" i="2"/>
  <c r="E152" i="2" s="1"/>
  <c r="D46" i="2"/>
  <c r="E46" i="2" s="1"/>
  <c r="D167" i="2"/>
  <c r="E167" i="2" s="1"/>
  <c r="D166" i="2"/>
  <c r="E166" i="2" s="1"/>
  <c r="D128" i="2"/>
  <c r="E128" i="2" s="1"/>
  <c r="D78" i="2"/>
  <c r="E78" i="2" s="1"/>
  <c r="D176" i="2"/>
  <c r="E176" i="2" s="1"/>
  <c r="D24" i="2"/>
  <c r="E24" i="2" s="1"/>
  <c r="D36" i="2"/>
  <c r="E36" i="2" s="1"/>
  <c r="D119" i="2"/>
  <c r="E119" i="2" s="1"/>
  <c r="D83" i="2"/>
  <c r="E83" i="2" s="1"/>
  <c r="D143" i="2"/>
  <c r="E143" i="2" s="1"/>
  <c r="D203" i="2"/>
  <c r="E203" i="2" s="1"/>
  <c r="D84" i="2"/>
  <c r="E84" i="2" s="1"/>
  <c r="D107" i="2"/>
  <c r="E107" i="2" s="1"/>
  <c r="D179" i="2"/>
  <c r="E179" i="2" s="1"/>
  <c r="D156" i="2"/>
  <c r="E156" i="2" s="1"/>
  <c r="D9" i="2"/>
  <c r="E9" i="2" s="1"/>
  <c r="D21" i="2"/>
  <c r="E21" i="2" s="1"/>
  <c r="D201" i="2"/>
  <c r="E201" i="2" s="1"/>
  <c r="D144" i="2"/>
  <c r="E144" i="2" s="1"/>
  <c r="D190" i="2"/>
  <c r="E190" i="2" s="1"/>
  <c r="D68" i="2"/>
  <c r="E68" i="2" s="1"/>
  <c r="D94" i="2"/>
  <c r="E94" i="2" s="1"/>
  <c r="D191" i="2"/>
  <c r="E191" i="2" s="1"/>
  <c r="D60" i="2"/>
  <c r="E60" i="2" s="1"/>
  <c r="D13" i="2"/>
  <c r="E13" i="2" s="1"/>
  <c r="D82" i="2"/>
  <c r="E82" i="2" s="1"/>
  <c r="D177" i="2"/>
  <c r="E177" i="2" s="1"/>
  <c r="D12" i="2"/>
  <c r="E12" i="2" s="1"/>
  <c r="D30" i="2"/>
  <c r="E30" i="2" s="1"/>
  <c r="D90" i="2"/>
  <c r="E90" i="2" s="1"/>
  <c r="D138" i="2"/>
  <c r="E138" i="2" s="1"/>
  <c r="D168" i="2"/>
  <c r="E168" i="2" s="1"/>
  <c r="D65" i="2"/>
  <c r="E65" i="2" s="1"/>
  <c r="D72" i="2"/>
  <c r="E72" i="2" s="1"/>
  <c r="D108" i="2"/>
  <c r="E108" i="2" s="1"/>
  <c r="D180" i="2"/>
  <c r="E180" i="2" s="1"/>
  <c r="D204" i="2"/>
  <c r="E204" i="2" s="1"/>
  <c r="D150" i="2"/>
  <c r="E150" i="2" s="1"/>
  <c r="D192" i="2"/>
  <c r="E192" i="2" s="1"/>
  <c r="D41" i="2"/>
  <c r="E41" i="2" s="1"/>
  <c r="D48" i="2"/>
  <c r="E48" i="2" s="1"/>
  <c r="D66" i="2"/>
  <c r="E66" i="2" s="1"/>
  <c r="D102" i="2"/>
  <c r="E102" i="2" s="1"/>
  <c r="D162" i="2"/>
  <c r="E162" i="2" s="1"/>
  <c r="D189" i="2"/>
  <c r="E189" i="2" s="1"/>
  <c r="D145" i="2"/>
  <c r="E145" i="2" s="1"/>
  <c r="D151" i="2"/>
  <c r="E151" i="2" s="1"/>
  <c r="D157" i="2"/>
  <c r="E157" i="2" s="1"/>
  <c r="D163" i="2"/>
  <c r="E163" i="2" s="1"/>
  <c r="D169" i="2"/>
  <c r="E169" i="2" s="1"/>
  <c r="D175" i="2"/>
  <c r="E175" i="2" s="1"/>
  <c r="D187" i="2"/>
  <c r="E187" i="2" s="1"/>
  <c r="D199" i="2"/>
  <c r="E199" i="2" s="1"/>
  <c r="D206" i="2"/>
  <c r="E206" i="2" s="1"/>
  <c r="D14" i="2"/>
  <c r="E14" i="2" s="1"/>
  <c r="D26" i="2"/>
  <c r="E26" i="2" s="1"/>
  <c r="D38" i="2"/>
  <c r="E38" i="2" s="1"/>
  <c r="D50" i="2"/>
  <c r="E50" i="2" s="1"/>
  <c r="D62" i="2"/>
  <c r="E62" i="2" s="1"/>
  <c r="D74" i="2"/>
  <c r="E74" i="2" s="1"/>
  <c r="D86" i="2"/>
  <c r="E86" i="2" s="1"/>
  <c r="D98" i="2"/>
  <c r="E98" i="2" s="1"/>
  <c r="D110" i="2"/>
  <c r="E110" i="2" s="1"/>
  <c r="D122" i="2"/>
  <c r="E122" i="2" s="1"/>
  <c r="D134" i="2"/>
  <c r="E134" i="2" s="1"/>
  <c r="D146" i="2"/>
  <c r="E146" i="2" s="1"/>
  <c r="D158" i="2"/>
  <c r="E158" i="2" s="1"/>
  <c r="D170" i="2"/>
  <c r="E170" i="2" s="1"/>
  <c r="D182" i="2"/>
  <c r="E182" i="2" s="1"/>
  <c r="D194" i="2"/>
  <c r="E194" i="2" s="1"/>
  <c r="D207" i="2"/>
  <c r="E207" i="2" s="1"/>
  <c r="D101" i="2"/>
  <c r="E101" i="2" s="1"/>
  <c r="D113" i="2"/>
  <c r="E113" i="2" s="1"/>
  <c r="D125" i="2"/>
  <c r="E125" i="2" s="1"/>
  <c r="D137" i="2"/>
  <c r="E137" i="2" s="1"/>
  <c r="D149" i="2"/>
  <c r="E149" i="2" s="1"/>
  <c r="D161" i="2"/>
  <c r="E161" i="2" s="1"/>
  <c r="D173" i="2"/>
  <c r="E173" i="2" s="1"/>
  <c r="D205" i="2"/>
  <c r="E205" i="2" s="1"/>
  <c r="I8" i="2" l="1"/>
  <c r="I7" i="2"/>
  <c r="D16" i="5"/>
  <c r="E16" i="5" l="1"/>
  <c r="D17" i="5"/>
  <c r="C9" i="5"/>
  <c r="C10" i="5" s="1"/>
  <c r="C8" i="5"/>
  <c r="E17" i="5"/>
  <c r="F8" i="5"/>
  <c r="F9" i="5" s="1"/>
  <c r="F10" i="5" l="1"/>
  <c r="C11" i="5"/>
  <c r="F16" i="5"/>
  <c r="G16" i="5" l="1"/>
  <c r="H16" i="5" s="1"/>
  <c r="I13" i="8"/>
  <c r="J13" i="8"/>
  <c r="K13" i="8" s="1"/>
  <c r="L13" i="8" s="1"/>
  <c r="M13" i="8" s="1"/>
  <c r="I14" i="8"/>
  <c r="K5" i="8"/>
  <c r="K6" i="8"/>
  <c r="K7" i="8"/>
  <c r="H6" i="8"/>
  <c r="H5" i="8"/>
  <c r="J14" i="8"/>
  <c r="H7" i="8"/>
  <c r="H8" i="8"/>
</calcChain>
</file>

<file path=xl/sharedStrings.xml><?xml version="1.0" encoding="utf-8"?>
<sst xmlns="http://schemas.openxmlformats.org/spreadsheetml/2006/main" count="171" uniqueCount="89">
  <si>
    <t>β1</t>
  </si>
  <si>
    <t>=</t>
  </si>
  <si>
    <t>Covarianza (X,Y)</t>
  </si>
  <si>
    <t>Varianza (X)</t>
  </si>
  <si>
    <t>hora semana/año</t>
  </si>
  <si>
    <t>TV (horas/semana) - Y</t>
  </si>
  <si>
    <t>Edad (años) - X</t>
  </si>
  <si>
    <t>Promedio X</t>
  </si>
  <si>
    <t>Promedio Y</t>
  </si>
  <si>
    <t>Y promedio</t>
  </si>
  <si>
    <t>β0 + β1 * X promedio</t>
  </si>
  <si>
    <t>β0</t>
  </si>
  <si>
    <t>Y promedio - β0 * X promedio</t>
  </si>
  <si>
    <t>Formula Regresion Simple</t>
  </si>
  <si>
    <t>Y</t>
  </si>
  <si>
    <r>
      <t xml:space="preserve">β0 + β1 * X + </t>
    </r>
    <r>
      <rPr>
        <b/>
        <sz val="11"/>
        <color theme="1"/>
        <rFont val="Calibri"/>
        <family val="2"/>
      </rPr>
      <t>µ</t>
    </r>
  </si>
  <si>
    <r>
      <t xml:space="preserve">Se tomara como variable dependiente </t>
    </r>
    <r>
      <rPr>
        <b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=  TV(horas/semana)</t>
    </r>
  </si>
  <si>
    <r>
      <t xml:space="preserve">Se tomara como variable independiente 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=  Edad(años)</t>
    </r>
  </si>
  <si>
    <t xml:space="preserve">37,2796 + 0,9981 * X </t>
  </si>
  <si>
    <t>Y - estimado</t>
  </si>
  <si>
    <t>µ - estimado</t>
  </si>
  <si>
    <t>SS</t>
  </si>
  <si>
    <t>r</t>
  </si>
  <si>
    <t>Suma de residuales (SR)</t>
  </si>
  <si>
    <t>Suma de cudrados residuales (SSR)</t>
  </si>
  <si>
    <t>µ - estimado (residual)</t>
  </si>
  <si>
    <t>SSR (suma de residuales ^2)</t>
  </si>
  <si>
    <t>Resumen</t>
  </si>
  <si>
    <t>Estadísticas de la regresión</t>
  </si>
  <si>
    <t>Coeficiente de correlación múltiple</t>
  </si>
  <si>
    <t>Coeficiente de determinación R^2</t>
  </si>
  <si>
    <t>R^2  ajustado</t>
  </si>
  <si>
    <t>Error típico</t>
  </si>
  <si>
    <t>Observaciones</t>
  </si>
  <si>
    <t>ANÁLISIS DE VARIANZA</t>
  </si>
  <si>
    <t>Regresión</t>
  </si>
  <si>
    <t>Residuos</t>
  </si>
  <si>
    <t>Total</t>
  </si>
  <si>
    <t>Intercepción</t>
  </si>
  <si>
    <t>Grados de libertad</t>
  </si>
  <si>
    <t>Suma de cuadrados</t>
  </si>
  <si>
    <t>Promedio de los cuadrados</t>
  </si>
  <si>
    <t>F</t>
  </si>
  <si>
    <t>Valor crítico de F</t>
  </si>
  <si>
    <t>Coeficientes</t>
  </si>
  <si>
    <t>Estadístico t</t>
  </si>
  <si>
    <t>Probabilidad</t>
  </si>
  <si>
    <t>Inferior 95%</t>
  </si>
  <si>
    <t>Superior 95%</t>
  </si>
  <si>
    <t>Inferior 95,0%</t>
  </si>
  <si>
    <t>Superior 95,0%</t>
  </si>
  <si>
    <t>Análisis de los residuales</t>
  </si>
  <si>
    <t>Observación</t>
  </si>
  <si>
    <t>Pronóstico TV (horas/semana) - Y</t>
  </si>
  <si>
    <t>H0</t>
  </si>
  <si>
    <t>β1 = 0</t>
  </si>
  <si>
    <t>Ha</t>
  </si>
  <si>
    <t>β1 ≠ 0</t>
  </si>
  <si>
    <t>Regression Analysis</t>
  </si>
  <si>
    <t>OVERALL FIT</t>
  </si>
  <si>
    <t>Multiple R</t>
  </si>
  <si>
    <t>R Square</t>
  </si>
  <si>
    <t>Adjusted R Square</t>
  </si>
  <si>
    <t>Standard Error</t>
  </si>
  <si>
    <t>Observations</t>
  </si>
  <si>
    <t>AIC</t>
  </si>
  <si>
    <t>AICc</t>
  </si>
  <si>
    <t>SBC</t>
  </si>
  <si>
    <t>ANOVA</t>
  </si>
  <si>
    <t>Alpha</t>
  </si>
  <si>
    <t>df</t>
  </si>
  <si>
    <t>MS</t>
  </si>
  <si>
    <t>p-value</t>
  </si>
  <si>
    <t>sig</t>
  </si>
  <si>
    <t>Regression</t>
  </si>
  <si>
    <t>Residual</t>
  </si>
  <si>
    <t>coeff</t>
  </si>
  <si>
    <t>std err</t>
  </si>
  <si>
    <t>t stat</t>
  </si>
  <si>
    <t>lower</t>
  </si>
  <si>
    <t>upper</t>
  </si>
  <si>
    <t>Intercept</t>
  </si>
  <si>
    <t>No hay Regresion</t>
  </si>
  <si>
    <t>Hay Regresion</t>
  </si>
  <si>
    <t>Valores Observados</t>
  </si>
  <si>
    <t>Valores Estimados</t>
  </si>
  <si>
    <t>Ln TV</t>
  </si>
  <si>
    <t>Ln Edad</t>
  </si>
  <si>
    <t>Pronóstico Ln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</si>
</sst>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164" formatCode="0.0000"/>
    <numFmt numFmtId="165" formatCode="_ * #,##0.0000_ ;_ * \-#,##0.0000_ ;_ * &quot;-&quot;_ ;_ @_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sz val="8"/>
      <color theme="1"/>
      <name val="Arial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164" fontId="0" fillId="0" borderId="0" xfId="0" applyNumberFormat="1" applyFill="1" applyBorder="1"/>
    <xf numFmtId="164" fontId="0" fillId="0" borderId="0" xfId="0" applyNumberFormat="1"/>
    <xf numFmtId="0" fontId="4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right"/>
    </xf>
    <xf numFmtId="41" fontId="3" fillId="0" borderId="0" xfId="1" applyFont="1" applyAlignment="1">
      <alignment horizontal="center"/>
    </xf>
    <xf numFmtId="2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41" fontId="2" fillId="0" borderId="2" xfId="1" applyFont="1" applyBorder="1" applyAlignment="1">
      <alignment horizontal="center"/>
    </xf>
    <xf numFmtId="41" fontId="4" fillId="0" borderId="2" xfId="1" applyFont="1" applyBorder="1" applyAlignment="1">
      <alignment horizontal="center"/>
    </xf>
    <xf numFmtId="0" fontId="0" fillId="0" borderId="2" xfId="0" applyBorder="1" applyAlignment="1">
      <alignment horizontal="center"/>
    </xf>
    <xf numFmtId="41" fontId="0" fillId="0" borderId="2" xfId="1" applyFont="1" applyBorder="1" applyAlignment="1">
      <alignment horizontal="center"/>
    </xf>
    <xf numFmtId="41" fontId="3" fillId="0" borderId="2" xfId="1" applyFont="1" applyBorder="1" applyAlignment="1">
      <alignment horizontal="center"/>
    </xf>
    <xf numFmtId="0" fontId="6" fillId="0" borderId="0" xfId="0" applyFont="1"/>
    <xf numFmtId="0" fontId="7" fillId="0" borderId="4" xfId="0" applyFont="1" applyFill="1" applyBorder="1" applyAlignment="1">
      <alignment horizontal="centerContinuous"/>
    </xf>
    <xf numFmtId="0" fontId="6" fillId="0" borderId="0" xfId="0" applyFont="1" applyFill="1" applyBorder="1" applyAlignment="1"/>
    <xf numFmtId="164" fontId="6" fillId="0" borderId="0" xfId="0" applyNumberFormat="1" applyFont="1" applyFill="1" applyBorder="1" applyAlignment="1"/>
    <xf numFmtId="0" fontId="6" fillId="0" borderId="3" xfId="0" applyFont="1" applyFill="1" applyBorder="1" applyAlignment="1"/>
    <xf numFmtId="0" fontId="7" fillId="0" borderId="4" xfId="0" applyFont="1" applyFill="1" applyBorder="1" applyAlignment="1">
      <alignment horizontal="center"/>
    </xf>
    <xf numFmtId="165" fontId="6" fillId="0" borderId="0" xfId="1" applyNumberFormat="1" applyFont="1" applyFill="1" applyBorder="1" applyAlignment="1"/>
    <xf numFmtId="165" fontId="6" fillId="0" borderId="3" xfId="1" applyNumberFormat="1" applyFont="1" applyFill="1" applyBorder="1" applyAlignment="1"/>
    <xf numFmtId="164" fontId="6" fillId="0" borderId="3" xfId="0" applyNumberFormat="1" applyFont="1" applyFill="1" applyBorder="1" applyAlignment="1"/>
    <xf numFmtId="0" fontId="3" fillId="0" borderId="0" xfId="0" applyFont="1"/>
    <xf numFmtId="0" fontId="0" fillId="0" borderId="5" xfId="0" applyBorder="1"/>
    <xf numFmtId="0" fontId="0" fillId="0" borderId="1" xfId="0" applyBorder="1"/>
    <xf numFmtId="0" fontId="9" fillId="0" borderId="6" xfId="0" applyFont="1" applyBorder="1" applyAlignment="1">
      <alignment horizontal="center"/>
    </xf>
    <xf numFmtId="0" fontId="0" fillId="2" borderId="0" xfId="0" applyFill="1"/>
    <xf numFmtId="164" fontId="8" fillId="2" borderId="0" xfId="0" applyNumberFormat="1" applyFont="1" applyFill="1" applyBorder="1" applyAlignment="1"/>
    <xf numFmtId="165" fontId="8" fillId="2" borderId="0" xfId="1" applyNumberFormat="1" applyFont="1" applyFill="1" applyBorder="1" applyAlignment="1"/>
    <xf numFmtId="164" fontId="8" fillId="2" borderId="3" xfId="0" applyNumberFormat="1" applyFont="1" applyFill="1" applyBorder="1" applyAlignment="1"/>
    <xf numFmtId="164" fontId="2" fillId="2" borderId="0" xfId="0" applyNumberFormat="1" applyFont="1" applyFill="1"/>
    <xf numFmtId="1" fontId="2" fillId="2" borderId="0" xfId="1" applyNumberFormat="1" applyFont="1" applyFill="1"/>
    <xf numFmtId="165" fontId="2" fillId="2" borderId="0" xfId="1" applyNumberFormat="1" applyFont="1" applyFill="1"/>
    <xf numFmtId="0" fontId="0" fillId="0" borderId="1" xfId="0" applyFont="1" applyFill="1" applyBorder="1"/>
    <xf numFmtId="165" fontId="0" fillId="0" borderId="2" xfId="1" applyNumberFormat="1" applyFont="1" applyBorder="1" applyAlignment="1">
      <alignment horizontal="center"/>
    </xf>
    <xf numFmtId="165" fontId="0" fillId="0" borderId="0" xfId="1" applyNumberFormat="1" applyFont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164" fontId="0" fillId="0" borderId="1" xfId="0" applyNumberFormat="1" applyBorder="1"/>
    <xf numFmtId="0" fontId="2" fillId="2" borderId="0" xfId="0" applyFont="1" applyFill="1"/>
    <xf numFmtId="164" fontId="2" fillId="2" borderId="1" xfId="0" applyNumberFormat="1" applyFont="1" applyFill="1" applyBorder="1"/>
    <xf numFmtId="0" fontId="0" fillId="0" borderId="0" xfId="0" applyFill="1" applyBorder="1" applyAlignment="1"/>
    <xf numFmtId="0" fontId="0" fillId="0" borderId="3" xfId="0" applyFill="1" applyBorder="1" applyAlignment="1"/>
    <xf numFmtId="0" fontId="9" fillId="0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Continuous"/>
    </xf>
    <xf numFmtId="0" fontId="5" fillId="2" borderId="0" xfId="0" applyFont="1" applyFill="1" applyAlignment="1">
      <alignment horizontal="center" wrapText="1"/>
    </xf>
    <xf numFmtId="0" fontId="2" fillId="2" borderId="1" xfId="0" applyFont="1" applyFill="1" applyBorder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s-CL"/>
              <a:t>Grafico de Dispersion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s-C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5875" cap="rnd">
                <a:solidFill>
                  <a:srgbClr val="FFC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'Via Formula'!$B$2:$B$207</c:f>
              <c:numCache>
                <c:formatCode>General</c:formatCode>
                <c:ptCount val="206"/>
                <c:pt idx="0">
                  <c:v>21</c:v>
                </c:pt>
                <c:pt idx="1">
                  <c:v>21</c:v>
                </c:pt>
                <c:pt idx="2">
                  <c:v>18</c:v>
                </c:pt>
                <c:pt idx="3">
                  <c:v>23</c:v>
                </c:pt>
                <c:pt idx="4">
                  <c:v>19</c:v>
                </c:pt>
                <c:pt idx="5">
                  <c:v>19</c:v>
                </c:pt>
                <c:pt idx="6">
                  <c:v>20</c:v>
                </c:pt>
                <c:pt idx="7">
                  <c:v>24</c:v>
                </c:pt>
                <c:pt idx="8">
                  <c:v>21</c:v>
                </c:pt>
                <c:pt idx="9">
                  <c:v>23</c:v>
                </c:pt>
                <c:pt idx="10">
                  <c:v>20</c:v>
                </c:pt>
                <c:pt idx="11">
                  <c:v>21</c:v>
                </c:pt>
                <c:pt idx="12">
                  <c:v>23</c:v>
                </c:pt>
                <c:pt idx="13">
                  <c:v>24</c:v>
                </c:pt>
                <c:pt idx="14">
                  <c:v>19</c:v>
                </c:pt>
                <c:pt idx="15">
                  <c:v>24</c:v>
                </c:pt>
                <c:pt idx="16">
                  <c:v>23</c:v>
                </c:pt>
                <c:pt idx="17">
                  <c:v>18</c:v>
                </c:pt>
                <c:pt idx="18">
                  <c:v>20</c:v>
                </c:pt>
                <c:pt idx="19">
                  <c:v>19</c:v>
                </c:pt>
                <c:pt idx="20">
                  <c:v>22</c:v>
                </c:pt>
                <c:pt idx="21">
                  <c:v>18</c:v>
                </c:pt>
                <c:pt idx="22">
                  <c:v>20</c:v>
                </c:pt>
                <c:pt idx="23">
                  <c:v>24</c:v>
                </c:pt>
                <c:pt idx="24">
                  <c:v>22</c:v>
                </c:pt>
                <c:pt idx="25">
                  <c:v>20</c:v>
                </c:pt>
                <c:pt idx="26">
                  <c:v>21</c:v>
                </c:pt>
                <c:pt idx="27">
                  <c:v>20</c:v>
                </c:pt>
                <c:pt idx="28">
                  <c:v>19</c:v>
                </c:pt>
                <c:pt idx="29">
                  <c:v>24</c:v>
                </c:pt>
                <c:pt idx="30">
                  <c:v>23</c:v>
                </c:pt>
                <c:pt idx="31">
                  <c:v>22</c:v>
                </c:pt>
                <c:pt idx="32">
                  <c:v>22</c:v>
                </c:pt>
                <c:pt idx="33">
                  <c:v>20</c:v>
                </c:pt>
                <c:pt idx="34">
                  <c:v>23</c:v>
                </c:pt>
                <c:pt idx="35">
                  <c:v>23</c:v>
                </c:pt>
                <c:pt idx="36">
                  <c:v>22</c:v>
                </c:pt>
                <c:pt idx="37">
                  <c:v>23</c:v>
                </c:pt>
                <c:pt idx="38">
                  <c:v>21</c:v>
                </c:pt>
                <c:pt idx="39">
                  <c:v>19</c:v>
                </c:pt>
                <c:pt idx="40">
                  <c:v>24</c:v>
                </c:pt>
                <c:pt idx="41">
                  <c:v>18</c:v>
                </c:pt>
                <c:pt idx="42">
                  <c:v>22</c:v>
                </c:pt>
                <c:pt idx="43">
                  <c:v>21</c:v>
                </c:pt>
                <c:pt idx="44">
                  <c:v>21</c:v>
                </c:pt>
                <c:pt idx="45">
                  <c:v>30</c:v>
                </c:pt>
                <c:pt idx="46">
                  <c:v>28</c:v>
                </c:pt>
                <c:pt idx="47">
                  <c:v>26</c:v>
                </c:pt>
                <c:pt idx="48">
                  <c:v>30</c:v>
                </c:pt>
                <c:pt idx="49">
                  <c:v>34</c:v>
                </c:pt>
                <c:pt idx="50">
                  <c:v>34</c:v>
                </c:pt>
                <c:pt idx="51">
                  <c:v>29</c:v>
                </c:pt>
                <c:pt idx="52">
                  <c:v>34</c:v>
                </c:pt>
                <c:pt idx="53">
                  <c:v>29</c:v>
                </c:pt>
                <c:pt idx="54">
                  <c:v>30</c:v>
                </c:pt>
                <c:pt idx="55">
                  <c:v>33</c:v>
                </c:pt>
                <c:pt idx="56">
                  <c:v>30</c:v>
                </c:pt>
                <c:pt idx="57">
                  <c:v>30</c:v>
                </c:pt>
                <c:pt idx="58">
                  <c:v>26</c:v>
                </c:pt>
                <c:pt idx="59">
                  <c:v>32</c:v>
                </c:pt>
                <c:pt idx="60">
                  <c:v>33</c:v>
                </c:pt>
                <c:pt idx="61">
                  <c:v>27</c:v>
                </c:pt>
                <c:pt idx="62">
                  <c:v>27</c:v>
                </c:pt>
                <c:pt idx="63">
                  <c:v>29</c:v>
                </c:pt>
                <c:pt idx="64">
                  <c:v>31</c:v>
                </c:pt>
                <c:pt idx="65">
                  <c:v>34</c:v>
                </c:pt>
                <c:pt idx="66">
                  <c:v>33</c:v>
                </c:pt>
                <c:pt idx="67">
                  <c:v>29</c:v>
                </c:pt>
                <c:pt idx="68">
                  <c:v>25</c:v>
                </c:pt>
                <c:pt idx="69">
                  <c:v>28</c:v>
                </c:pt>
                <c:pt idx="70">
                  <c:v>32</c:v>
                </c:pt>
                <c:pt idx="71">
                  <c:v>32</c:v>
                </c:pt>
                <c:pt idx="72">
                  <c:v>26</c:v>
                </c:pt>
                <c:pt idx="73">
                  <c:v>30</c:v>
                </c:pt>
                <c:pt idx="74">
                  <c:v>33</c:v>
                </c:pt>
                <c:pt idx="75">
                  <c:v>27</c:v>
                </c:pt>
                <c:pt idx="76">
                  <c:v>25</c:v>
                </c:pt>
                <c:pt idx="77">
                  <c:v>25</c:v>
                </c:pt>
                <c:pt idx="78">
                  <c:v>26</c:v>
                </c:pt>
                <c:pt idx="79">
                  <c:v>25</c:v>
                </c:pt>
                <c:pt idx="80">
                  <c:v>26</c:v>
                </c:pt>
                <c:pt idx="81">
                  <c:v>36</c:v>
                </c:pt>
                <c:pt idx="82">
                  <c:v>35</c:v>
                </c:pt>
                <c:pt idx="83">
                  <c:v>42</c:v>
                </c:pt>
                <c:pt idx="84">
                  <c:v>36</c:v>
                </c:pt>
                <c:pt idx="85">
                  <c:v>35</c:v>
                </c:pt>
                <c:pt idx="86">
                  <c:v>43</c:v>
                </c:pt>
                <c:pt idx="87">
                  <c:v>39</c:v>
                </c:pt>
                <c:pt idx="88">
                  <c:v>37</c:v>
                </c:pt>
                <c:pt idx="89">
                  <c:v>37</c:v>
                </c:pt>
                <c:pt idx="90">
                  <c:v>36</c:v>
                </c:pt>
                <c:pt idx="91">
                  <c:v>40</c:v>
                </c:pt>
                <c:pt idx="92">
                  <c:v>43</c:v>
                </c:pt>
                <c:pt idx="93">
                  <c:v>40</c:v>
                </c:pt>
                <c:pt idx="94">
                  <c:v>42</c:v>
                </c:pt>
                <c:pt idx="95">
                  <c:v>44</c:v>
                </c:pt>
                <c:pt idx="96">
                  <c:v>37</c:v>
                </c:pt>
                <c:pt idx="97">
                  <c:v>44</c:v>
                </c:pt>
                <c:pt idx="98">
                  <c:v>40</c:v>
                </c:pt>
                <c:pt idx="99">
                  <c:v>38</c:v>
                </c:pt>
                <c:pt idx="100">
                  <c:v>38</c:v>
                </c:pt>
                <c:pt idx="101">
                  <c:v>40</c:v>
                </c:pt>
                <c:pt idx="102">
                  <c:v>40</c:v>
                </c:pt>
                <c:pt idx="103">
                  <c:v>44</c:v>
                </c:pt>
                <c:pt idx="104">
                  <c:v>36</c:v>
                </c:pt>
                <c:pt idx="105">
                  <c:v>43</c:v>
                </c:pt>
                <c:pt idx="106">
                  <c:v>37</c:v>
                </c:pt>
                <c:pt idx="107">
                  <c:v>44</c:v>
                </c:pt>
                <c:pt idx="108">
                  <c:v>40</c:v>
                </c:pt>
                <c:pt idx="109">
                  <c:v>44</c:v>
                </c:pt>
                <c:pt idx="110">
                  <c:v>37</c:v>
                </c:pt>
                <c:pt idx="111">
                  <c:v>40</c:v>
                </c:pt>
                <c:pt idx="112">
                  <c:v>41</c:v>
                </c:pt>
                <c:pt idx="113">
                  <c:v>38</c:v>
                </c:pt>
                <c:pt idx="114">
                  <c:v>35</c:v>
                </c:pt>
                <c:pt idx="115">
                  <c:v>41</c:v>
                </c:pt>
                <c:pt idx="116">
                  <c:v>39</c:v>
                </c:pt>
                <c:pt idx="117">
                  <c:v>40</c:v>
                </c:pt>
                <c:pt idx="118">
                  <c:v>44</c:v>
                </c:pt>
                <c:pt idx="119">
                  <c:v>38</c:v>
                </c:pt>
                <c:pt idx="120">
                  <c:v>40</c:v>
                </c:pt>
                <c:pt idx="121">
                  <c:v>38</c:v>
                </c:pt>
                <c:pt idx="122">
                  <c:v>36</c:v>
                </c:pt>
                <c:pt idx="123">
                  <c:v>49</c:v>
                </c:pt>
                <c:pt idx="124">
                  <c:v>54</c:v>
                </c:pt>
                <c:pt idx="125">
                  <c:v>52</c:v>
                </c:pt>
                <c:pt idx="126">
                  <c:v>48</c:v>
                </c:pt>
                <c:pt idx="127">
                  <c:v>49</c:v>
                </c:pt>
                <c:pt idx="128">
                  <c:v>51</c:v>
                </c:pt>
                <c:pt idx="129">
                  <c:v>49</c:v>
                </c:pt>
                <c:pt idx="130">
                  <c:v>51</c:v>
                </c:pt>
                <c:pt idx="131">
                  <c:v>48</c:v>
                </c:pt>
                <c:pt idx="132">
                  <c:v>45</c:v>
                </c:pt>
                <c:pt idx="133">
                  <c:v>50</c:v>
                </c:pt>
                <c:pt idx="134">
                  <c:v>50</c:v>
                </c:pt>
                <c:pt idx="135">
                  <c:v>50</c:v>
                </c:pt>
                <c:pt idx="136">
                  <c:v>47</c:v>
                </c:pt>
                <c:pt idx="137">
                  <c:v>47</c:v>
                </c:pt>
                <c:pt idx="138">
                  <c:v>54</c:v>
                </c:pt>
                <c:pt idx="139">
                  <c:v>54</c:v>
                </c:pt>
                <c:pt idx="140">
                  <c:v>53</c:v>
                </c:pt>
                <c:pt idx="141">
                  <c:v>52</c:v>
                </c:pt>
                <c:pt idx="142">
                  <c:v>46</c:v>
                </c:pt>
                <c:pt idx="143">
                  <c:v>51</c:v>
                </c:pt>
                <c:pt idx="144">
                  <c:v>49</c:v>
                </c:pt>
                <c:pt idx="145">
                  <c:v>51</c:v>
                </c:pt>
                <c:pt idx="146">
                  <c:v>46</c:v>
                </c:pt>
                <c:pt idx="147">
                  <c:v>49</c:v>
                </c:pt>
                <c:pt idx="148">
                  <c:v>46</c:v>
                </c:pt>
                <c:pt idx="149">
                  <c:v>52</c:v>
                </c:pt>
                <c:pt idx="150">
                  <c:v>45</c:v>
                </c:pt>
                <c:pt idx="151">
                  <c:v>46</c:v>
                </c:pt>
                <c:pt idx="152">
                  <c:v>47</c:v>
                </c:pt>
                <c:pt idx="153">
                  <c:v>53</c:v>
                </c:pt>
                <c:pt idx="154">
                  <c:v>54</c:v>
                </c:pt>
                <c:pt idx="155">
                  <c:v>48</c:v>
                </c:pt>
                <c:pt idx="156">
                  <c:v>52</c:v>
                </c:pt>
                <c:pt idx="157">
                  <c:v>63</c:v>
                </c:pt>
                <c:pt idx="158">
                  <c:v>61</c:v>
                </c:pt>
                <c:pt idx="159">
                  <c:v>55</c:v>
                </c:pt>
                <c:pt idx="160">
                  <c:v>56</c:v>
                </c:pt>
                <c:pt idx="161">
                  <c:v>57</c:v>
                </c:pt>
                <c:pt idx="162">
                  <c:v>62</c:v>
                </c:pt>
                <c:pt idx="163">
                  <c:v>61</c:v>
                </c:pt>
                <c:pt idx="164">
                  <c:v>56</c:v>
                </c:pt>
                <c:pt idx="165">
                  <c:v>56</c:v>
                </c:pt>
                <c:pt idx="166">
                  <c:v>59</c:v>
                </c:pt>
                <c:pt idx="167">
                  <c:v>59</c:v>
                </c:pt>
                <c:pt idx="168">
                  <c:v>61</c:v>
                </c:pt>
                <c:pt idx="169">
                  <c:v>60</c:v>
                </c:pt>
                <c:pt idx="170">
                  <c:v>60</c:v>
                </c:pt>
                <c:pt idx="171">
                  <c:v>56</c:v>
                </c:pt>
                <c:pt idx="172">
                  <c:v>57</c:v>
                </c:pt>
                <c:pt idx="173">
                  <c:v>59</c:v>
                </c:pt>
                <c:pt idx="174">
                  <c:v>58</c:v>
                </c:pt>
                <c:pt idx="175">
                  <c:v>59</c:v>
                </c:pt>
                <c:pt idx="176">
                  <c:v>64</c:v>
                </c:pt>
                <c:pt idx="177">
                  <c:v>64</c:v>
                </c:pt>
                <c:pt idx="178">
                  <c:v>62</c:v>
                </c:pt>
                <c:pt idx="179">
                  <c:v>59</c:v>
                </c:pt>
                <c:pt idx="180">
                  <c:v>56</c:v>
                </c:pt>
                <c:pt idx="181">
                  <c:v>60</c:v>
                </c:pt>
                <c:pt idx="182">
                  <c:v>61</c:v>
                </c:pt>
                <c:pt idx="183">
                  <c:v>55</c:v>
                </c:pt>
                <c:pt idx="184">
                  <c:v>63</c:v>
                </c:pt>
                <c:pt idx="185">
                  <c:v>59</c:v>
                </c:pt>
                <c:pt idx="186">
                  <c:v>79</c:v>
                </c:pt>
                <c:pt idx="187">
                  <c:v>80</c:v>
                </c:pt>
                <c:pt idx="188">
                  <c:v>78</c:v>
                </c:pt>
                <c:pt idx="189">
                  <c:v>76</c:v>
                </c:pt>
                <c:pt idx="190">
                  <c:v>70</c:v>
                </c:pt>
                <c:pt idx="191">
                  <c:v>67</c:v>
                </c:pt>
                <c:pt idx="192">
                  <c:v>76</c:v>
                </c:pt>
                <c:pt idx="193">
                  <c:v>69</c:v>
                </c:pt>
                <c:pt idx="194">
                  <c:v>74</c:v>
                </c:pt>
                <c:pt idx="195">
                  <c:v>71</c:v>
                </c:pt>
                <c:pt idx="196">
                  <c:v>68</c:v>
                </c:pt>
                <c:pt idx="197">
                  <c:v>77</c:v>
                </c:pt>
                <c:pt idx="198">
                  <c:v>67</c:v>
                </c:pt>
                <c:pt idx="199">
                  <c:v>73</c:v>
                </c:pt>
                <c:pt idx="200">
                  <c:v>79</c:v>
                </c:pt>
                <c:pt idx="201">
                  <c:v>71</c:v>
                </c:pt>
                <c:pt idx="202">
                  <c:v>74</c:v>
                </c:pt>
                <c:pt idx="203">
                  <c:v>80</c:v>
                </c:pt>
                <c:pt idx="204">
                  <c:v>77</c:v>
                </c:pt>
                <c:pt idx="205">
                  <c:v>75</c:v>
                </c:pt>
              </c:numCache>
            </c:numRef>
          </c:xVal>
          <c:yVal>
            <c:numRef>
              <c:f>'Via Formula'!$A$2:$A$207</c:f>
              <c:numCache>
                <c:formatCode>General</c:formatCode>
                <c:ptCount val="206"/>
                <c:pt idx="0">
                  <c:v>48</c:v>
                </c:pt>
                <c:pt idx="1">
                  <c:v>47</c:v>
                </c:pt>
                <c:pt idx="2">
                  <c:v>73</c:v>
                </c:pt>
                <c:pt idx="3">
                  <c:v>65</c:v>
                </c:pt>
                <c:pt idx="4">
                  <c:v>74</c:v>
                </c:pt>
                <c:pt idx="5">
                  <c:v>50</c:v>
                </c:pt>
                <c:pt idx="6">
                  <c:v>57</c:v>
                </c:pt>
                <c:pt idx="7">
                  <c:v>64</c:v>
                </c:pt>
                <c:pt idx="8">
                  <c:v>70</c:v>
                </c:pt>
                <c:pt idx="9">
                  <c:v>51</c:v>
                </c:pt>
                <c:pt idx="10">
                  <c:v>54</c:v>
                </c:pt>
                <c:pt idx="11">
                  <c:v>63</c:v>
                </c:pt>
                <c:pt idx="12">
                  <c:v>67</c:v>
                </c:pt>
                <c:pt idx="13">
                  <c:v>75</c:v>
                </c:pt>
                <c:pt idx="14">
                  <c:v>61</c:v>
                </c:pt>
                <c:pt idx="15">
                  <c:v>51</c:v>
                </c:pt>
                <c:pt idx="16">
                  <c:v>47</c:v>
                </c:pt>
                <c:pt idx="17">
                  <c:v>76</c:v>
                </c:pt>
                <c:pt idx="18">
                  <c:v>63</c:v>
                </c:pt>
                <c:pt idx="19">
                  <c:v>72</c:v>
                </c:pt>
                <c:pt idx="20">
                  <c:v>59</c:v>
                </c:pt>
                <c:pt idx="21">
                  <c:v>57</c:v>
                </c:pt>
                <c:pt idx="22">
                  <c:v>51</c:v>
                </c:pt>
                <c:pt idx="23">
                  <c:v>62</c:v>
                </c:pt>
                <c:pt idx="24">
                  <c:v>68</c:v>
                </c:pt>
                <c:pt idx="25">
                  <c:v>46</c:v>
                </c:pt>
                <c:pt idx="26">
                  <c:v>64</c:v>
                </c:pt>
                <c:pt idx="27">
                  <c:v>69</c:v>
                </c:pt>
                <c:pt idx="28">
                  <c:v>57</c:v>
                </c:pt>
                <c:pt idx="29">
                  <c:v>57</c:v>
                </c:pt>
                <c:pt idx="30">
                  <c:v>56</c:v>
                </c:pt>
                <c:pt idx="31">
                  <c:v>62</c:v>
                </c:pt>
                <c:pt idx="32">
                  <c:v>37</c:v>
                </c:pt>
                <c:pt idx="33">
                  <c:v>69</c:v>
                </c:pt>
                <c:pt idx="34">
                  <c:v>75</c:v>
                </c:pt>
                <c:pt idx="35">
                  <c:v>52</c:v>
                </c:pt>
                <c:pt idx="36">
                  <c:v>78</c:v>
                </c:pt>
                <c:pt idx="37">
                  <c:v>63</c:v>
                </c:pt>
                <c:pt idx="38">
                  <c:v>41</c:v>
                </c:pt>
                <c:pt idx="39">
                  <c:v>50</c:v>
                </c:pt>
                <c:pt idx="40">
                  <c:v>65</c:v>
                </c:pt>
                <c:pt idx="41">
                  <c:v>62</c:v>
                </c:pt>
                <c:pt idx="42">
                  <c:v>73</c:v>
                </c:pt>
                <c:pt idx="43">
                  <c:v>50</c:v>
                </c:pt>
                <c:pt idx="44">
                  <c:v>56</c:v>
                </c:pt>
                <c:pt idx="45">
                  <c:v>61</c:v>
                </c:pt>
                <c:pt idx="46">
                  <c:v>78</c:v>
                </c:pt>
                <c:pt idx="47">
                  <c:v>72</c:v>
                </c:pt>
                <c:pt idx="48">
                  <c:v>65</c:v>
                </c:pt>
                <c:pt idx="49">
                  <c:v>73</c:v>
                </c:pt>
                <c:pt idx="50">
                  <c:v>69</c:v>
                </c:pt>
                <c:pt idx="51">
                  <c:v>54</c:v>
                </c:pt>
                <c:pt idx="52">
                  <c:v>74</c:v>
                </c:pt>
                <c:pt idx="53">
                  <c:v>70</c:v>
                </c:pt>
                <c:pt idx="54">
                  <c:v>57</c:v>
                </c:pt>
                <c:pt idx="55">
                  <c:v>86</c:v>
                </c:pt>
                <c:pt idx="56">
                  <c:v>55</c:v>
                </c:pt>
                <c:pt idx="57">
                  <c:v>64</c:v>
                </c:pt>
                <c:pt idx="58">
                  <c:v>67</c:v>
                </c:pt>
                <c:pt idx="59">
                  <c:v>71</c:v>
                </c:pt>
                <c:pt idx="60">
                  <c:v>57</c:v>
                </c:pt>
                <c:pt idx="61">
                  <c:v>71</c:v>
                </c:pt>
                <c:pt idx="62">
                  <c:v>70</c:v>
                </c:pt>
                <c:pt idx="63">
                  <c:v>87</c:v>
                </c:pt>
                <c:pt idx="64">
                  <c:v>58</c:v>
                </c:pt>
                <c:pt idx="65">
                  <c:v>62</c:v>
                </c:pt>
                <c:pt idx="66">
                  <c:v>91</c:v>
                </c:pt>
                <c:pt idx="67">
                  <c:v>63</c:v>
                </c:pt>
                <c:pt idx="68">
                  <c:v>69</c:v>
                </c:pt>
                <c:pt idx="69">
                  <c:v>79</c:v>
                </c:pt>
                <c:pt idx="70">
                  <c:v>75</c:v>
                </c:pt>
                <c:pt idx="71">
                  <c:v>56</c:v>
                </c:pt>
                <c:pt idx="72">
                  <c:v>77</c:v>
                </c:pt>
                <c:pt idx="73">
                  <c:v>86</c:v>
                </c:pt>
                <c:pt idx="74">
                  <c:v>80</c:v>
                </c:pt>
                <c:pt idx="75">
                  <c:v>87</c:v>
                </c:pt>
                <c:pt idx="76">
                  <c:v>67</c:v>
                </c:pt>
                <c:pt idx="77">
                  <c:v>63</c:v>
                </c:pt>
                <c:pt idx="78">
                  <c:v>70</c:v>
                </c:pt>
                <c:pt idx="79">
                  <c:v>76</c:v>
                </c:pt>
                <c:pt idx="80">
                  <c:v>70</c:v>
                </c:pt>
                <c:pt idx="81">
                  <c:v>76</c:v>
                </c:pt>
                <c:pt idx="82">
                  <c:v>75</c:v>
                </c:pt>
                <c:pt idx="83">
                  <c:v>69</c:v>
                </c:pt>
                <c:pt idx="84">
                  <c:v>70</c:v>
                </c:pt>
                <c:pt idx="85">
                  <c:v>70</c:v>
                </c:pt>
                <c:pt idx="86">
                  <c:v>64</c:v>
                </c:pt>
                <c:pt idx="87">
                  <c:v>53</c:v>
                </c:pt>
                <c:pt idx="88">
                  <c:v>78</c:v>
                </c:pt>
                <c:pt idx="89">
                  <c:v>71</c:v>
                </c:pt>
                <c:pt idx="90">
                  <c:v>70</c:v>
                </c:pt>
                <c:pt idx="91">
                  <c:v>76</c:v>
                </c:pt>
                <c:pt idx="92">
                  <c:v>75</c:v>
                </c:pt>
                <c:pt idx="93">
                  <c:v>66</c:v>
                </c:pt>
                <c:pt idx="94">
                  <c:v>61</c:v>
                </c:pt>
                <c:pt idx="95">
                  <c:v>70</c:v>
                </c:pt>
                <c:pt idx="96">
                  <c:v>77</c:v>
                </c:pt>
                <c:pt idx="97">
                  <c:v>72</c:v>
                </c:pt>
                <c:pt idx="98">
                  <c:v>63</c:v>
                </c:pt>
                <c:pt idx="99">
                  <c:v>61</c:v>
                </c:pt>
                <c:pt idx="100">
                  <c:v>74</c:v>
                </c:pt>
                <c:pt idx="101">
                  <c:v>64</c:v>
                </c:pt>
                <c:pt idx="102">
                  <c:v>63</c:v>
                </c:pt>
                <c:pt idx="103">
                  <c:v>71</c:v>
                </c:pt>
                <c:pt idx="104">
                  <c:v>64</c:v>
                </c:pt>
                <c:pt idx="105">
                  <c:v>62</c:v>
                </c:pt>
                <c:pt idx="106">
                  <c:v>62</c:v>
                </c:pt>
                <c:pt idx="107">
                  <c:v>76</c:v>
                </c:pt>
                <c:pt idx="108">
                  <c:v>55</c:v>
                </c:pt>
                <c:pt idx="109">
                  <c:v>73</c:v>
                </c:pt>
                <c:pt idx="110">
                  <c:v>63</c:v>
                </c:pt>
                <c:pt idx="111">
                  <c:v>70</c:v>
                </c:pt>
                <c:pt idx="112">
                  <c:v>71</c:v>
                </c:pt>
                <c:pt idx="113">
                  <c:v>70</c:v>
                </c:pt>
                <c:pt idx="114">
                  <c:v>70</c:v>
                </c:pt>
                <c:pt idx="115">
                  <c:v>69</c:v>
                </c:pt>
                <c:pt idx="116">
                  <c:v>71</c:v>
                </c:pt>
                <c:pt idx="117">
                  <c:v>54</c:v>
                </c:pt>
                <c:pt idx="118">
                  <c:v>65</c:v>
                </c:pt>
                <c:pt idx="119">
                  <c:v>62</c:v>
                </c:pt>
                <c:pt idx="120">
                  <c:v>61</c:v>
                </c:pt>
                <c:pt idx="121">
                  <c:v>62</c:v>
                </c:pt>
                <c:pt idx="122">
                  <c:v>62</c:v>
                </c:pt>
                <c:pt idx="123">
                  <c:v>95</c:v>
                </c:pt>
                <c:pt idx="124">
                  <c:v>80</c:v>
                </c:pt>
                <c:pt idx="125">
                  <c:v>105</c:v>
                </c:pt>
                <c:pt idx="126">
                  <c:v>83</c:v>
                </c:pt>
                <c:pt idx="127">
                  <c:v>89</c:v>
                </c:pt>
                <c:pt idx="128">
                  <c:v>90</c:v>
                </c:pt>
                <c:pt idx="129">
                  <c:v>72</c:v>
                </c:pt>
                <c:pt idx="130">
                  <c:v>94</c:v>
                </c:pt>
                <c:pt idx="131">
                  <c:v>72</c:v>
                </c:pt>
                <c:pt idx="132">
                  <c:v>103</c:v>
                </c:pt>
                <c:pt idx="133">
                  <c:v>99</c:v>
                </c:pt>
                <c:pt idx="134">
                  <c:v>84</c:v>
                </c:pt>
                <c:pt idx="135">
                  <c:v>93</c:v>
                </c:pt>
                <c:pt idx="136">
                  <c:v>108</c:v>
                </c:pt>
                <c:pt idx="137">
                  <c:v>82</c:v>
                </c:pt>
                <c:pt idx="138">
                  <c:v>88</c:v>
                </c:pt>
                <c:pt idx="139">
                  <c:v>93</c:v>
                </c:pt>
                <c:pt idx="140">
                  <c:v>82</c:v>
                </c:pt>
                <c:pt idx="141">
                  <c:v>106</c:v>
                </c:pt>
                <c:pt idx="142">
                  <c:v>89</c:v>
                </c:pt>
                <c:pt idx="143">
                  <c:v>110</c:v>
                </c:pt>
                <c:pt idx="144">
                  <c:v>87</c:v>
                </c:pt>
                <c:pt idx="145">
                  <c:v>94</c:v>
                </c:pt>
                <c:pt idx="146">
                  <c:v>76</c:v>
                </c:pt>
                <c:pt idx="147">
                  <c:v>74</c:v>
                </c:pt>
                <c:pt idx="148">
                  <c:v>90</c:v>
                </c:pt>
                <c:pt idx="149">
                  <c:v>83</c:v>
                </c:pt>
                <c:pt idx="150">
                  <c:v>91</c:v>
                </c:pt>
                <c:pt idx="151">
                  <c:v>98</c:v>
                </c:pt>
                <c:pt idx="152">
                  <c:v>71</c:v>
                </c:pt>
                <c:pt idx="153">
                  <c:v>81</c:v>
                </c:pt>
                <c:pt idx="154">
                  <c:v>73</c:v>
                </c:pt>
                <c:pt idx="155">
                  <c:v>87</c:v>
                </c:pt>
                <c:pt idx="156">
                  <c:v>106</c:v>
                </c:pt>
                <c:pt idx="157">
                  <c:v>103</c:v>
                </c:pt>
                <c:pt idx="158">
                  <c:v>110</c:v>
                </c:pt>
                <c:pt idx="159">
                  <c:v>99</c:v>
                </c:pt>
                <c:pt idx="160">
                  <c:v>109</c:v>
                </c:pt>
                <c:pt idx="161">
                  <c:v>93</c:v>
                </c:pt>
                <c:pt idx="162">
                  <c:v>95</c:v>
                </c:pt>
                <c:pt idx="163">
                  <c:v>116</c:v>
                </c:pt>
                <c:pt idx="164">
                  <c:v>103</c:v>
                </c:pt>
                <c:pt idx="165">
                  <c:v>93</c:v>
                </c:pt>
                <c:pt idx="166">
                  <c:v>91</c:v>
                </c:pt>
                <c:pt idx="167">
                  <c:v>74</c:v>
                </c:pt>
                <c:pt idx="168">
                  <c:v>81</c:v>
                </c:pt>
                <c:pt idx="169">
                  <c:v>74</c:v>
                </c:pt>
                <c:pt idx="170">
                  <c:v>95</c:v>
                </c:pt>
                <c:pt idx="171">
                  <c:v>111</c:v>
                </c:pt>
                <c:pt idx="172">
                  <c:v>108</c:v>
                </c:pt>
                <c:pt idx="173">
                  <c:v>88</c:v>
                </c:pt>
                <c:pt idx="174">
                  <c:v>92</c:v>
                </c:pt>
                <c:pt idx="175">
                  <c:v>101</c:v>
                </c:pt>
                <c:pt idx="176">
                  <c:v>90</c:v>
                </c:pt>
                <c:pt idx="177">
                  <c:v>109</c:v>
                </c:pt>
                <c:pt idx="178">
                  <c:v>87</c:v>
                </c:pt>
                <c:pt idx="179">
                  <c:v>92</c:v>
                </c:pt>
                <c:pt idx="180">
                  <c:v>86</c:v>
                </c:pt>
                <c:pt idx="181">
                  <c:v>135</c:v>
                </c:pt>
                <c:pt idx="182">
                  <c:v>87</c:v>
                </c:pt>
                <c:pt idx="183">
                  <c:v>90</c:v>
                </c:pt>
                <c:pt idx="184">
                  <c:v>90</c:v>
                </c:pt>
                <c:pt idx="185">
                  <c:v>80</c:v>
                </c:pt>
                <c:pt idx="186">
                  <c:v>117</c:v>
                </c:pt>
                <c:pt idx="187">
                  <c:v>113</c:v>
                </c:pt>
                <c:pt idx="188">
                  <c:v>117</c:v>
                </c:pt>
                <c:pt idx="189">
                  <c:v>124</c:v>
                </c:pt>
                <c:pt idx="190">
                  <c:v>126</c:v>
                </c:pt>
                <c:pt idx="191">
                  <c:v>120</c:v>
                </c:pt>
                <c:pt idx="192">
                  <c:v>119</c:v>
                </c:pt>
                <c:pt idx="193">
                  <c:v>116</c:v>
                </c:pt>
                <c:pt idx="194">
                  <c:v>113</c:v>
                </c:pt>
                <c:pt idx="195">
                  <c:v>116</c:v>
                </c:pt>
                <c:pt idx="196">
                  <c:v>113</c:v>
                </c:pt>
                <c:pt idx="197">
                  <c:v>110</c:v>
                </c:pt>
                <c:pt idx="198">
                  <c:v>128</c:v>
                </c:pt>
                <c:pt idx="199">
                  <c:v>107</c:v>
                </c:pt>
                <c:pt idx="200">
                  <c:v>110</c:v>
                </c:pt>
                <c:pt idx="201">
                  <c:v>116</c:v>
                </c:pt>
                <c:pt idx="202">
                  <c:v>123</c:v>
                </c:pt>
                <c:pt idx="203">
                  <c:v>124</c:v>
                </c:pt>
                <c:pt idx="204">
                  <c:v>113</c:v>
                </c:pt>
                <c:pt idx="205">
                  <c:v>116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56-44D8-95FF-CDFAAD6AEA63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'Via Formula'!$C$2:$C$207</c:f>
              <c:numCache>
                <c:formatCode>0.00</c:formatCode>
                <c:ptCount val="206"/>
                <c:pt idx="0">
                  <c:v>58.238852122166321</c:v>
                </c:pt>
                <c:pt idx="1">
                  <c:v>58.238852122166321</c:v>
                </c:pt>
                <c:pt idx="2">
                  <c:v>55.244670233631759</c:v>
                </c:pt>
                <c:pt idx="3">
                  <c:v>60.23497338118937</c:v>
                </c:pt>
                <c:pt idx="4">
                  <c:v>56.242730863143279</c:v>
                </c:pt>
                <c:pt idx="5">
                  <c:v>56.242730863143279</c:v>
                </c:pt>
                <c:pt idx="6">
                  <c:v>57.240791492654807</c:v>
                </c:pt>
                <c:pt idx="7">
                  <c:v>61.233034010700891</c:v>
                </c:pt>
                <c:pt idx="8">
                  <c:v>58.238852122166321</c:v>
                </c:pt>
                <c:pt idx="9">
                  <c:v>60.23497338118937</c:v>
                </c:pt>
                <c:pt idx="10">
                  <c:v>57.240791492654807</c:v>
                </c:pt>
                <c:pt idx="11">
                  <c:v>58.238852122166321</c:v>
                </c:pt>
                <c:pt idx="12">
                  <c:v>60.23497338118937</c:v>
                </c:pt>
                <c:pt idx="13">
                  <c:v>61.233034010700891</c:v>
                </c:pt>
                <c:pt idx="14">
                  <c:v>56.242730863143279</c:v>
                </c:pt>
                <c:pt idx="15">
                  <c:v>61.233034010700891</c:v>
                </c:pt>
                <c:pt idx="16">
                  <c:v>60.23497338118937</c:v>
                </c:pt>
                <c:pt idx="17">
                  <c:v>55.244670233631759</c:v>
                </c:pt>
                <c:pt idx="18">
                  <c:v>57.240791492654807</c:v>
                </c:pt>
                <c:pt idx="19">
                  <c:v>56.242730863143279</c:v>
                </c:pt>
                <c:pt idx="20">
                  <c:v>59.236912751677849</c:v>
                </c:pt>
                <c:pt idx="21">
                  <c:v>55.244670233631759</c:v>
                </c:pt>
                <c:pt idx="22">
                  <c:v>57.240791492654807</c:v>
                </c:pt>
                <c:pt idx="23">
                  <c:v>61.233034010700891</c:v>
                </c:pt>
                <c:pt idx="24">
                  <c:v>59.236912751677849</c:v>
                </c:pt>
                <c:pt idx="25">
                  <c:v>57.240791492654807</c:v>
                </c:pt>
                <c:pt idx="26">
                  <c:v>58.238852122166321</c:v>
                </c:pt>
                <c:pt idx="27">
                  <c:v>57.240791492654807</c:v>
                </c:pt>
                <c:pt idx="28">
                  <c:v>56.242730863143279</c:v>
                </c:pt>
                <c:pt idx="29">
                  <c:v>61.233034010700891</c:v>
                </c:pt>
                <c:pt idx="30">
                  <c:v>60.23497338118937</c:v>
                </c:pt>
                <c:pt idx="31">
                  <c:v>59.236912751677849</c:v>
                </c:pt>
                <c:pt idx="32">
                  <c:v>59.236912751677849</c:v>
                </c:pt>
                <c:pt idx="33">
                  <c:v>57.240791492654807</c:v>
                </c:pt>
                <c:pt idx="34">
                  <c:v>60.23497338118937</c:v>
                </c:pt>
                <c:pt idx="35">
                  <c:v>60.23497338118937</c:v>
                </c:pt>
                <c:pt idx="36">
                  <c:v>59.236912751677849</c:v>
                </c:pt>
                <c:pt idx="37">
                  <c:v>60.23497338118937</c:v>
                </c:pt>
                <c:pt idx="38">
                  <c:v>58.238852122166321</c:v>
                </c:pt>
                <c:pt idx="39">
                  <c:v>56.242730863143279</c:v>
                </c:pt>
                <c:pt idx="40">
                  <c:v>61.233034010700891</c:v>
                </c:pt>
                <c:pt idx="41">
                  <c:v>55.244670233631759</c:v>
                </c:pt>
                <c:pt idx="42">
                  <c:v>59.236912751677849</c:v>
                </c:pt>
                <c:pt idx="43">
                  <c:v>58.238852122166321</c:v>
                </c:pt>
                <c:pt idx="44">
                  <c:v>58.238852122166321</c:v>
                </c:pt>
                <c:pt idx="45">
                  <c:v>67.22139778777003</c:v>
                </c:pt>
                <c:pt idx="46">
                  <c:v>65.225276528746974</c:v>
                </c:pt>
                <c:pt idx="47">
                  <c:v>63.229155269723933</c:v>
                </c:pt>
                <c:pt idx="48">
                  <c:v>67.22139778777003</c:v>
                </c:pt>
                <c:pt idx="49">
                  <c:v>71.213640305816114</c:v>
                </c:pt>
                <c:pt idx="50">
                  <c:v>71.213640305816114</c:v>
                </c:pt>
                <c:pt idx="51">
                  <c:v>66.223337158258502</c:v>
                </c:pt>
                <c:pt idx="52">
                  <c:v>71.213640305816114</c:v>
                </c:pt>
                <c:pt idx="53">
                  <c:v>66.223337158258502</c:v>
                </c:pt>
                <c:pt idx="54">
                  <c:v>67.22139778777003</c:v>
                </c:pt>
                <c:pt idx="55">
                  <c:v>70.215579676304586</c:v>
                </c:pt>
                <c:pt idx="56">
                  <c:v>67.22139778777003</c:v>
                </c:pt>
                <c:pt idx="57">
                  <c:v>67.22139778777003</c:v>
                </c:pt>
                <c:pt idx="58">
                  <c:v>63.229155269723933</c:v>
                </c:pt>
                <c:pt idx="59">
                  <c:v>69.217519046793058</c:v>
                </c:pt>
                <c:pt idx="60">
                  <c:v>70.215579676304586</c:v>
                </c:pt>
                <c:pt idx="61">
                  <c:v>64.22721589923546</c:v>
                </c:pt>
                <c:pt idx="62">
                  <c:v>64.22721589923546</c:v>
                </c:pt>
                <c:pt idx="63">
                  <c:v>66.223337158258502</c:v>
                </c:pt>
                <c:pt idx="64">
                  <c:v>68.219458417281544</c:v>
                </c:pt>
                <c:pt idx="65">
                  <c:v>71.213640305816114</c:v>
                </c:pt>
                <c:pt idx="66">
                  <c:v>70.215579676304586</c:v>
                </c:pt>
                <c:pt idx="67">
                  <c:v>66.223337158258502</c:v>
                </c:pt>
                <c:pt idx="68">
                  <c:v>62.231094640212412</c:v>
                </c:pt>
                <c:pt idx="69">
                  <c:v>65.225276528746974</c:v>
                </c:pt>
                <c:pt idx="70">
                  <c:v>69.217519046793058</c:v>
                </c:pt>
                <c:pt idx="71">
                  <c:v>69.217519046793058</c:v>
                </c:pt>
                <c:pt idx="72">
                  <c:v>63.229155269723933</c:v>
                </c:pt>
                <c:pt idx="73">
                  <c:v>67.22139778777003</c:v>
                </c:pt>
                <c:pt idx="74">
                  <c:v>70.215579676304586</c:v>
                </c:pt>
                <c:pt idx="75">
                  <c:v>64.22721589923546</c:v>
                </c:pt>
                <c:pt idx="76">
                  <c:v>62.231094640212412</c:v>
                </c:pt>
                <c:pt idx="77">
                  <c:v>62.231094640212412</c:v>
                </c:pt>
                <c:pt idx="78">
                  <c:v>63.229155269723933</c:v>
                </c:pt>
                <c:pt idx="79">
                  <c:v>62.231094640212412</c:v>
                </c:pt>
                <c:pt idx="80">
                  <c:v>63.229155269723933</c:v>
                </c:pt>
                <c:pt idx="81">
                  <c:v>73.209761564839141</c:v>
                </c:pt>
                <c:pt idx="82">
                  <c:v>72.211700935327627</c:v>
                </c:pt>
                <c:pt idx="83">
                  <c:v>79.19812534190828</c:v>
                </c:pt>
                <c:pt idx="84">
                  <c:v>73.209761564839141</c:v>
                </c:pt>
                <c:pt idx="85">
                  <c:v>72.211700935327627</c:v>
                </c:pt>
                <c:pt idx="86">
                  <c:v>80.196185971419794</c:v>
                </c:pt>
                <c:pt idx="87">
                  <c:v>76.203943453373711</c:v>
                </c:pt>
                <c:pt idx="88">
                  <c:v>74.207822194350683</c:v>
                </c:pt>
                <c:pt idx="89">
                  <c:v>74.207822194350683</c:v>
                </c:pt>
                <c:pt idx="90">
                  <c:v>73.209761564839141</c:v>
                </c:pt>
                <c:pt idx="91">
                  <c:v>77.202004082885239</c:v>
                </c:pt>
                <c:pt idx="92">
                  <c:v>80.196185971419794</c:v>
                </c:pt>
                <c:pt idx="93">
                  <c:v>77.202004082885239</c:v>
                </c:pt>
                <c:pt idx="94">
                  <c:v>79.19812534190828</c:v>
                </c:pt>
                <c:pt idx="95">
                  <c:v>81.194246600931336</c:v>
                </c:pt>
                <c:pt idx="96">
                  <c:v>74.207822194350683</c:v>
                </c:pt>
                <c:pt idx="97">
                  <c:v>81.194246600931336</c:v>
                </c:pt>
                <c:pt idx="98">
                  <c:v>77.202004082885239</c:v>
                </c:pt>
                <c:pt idx="99">
                  <c:v>75.205882823862197</c:v>
                </c:pt>
                <c:pt idx="100">
                  <c:v>75.205882823862197</c:v>
                </c:pt>
                <c:pt idx="101">
                  <c:v>77.202004082885239</c:v>
                </c:pt>
                <c:pt idx="102">
                  <c:v>77.202004082885239</c:v>
                </c:pt>
                <c:pt idx="103">
                  <c:v>81.194246600931336</c:v>
                </c:pt>
                <c:pt idx="104">
                  <c:v>73.209761564839141</c:v>
                </c:pt>
                <c:pt idx="105">
                  <c:v>80.196185971419794</c:v>
                </c:pt>
                <c:pt idx="106">
                  <c:v>74.207822194350683</c:v>
                </c:pt>
                <c:pt idx="107">
                  <c:v>81.194246600931336</c:v>
                </c:pt>
                <c:pt idx="108">
                  <c:v>77.202004082885239</c:v>
                </c:pt>
                <c:pt idx="109">
                  <c:v>81.194246600931336</c:v>
                </c:pt>
                <c:pt idx="110">
                  <c:v>74.207822194350683</c:v>
                </c:pt>
                <c:pt idx="111">
                  <c:v>77.202004082885239</c:v>
                </c:pt>
                <c:pt idx="112">
                  <c:v>78.200064712396767</c:v>
                </c:pt>
                <c:pt idx="113">
                  <c:v>75.205882823862197</c:v>
                </c:pt>
                <c:pt idx="114">
                  <c:v>72.211700935327627</c:v>
                </c:pt>
                <c:pt idx="115">
                  <c:v>78.200064712396767</c:v>
                </c:pt>
                <c:pt idx="116">
                  <c:v>76.203943453373711</c:v>
                </c:pt>
                <c:pt idx="117">
                  <c:v>77.202004082885239</c:v>
                </c:pt>
                <c:pt idx="118">
                  <c:v>81.194246600931336</c:v>
                </c:pt>
                <c:pt idx="119">
                  <c:v>75.205882823862197</c:v>
                </c:pt>
                <c:pt idx="120">
                  <c:v>77.202004082885239</c:v>
                </c:pt>
                <c:pt idx="121">
                  <c:v>75.205882823862197</c:v>
                </c:pt>
                <c:pt idx="122">
                  <c:v>73.209761564839141</c:v>
                </c:pt>
                <c:pt idx="123">
                  <c:v>86.184549748488934</c:v>
                </c:pt>
                <c:pt idx="124">
                  <c:v>91.174852896046545</c:v>
                </c:pt>
                <c:pt idx="125">
                  <c:v>89.178731637023503</c:v>
                </c:pt>
                <c:pt idx="126">
                  <c:v>85.18648911897742</c:v>
                </c:pt>
                <c:pt idx="127">
                  <c:v>86.184549748488934</c:v>
                </c:pt>
                <c:pt idx="128">
                  <c:v>88.180671007511975</c:v>
                </c:pt>
                <c:pt idx="129">
                  <c:v>86.184549748488934</c:v>
                </c:pt>
                <c:pt idx="130">
                  <c:v>88.180671007511975</c:v>
                </c:pt>
                <c:pt idx="131">
                  <c:v>85.18648911897742</c:v>
                </c:pt>
                <c:pt idx="132">
                  <c:v>82.19230723044285</c:v>
                </c:pt>
                <c:pt idx="133">
                  <c:v>87.182610378000447</c:v>
                </c:pt>
                <c:pt idx="134">
                  <c:v>87.182610378000447</c:v>
                </c:pt>
                <c:pt idx="135">
                  <c:v>87.182610378000447</c:v>
                </c:pt>
                <c:pt idx="136">
                  <c:v>84.188428489465892</c:v>
                </c:pt>
                <c:pt idx="137">
                  <c:v>84.188428489465892</c:v>
                </c:pt>
                <c:pt idx="138">
                  <c:v>91.174852896046545</c:v>
                </c:pt>
                <c:pt idx="139">
                  <c:v>91.174852896046545</c:v>
                </c:pt>
                <c:pt idx="140">
                  <c:v>90.176792266535017</c:v>
                </c:pt>
                <c:pt idx="141">
                  <c:v>89.178731637023503</c:v>
                </c:pt>
                <c:pt idx="142">
                  <c:v>83.190367859954364</c:v>
                </c:pt>
                <c:pt idx="143">
                  <c:v>88.180671007511975</c:v>
                </c:pt>
                <c:pt idx="144">
                  <c:v>86.184549748488934</c:v>
                </c:pt>
                <c:pt idx="145">
                  <c:v>88.180671007511975</c:v>
                </c:pt>
                <c:pt idx="146">
                  <c:v>83.190367859954364</c:v>
                </c:pt>
                <c:pt idx="147">
                  <c:v>86.184549748488934</c:v>
                </c:pt>
                <c:pt idx="148">
                  <c:v>83.190367859954364</c:v>
                </c:pt>
                <c:pt idx="149">
                  <c:v>89.178731637023503</c:v>
                </c:pt>
                <c:pt idx="150">
                  <c:v>82.19230723044285</c:v>
                </c:pt>
                <c:pt idx="151">
                  <c:v>83.190367859954364</c:v>
                </c:pt>
                <c:pt idx="152">
                  <c:v>84.188428489465892</c:v>
                </c:pt>
                <c:pt idx="153">
                  <c:v>90.176792266535017</c:v>
                </c:pt>
                <c:pt idx="154">
                  <c:v>91.174852896046545</c:v>
                </c:pt>
                <c:pt idx="155">
                  <c:v>85.18648911897742</c:v>
                </c:pt>
                <c:pt idx="156">
                  <c:v>89.178731637023503</c:v>
                </c:pt>
                <c:pt idx="157">
                  <c:v>100.15739856165024</c:v>
                </c:pt>
                <c:pt idx="158">
                  <c:v>98.161277302627198</c:v>
                </c:pt>
                <c:pt idx="159">
                  <c:v>92.172913525558073</c:v>
                </c:pt>
                <c:pt idx="160">
                  <c:v>93.170974155069587</c:v>
                </c:pt>
                <c:pt idx="161">
                  <c:v>94.1690347845811</c:v>
                </c:pt>
                <c:pt idx="162">
                  <c:v>99.159337932138726</c:v>
                </c:pt>
                <c:pt idx="163">
                  <c:v>98.161277302627198</c:v>
                </c:pt>
                <c:pt idx="164">
                  <c:v>93.170974155069587</c:v>
                </c:pt>
                <c:pt idx="165">
                  <c:v>93.170974155069587</c:v>
                </c:pt>
                <c:pt idx="166">
                  <c:v>96.165156043604156</c:v>
                </c:pt>
                <c:pt idx="167">
                  <c:v>96.165156043604156</c:v>
                </c:pt>
                <c:pt idx="168">
                  <c:v>98.161277302627198</c:v>
                </c:pt>
                <c:pt idx="169">
                  <c:v>97.16321667311567</c:v>
                </c:pt>
                <c:pt idx="170">
                  <c:v>97.16321667311567</c:v>
                </c:pt>
                <c:pt idx="171">
                  <c:v>93.170974155069587</c:v>
                </c:pt>
                <c:pt idx="172">
                  <c:v>94.1690347845811</c:v>
                </c:pt>
                <c:pt idx="173">
                  <c:v>96.165156043604156</c:v>
                </c:pt>
                <c:pt idx="174">
                  <c:v>95.167095414092628</c:v>
                </c:pt>
                <c:pt idx="175">
                  <c:v>96.165156043604156</c:v>
                </c:pt>
                <c:pt idx="176">
                  <c:v>101.15545919116175</c:v>
                </c:pt>
                <c:pt idx="177">
                  <c:v>101.15545919116175</c:v>
                </c:pt>
                <c:pt idx="178">
                  <c:v>99.159337932138726</c:v>
                </c:pt>
                <c:pt idx="179">
                  <c:v>96.165156043604156</c:v>
                </c:pt>
                <c:pt idx="180">
                  <c:v>93.170974155069587</c:v>
                </c:pt>
                <c:pt idx="181">
                  <c:v>97.16321667311567</c:v>
                </c:pt>
                <c:pt idx="182">
                  <c:v>98.161277302627198</c:v>
                </c:pt>
                <c:pt idx="183">
                  <c:v>92.172913525558073</c:v>
                </c:pt>
                <c:pt idx="184">
                  <c:v>100.15739856165024</c:v>
                </c:pt>
                <c:pt idx="185">
                  <c:v>96.165156043604156</c:v>
                </c:pt>
                <c:pt idx="186">
                  <c:v>116.12636863383457</c:v>
                </c:pt>
                <c:pt idx="187">
                  <c:v>117.12442926334612</c:v>
                </c:pt>
                <c:pt idx="188">
                  <c:v>115.12830800432306</c:v>
                </c:pt>
                <c:pt idx="189">
                  <c:v>113.13218674530003</c:v>
                </c:pt>
                <c:pt idx="190">
                  <c:v>107.14382296823089</c:v>
                </c:pt>
                <c:pt idx="191">
                  <c:v>104.14964107969632</c:v>
                </c:pt>
                <c:pt idx="192">
                  <c:v>113.13218674530003</c:v>
                </c:pt>
                <c:pt idx="193">
                  <c:v>106.14576233871938</c:v>
                </c:pt>
                <c:pt idx="194">
                  <c:v>111.13606548627698</c:v>
                </c:pt>
                <c:pt idx="195">
                  <c:v>108.14188359774241</c:v>
                </c:pt>
                <c:pt idx="196">
                  <c:v>105.14770170920784</c:v>
                </c:pt>
                <c:pt idx="197">
                  <c:v>114.13024737481155</c:v>
                </c:pt>
                <c:pt idx="198">
                  <c:v>104.14964107969632</c:v>
                </c:pt>
                <c:pt idx="199">
                  <c:v>110.13800485676546</c:v>
                </c:pt>
                <c:pt idx="200">
                  <c:v>116.12636863383457</c:v>
                </c:pt>
                <c:pt idx="201">
                  <c:v>108.14188359774241</c:v>
                </c:pt>
                <c:pt idx="202">
                  <c:v>111.13606548627698</c:v>
                </c:pt>
                <c:pt idx="203">
                  <c:v>117.12442926334612</c:v>
                </c:pt>
                <c:pt idx="204">
                  <c:v>114.13024737481155</c:v>
                </c:pt>
                <c:pt idx="205">
                  <c:v>112.13412611578849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5DA-48AD-B019-0CAA624078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4026184"/>
        <c:axId val="994026504"/>
      </c:scatterChart>
      <c:valAx>
        <c:axId val="994026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CL"/>
                  <a:t>Edad (años)</a:t>
                </a:r>
              </a:p>
            </c:rich>
          </c:tx>
          <c:layout>
            <c:manualLayout>
              <c:xMode val="edge"/>
              <c:yMode val="edge"/>
              <c:x val="0.43162788861918577"/>
              <c:y val="0.899459857237471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CL"/>
          </a:p>
        </c:txPr>
        <c:crossAx val="994026504"/>
        <c:crosses val="autoZero"/>
        <c:crossBetween val="midCat"/>
      </c:valAx>
      <c:valAx>
        <c:axId val="994026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s-CL"/>
                  <a:t>TV (Horas/semana)</a:t>
                </a:r>
              </a:p>
            </c:rich>
          </c:tx>
          <c:layout>
            <c:manualLayout>
              <c:xMode val="edge"/>
              <c:yMode val="edge"/>
              <c:x val="3.007518796992481E-2"/>
              <c:y val="0.343315917286040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s-CL"/>
          </a:p>
        </c:txPr>
        <c:crossAx val="994026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>
          <a:latin typeface="Arial" panose="020B0604020202020204" pitchFamily="34" charset="0"/>
          <a:cs typeface="Arial" panose="020B0604020202020204" pitchFamily="34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s-CL"/>
              <a:t>Edad (años) </a:t>
            </a:r>
          </a:p>
          <a:p>
            <a:pPr>
              <a:defRPr/>
            </a:pPr>
            <a:r>
              <a:rPr lang="es-CL"/>
              <a:t> Gráfico de los residuales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5347462817147856"/>
          <c:y val="0.32751359351109155"/>
          <c:w val="0.81644254667171579"/>
          <c:h val="0.54759192484117059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#REF!</c:f>
            </c:numRef>
          </c:xVal>
          <c:yVal>
            <c:numRef>
              <c:f>'[1]Software Regresion'!$C$25:$C$230</c:f>
              <c:numCache>
                <c:formatCode>General</c:formatCode>
                <c:ptCount val="206"/>
                <c:pt idx="0">
                  <c:v>-10.238852122166321</c:v>
                </c:pt>
                <c:pt idx="1">
                  <c:v>-11.238852122166321</c:v>
                </c:pt>
                <c:pt idx="2">
                  <c:v>17.755329766368241</c:v>
                </c:pt>
                <c:pt idx="3">
                  <c:v>4.7650266188106301</c:v>
                </c:pt>
                <c:pt idx="4">
                  <c:v>17.757269136856721</c:v>
                </c:pt>
                <c:pt idx="5">
                  <c:v>-6.2427308631432794</c:v>
                </c:pt>
                <c:pt idx="6">
                  <c:v>-0.24079149265480737</c:v>
                </c:pt>
                <c:pt idx="7">
                  <c:v>2.7669659892991092</c:v>
                </c:pt>
                <c:pt idx="8">
                  <c:v>11.761147877833679</c:v>
                </c:pt>
                <c:pt idx="9">
                  <c:v>-9.2349733811893699</c:v>
                </c:pt>
                <c:pt idx="10">
                  <c:v>-3.2407914926548074</c:v>
                </c:pt>
                <c:pt idx="11">
                  <c:v>4.7611478778336789</c:v>
                </c:pt>
                <c:pt idx="12">
                  <c:v>6.7650266188106301</c:v>
                </c:pt>
                <c:pt idx="13">
                  <c:v>13.766965989299109</c:v>
                </c:pt>
                <c:pt idx="14">
                  <c:v>4.7572691368567206</c:v>
                </c:pt>
                <c:pt idx="15">
                  <c:v>-10.233034010700891</c:v>
                </c:pt>
                <c:pt idx="16">
                  <c:v>-13.23497338118937</c:v>
                </c:pt>
                <c:pt idx="17">
                  <c:v>20.755329766368241</c:v>
                </c:pt>
                <c:pt idx="18">
                  <c:v>5.7592085073451926</c:v>
                </c:pt>
                <c:pt idx="19">
                  <c:v>15.757269136856721</c:v>
                </c:pt>
                <c:pt idx="20">
                  <c:v>-0.23691275167784909</c:v>
                </c:pt>
                <c:pt idx="21">
                  <c:v>1.7553297663682415</c:v>
                </c:pt>
                <c:pt idx="22">
                  <c:v>-6.2407914926548074</c:v>
                </c:pt>
                <c:pt idx="23">
                  <c:v>0.7669659892991092</c:v>
                </c:pt>
                <c:pt idx="24">
                  <c:v>8.7630872483221509</c:v>
                </c:pt>
                <c:pt idx="25">
                  <c:v>-11.240791492654807</c:v>
                </c:pt>
                <c:pt idx="26">
                  <c:v>5.7611478778336789</c:v>
                </c:pt>
                <c:pt idx="27">
                  <c:v>11.759208507345193</c:v>
                </c:pt>
                <c:pt idx="28">
                  <c:v>0.75726913685672059</c:v>
                </c:pt>
                <c:pt idx="29">
                  <c:v>-4.2330340107008908</c:v>
                </c:pt>
                <c:pt idx="30">
                  <c:v>-4.2349733811893699</c:v>
                </c:pt>
                <c:pt idx="31">
                  <c:v>2.7630872483221509</c:v>
                </c:pt>
                <c:pt idx="32">
                  <c:v>-22.236912751677849</c:v>
                </c:pt>
                <c:pt idx="33">
                  <c:v>11.759208507345193</c:v>
                </c:pt>
                <c:pt idx="34">
                  <c:v>14.76502661881063</c:v>
                </c:pt>
                <c:pt idx="35">
                  <c:v>-8.2349733811893699</c:v>
                </c:pt>
                <c:pt idx="36">
                  <c:v>18.763087248322151</c:v>
                </c:pt>
                <c:pt idx="37">
                  <c:v>2.7650266188106301</c:v>
                </c:pt>
                <c:pt idx="38">
                  <c:v>-17.238852122166321</c:v>
                </c:pt>
                <c:pt idx="39">
                  <c:v>-6.2427308631432794</c:v>
                </c:pt>
                <c:pt idx="40">
                  <c:v>3.7669659892991092</c:v>
                </c:pt>
                <c:pt idx="41">
                  <c:v>6.7553297663682415</c:v>
                </c:pt>
                <c:pt idx="42">
                  <c:v>13.763087248322151</c:v>
                </c:pt>
                <c:pt idx="43">
                  <c:v>-8.2388521221663211</c:v>
                </c:pt>
                <c:pt idx="44">
                  <c:v>-2.2388521221663211</c:v>
                </c:pt>
                <c:pt idx="45">
                  <c:v>-6.2213977877700302</c:v>
                </c:pt>
                <c:pt idx="46">
                  <c:v>12.774723471253026</c:v>
                </c:pt>
                <c:pt idx="47">
                  <c:v>8.7708447302760675</c:v>
                </c:pt>
                <c:pt idx="48">
                  <c:v>-2.2213977877700302</c:v>
                </c:pt>
                <c:pt idx="49">
                  <c:v>1.7863596941838864</c:v>
                </c:pt>
                <c:pt idx="50">
                  <c:v>-2.2136403058161136</c:v>
                </c:pt>
                <c:pt idx="51">
                  <c:v>-12.223337158258502</c:v>
                </c:pt>
                <c:pt idx="52">
                  <c:v>2.7863596941838864</c:v>
                </c:pt>
                <c:pt idx="53">
                  <c:v>3.7766628417414978</c:v>
                </c:pt>
                <c:pt idx="54">
                  <c:v>-10.22139778777003</c:v>
                </c:pt>
                <c:pt idx="55">
                  <c:v>15.784420323695414</c:v>
                </c:pt>
                <c:pt idx="56">
                  <c:v>-12.22139778777003</c:v>
                </c:pt>
                <c:pt idx="57">
                  <c:v>-3.2213977877700302</c:v>
                </c:pt>
                <c:pt idx="58">
                  <c:v>3.7708447302760675</c:v>
                </c:pt>
                <c:pt idx="59">
                  <c:v>1.7824809532069423</c:v>
                </c:pt>
                <c:pt idx="60">
                  <c:v>-13.215579676304586</c:v>
                </c:pt>
                <c:pt idx="61">
                  <c:v>6.7727841007645395</c:v>
                </c:pt>
                <c:pt idx="62">
                  <c:v>5.7727841007645395</c:v>
                </c:pt>
                <c:pt idx="63">
                  <c:v>20.776662841741498</c:v>
                </c:pt>
                <c:pt idx="64">
                  <c:v>-10.219458417281544</c:v>
                </c:pt>
                <c:pt idx="65">
                  <c:v>-9.2136403058161136</c:v>
                </c:pt>
                <c:pt idx="66">
                  <c:v>20.784420323695414</c:v>
                </c:pt>
                <c:pt idx="67">
                  <c:v>-3.2233371582585022</c:v>
                </c:pt>
                <c:pt idx="68">
                  <c:v>6.7689053597875883</c:v>
                </c:pt>
                <c:pt idx="69">
                  <c:v>13.774723471253026</c:v>
                </c:pt>
                <c:pt idx="70">
                  <c:v>5.7824809532069423</c:v>
                </c:pt>
                <c:pt idx="71">
                  <c:v>-13.217519046793058</c:v>
                </c:pt>
                <c:pt idx="72">
                  <c:v>13.770844730276067</c:v>
                </c:pt>
                <c:pt idx="73">
                  <c:v>18.77860221222997</c:v>
                </c:pt>
                <c:pt idx="74">
                  <c:v>9.7844203236954144</c:v>
                </c:pt>
                <c:pt idx="75">
                  <c:v>22.77278410076454</c:v>
                </c:pt>
                <c:pt idx="76">
                  <c:v>4.7689053597875883</c:v>
                </c:pt>
                <c:pt idx="77">
                  <c:v>0.76890535978758834</c:v>
                </c:pt>
                <c:pt idx="78">
                  <c:v>6.7708447302760675</c:v>
                </c:pt>
                <c:pt idx="79">
                  <c:v>13.768905359787588</c:v>
                </c:pt>
                <c:pt idx="80">
                  <c:v>6.7708447302760675</c:v>
                </c:pt>
                <c:pt idx="81">
                  <c:v>2.7902384351608589</c:v>
                </c:pt>
                <c:pt idx="82">
                  <c:v>2.7882990646723727</c:v>
                </c:pt>
                <c:pt idx="83">
                  <c:v>-10.19812534190828</c:v>
                </c:pt>
                <c:pt idx="84">
                  <c:v>-3.2097615648391411</c:v>
                </c:pt>
                <c:pt idx="85">
                  <c:v>-2.2117009353276273</c:v>
                </c:pt>
                <c:pt idx="86">
                  <c:v>-16.196185971419794</c:v>
                </c:pt>
                <c:pt idx="87">
                  <c:v>-23.203943453373711</c:v>
                </c:pt>
                <c:pt idx="88">
                  <c:v>3.7921778056493167</c:v>
                </c:pt>
                <c:pt idx="89">
                  <c:v>-3.2078221943506833</c:v>
                </c:pt>
                <c:pt idx="90">
                  <c:v>-3.2097615648391411</c:v>
                </c:pt>
                <c:pt idx="91">
                  <c:v>-1.2020040828852387</c:v>
                </c:pt>
                <c:pt idx="92">
                  <c:v>-5.1961859714197942</c:v>
                </c:pt>
                <c:pt idx="93">
                  <c:v>-11.202004082885239</c:v>
                </c:pt>
                <c:pt idx="94">
                  <c:v>-18.19812534190828</c:v>
                </c:pt>
                <c:pt idx="95">
                  <c:v>-11.194246600931336</c:v>
                </c:pt>
                <c:pt idx="96">
                  <c:v>2.7921778056493167</c:v>
                </c:pt>
                <c:pt idx="97">
                  <c:v>-9.1942466009313364</c:v>
                </c:pt>
                <c:pt idx="98">
                  <c:v>-14.202004082885239</c:v>
                </c:pt>
                <c:pt idx="99">
                  <c:v>-14.205882823862197</c:v>
                </c:pt>
                <c:pt idx="100">
                  <c:v>-1.205882823862197</c:v>
                </c:pt>
                <c:pt idx="101">
                  <c:v>-13.202004082885239</c:v>
                </c:pt>
                <c:pt idx="102">
                  <c:v>-14.202004082885239</c:v>
                </c:pt>
                <c:pt idx="103">
                  <c:v>-10.194246600931336</c:v>
                </c:pt>
                <c:pt idx="104">
                  <c:v>-9.2097615648391411</c:v>
                </c:pt>
                <c:pt idx="105">
                  <c:v>-18.196185971419794</c:v>
                </c:pt>
                <c:pt idx="106">
                  <c:v>-12.207822194350683</c:v>
                </c:pt>
                <c:pt idx="107">
                  <c:v>-5.1942466009313364</c:v>
                </c:pt>
                <c:pt idx="108">
                  <c:v>-22.202004082885239</c:v>
                </c:pt>
                <c:pt idx="109">
                  <c:v>-8.1942466009313364</c:v>
                </c:pt>
                <c:pt idx="110">
                  <c:v>-11.207822194350683</c:v>
                </c:pt>
                <c:pt idx="111">
                  <c:v>-7.2020040828852387</c:v>
                </c:pt>
                <c:pt idx="112">
                  <c:v>-7.2000647123967667</c:v>
                </c:pt>
                <c:pt idx="113">
                  <c:v>-5.205882823862197</c:v>
                </c:pt>
                <c:pt idx="114">
                  <c:v>-2.2117009353276273</c:v>
                </c:pt>
                <c:pt idx="115">
                  <c:v>-9.2000647123967667</c:v>
                </c:pt>
                <c:pt idx="116">
                  <c:v>-5.2039434533737108</c:v>
                </c:pt>
                <c:pt idx="117">
                  <c:v>-23.202004082885239</c:v>
                </c:pt>
                <c:pt idx="118">
                  <c:v>-16.194246600931336</c:v>
                </c:pt>
                <c:pt idx="119">
                  <c:v>-13.205882823862197</c:v>
                </c:pt>
                <c:pt idx="120">
                  <c:v>-16.202004082885239</c:v>
                </c:pt>
                <c:pt idx="121">
                  <c:v>-13.205882823862197</c:v>
                </c:pt>
                <c:pt idx="122">
                  <c:v>-11.209761564839141</c:v>
                </c:pt>
                <c:pt idx="123">
                  <c:v>8.8154502515110664</c:v>
                </c:pt>
                <c:pt idx="124">
                  <c:v>-11.174852896046545</c:v>
                </c:pt>
                <c:pt idx="125">
                  <c:v>15.821268362976497</c:v>
                </c:pt>
                <c:pt idx="126">
                  <c:v>-2.1864891189774198</c:v>
                </c:pt>
                <c:pt idx="127">
                  <c:v>2.8154502515110664</c:v>
                </c:pt>
                <c:pt idx="128">
                  <c:v>1.8193289924880247</c:v>
                </c:pt>
                <c:pt idx="129">
                  <c:v>-14.184549748488934</c:v>
                </c:pt>
                <c:pt idx="130">
                  <c:v>5.8193289924880247</c:v>
                </c:pt>
                <c:pt idx="131">
                  <c:v>-13.18648911897742</c:v>
                </c:pt>
                <c:pt idx="132">
                  <c:v>20.80769276955715</c:v>
                </c:pt>
                <c:pt idx="133">
                  <c:v>11.817389621999553</c:v>
                </c:pt>
                <c:pt idx="134">
                  <c:v>-3.1826103780004473</c:v>
                </c:pt>
                <c:pt idx="135">
                  <c:v>5.8173896219995527</c:v>
                </c:pt>
                <c:pt idx="136">
                  <c:v>23.811571510534108</c:v>
                </c:pt>
                <c:pt idx="137">
                  <c:v>-2.1884284894658919</c:v>
                </c:pt>
                <c:pt idx="138">
                  <c:v>-3.174852896046545</c:v>
                </c:pt>
                <c:pt idx="139">
                  <c:v>1.825147103953455</c:v>
                </c:pt>
                <c:pt idx="140">
                  <c:v>-8.176792266535017</c:v>
                </c:pt>
                <c:pt idx="141">
                  <c:v>16.821268362976497</c:v>
                </c:pt>
                <c:pt idx="142">
                  <c:v>5.8096321400456361</c:v>
                </c:pt>
                <c:pt idx="143">
                  <c:v>21.819328992488025</c:v>
                </c:pt>
                <c:pt idx="144">
                  <c:v>0.81545025151106643</c:v>
                </c:pt>
                <c:pt idx="145">
                  <c:v>5.8193289924880247</c:v>
                </c:pt>
                <c:pt idx="146">
                  <c:v>-7.1903678599543639</c:v>
                </c:pt>
                <c:pt idx="147">
                  <c:v>-12.184549748488934</c:v>
                </c:pt>
                <c:pt idx="148">
                  <c:v>6.8096321400456361</c:v>
                </c:pt>
                <c:pt idx="149">
                  <c:v>-6.1787316370235033</c:v>
                </c:pt>
                <c:pt idx="150">
                  <c:v>8.8076927695571499</c:v>
                </c:pt>
                <c:pt idx="151">
                  <c:v>14.809632140045636</c:v>
                </c:pt>
                <c:pt idx="152">
                  <c:v>-13.188428489465892</c:v>
                </c:pt>
                <c:pt idx="153">
                  <c:v>-9.176792266535017</c:v>
                </c:pt>
                <c:pt idx="154">
                  <c:v>-18.174852896046545</c:v>
                </c:pt>
                <c:pt idx="155">
                  <c:v>1.8135108810225802</c:v>
                </c:pt>
                <c:pt idx="156">
                  <c:v>16.821268362976497</c:v>
                </c:pt>
                <c:pt idx="157">
                  <c:v>2.8426014383497602</c:v>
                </c:pt>
                <c:pt idx="158">
                  <c:v>11.838722697372802</c:v>
                </c:pt>
                <c:pt idx="159">
                  <c:v>6.8270864744419271</c:v>
                </c:pt>
                <c:pt idx="160">
                  <c:v>15.829025844930413</c:v>
                </c:pt>
                <c:pt idx="161">
                  <c:v>-1.1690347845811004</c:v>
                </c:pt>
                <c:pt idx="162">
                  <c:v>-4.159337932138726</c:v>
                </c:pt>
                <c:pt idx="163">
                  <c:v>17.838722697372802</c:v>
                </c:pt>
                <c:pt idx="164">
                  <c:v>9.8290258449304133</c:v>
                </c:pt>
                <c:pt idx="165">
                  <c:v>-0.17097415506958669</c:v>
                </c:pt>
                <c:pt idx="166">
                  <c:v>-5.1651560436041564</c:v>
                </c:pt>
                <c:pt idx="167">
                  <c:v>-22.165156043604156</c:v>
                </c:pt>
                <c:pt idx="168">
                  <c:v>-17.161277302627198</c:v>
                </c:pt>
                <c:pt idx="169">
                  <c:v>-23.16321667311567</c:v>
                </c:pt>
                <c:pt idx="170">
                  <c:v>-2.1632166731156701</c:v>
                </c:pt>
                <c:pt idx="171">
                  <c:v>17.829025844930413</c:v>
                </c:pt>
                <c:pt idx="172">
                  <c:v>13.8309652154189</c:v>
                </c:pt>
                <c:pt idx="173">
                  <c:v>-8.1651560436041564</c:v>
                </c:pt>
                <c:pt idx="174">
                  <c:v>-3.1670954140926284</c:v>
                </c:pt>
                <c:pt idx="175">
                  <c:v>4.8348439563958436</c:v>
                </c:pt>
                <c:pt idx="176">
                  <c:v>-11.155459191161754</c:v>
                </c:pt>
                <c:pt idx="177">
                  <c:v>7.8445408088382464</c:v>
                </c:pt>
                <c:pt idx="178">
                  <c:v>-12.159337932138726</c:v>
                </c:pt>
                <c:pt idx="179">
                  <c:v>-4.1651560436041564</c:v>
                </c:pt>
                <c:pt idx="180">
                  <c:v>-7.1709741550695867</c:v>
                </c:pt>
                <c:pt idx="181">
                  <c:v>37.83678332688433</c:v>
                </c:pt>
                <c:pt idx="182">
                  <c:v>-11.161277302627198</c:v>
                </c:pt>
                <c:pt idx="183">
                  <c:v>-2.1729135255580729</c:v>
                </c:pt>
                <c:pt idx="184">
                  <c:v>-10.15739856165024</c:v>
                </c:pt>
                <c:pt idx="185">
                  <c:v>-16.165156043604156</c:v>
                </c:pt>
                <c:pt idx="186">
                  <c:v>0.87363136616542647</c:v>
                </c:pt>
                <c:pt idx="187">
                  <c:v>-4.1244292633461157</c:v>
                </c:pt>
                <c:pt idx="188">
                  <c:v>1.8716919956769402</c:v>
                </c:pt>
                <c:pt idx="189">
                  <c:v>10.867813254699968</c:v>
                </c:pt>
                <c:pt idx="190">
                  <c:v>18.856177031769107</c:v>
                </c:pt>
                <c:pt idx="191">
                  <c:v>15.850358920303677</c:v>
                </c:pt>
                <c:pt idx="192">
                  <c:v>5.8678132546999677</c:v>
                </c:pt>
                <c:pt idx="193">
                  <c:v>9.8542376612806208</c:v>
                </c:pt>
                <c:pt idx="194">
                  <c:v>1.8639345137230237</c:v>
                </c:pt>
                <c:pt idx="195">
                  <c:v>7.8581164022575933</c:v>
                </c:pt>
                <c:pt idx="196">
                  <c:v>7.852298290792163</c:v>
                </c:pt>
                <c:pt idx="197">
                  <c:v>-4.130247374811546</c:v>
                </c:pt>
                <c:pt idx="198">
                  <c:v>23.850358920303677</c:v>
                </c:pt>
                <c:pt idx="199">
                  <c:v>-3.1380048567654626</c:v>
                </c:pt>
                <c:pt idx="200">
                  <c:v>-6.1263686338345735</c:v>
                </c:pt>
                <c:pt idx="201">
                  <c:v>7.8581164022575933</c:v>
                </c:pt>
                <c:pt idx="202">
                  <c:v>11.863934513723024</c:v>
                </c:pt>
                <c:pt idx="203">
                  <c:v>6.8755707366538843</c:v>
                </c:pt>
                <c:pt idx="204">
                  <c:v>-1.130247374811546</c:v>
                </c:pt>
                <c:pt idx="205">
                  <c:v>3.8658738842115099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A4-43A4-B724-65747AE693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7366192"/>
        <c:axId val="627367152"/>
      </c:scatterChart>
      <c:valAx>
        <c:axId val="627366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L"/>
                  <a:t>Edad (años) - 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27367152"/>
        <c:crosses val="autoZero"/>
        <c:crossBetween val="midCat"/>
      </c:valAx>
      <c:valAx>
        <c:axId val="6273671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CL"/>
                  <a:t>Residuos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2736619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Valores Observados/Estimados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Valores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9833045678450497E-3"/>
                  <c:y val="-0.178712181935341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L"/>
                </a:p>
              </c:txPr>
            </c:trendlineLbl>
          </c:trendline>
          <c:xVal>
            <c:numRef>
              <c:f>Grafico!$A$2:$A$207</c:f>
              <c:numCache>
                <c:formatCode>General</c:formatCode>
                <c:ptCount val="206"/>
                <c:pt idx="0">
                  <c:v>48</c:v>
                </c:pt>
                <c:pt idx="1">
                  <c:v>47</c:v>
                </c:pt>
                <c:pt idx="2">
                  <c:v>73</c:v>
                </c:pt>
                <c:pt idx="3">
                  <c:v>65</c:v>
                </c:pt>
                <c:pt idx="4">
                  <c:v>74</c:v>
                </c:pt>
                <c:pt idx="5">
                  <c:v>50</c:v>
                </c:pt>
                <c:pt idx="6">
                  <c:v>57</c:v>
                </c:pt>
                <c:pt idx="7">
                  <c:v>64</c:v>
                </c:pt>
                <c:pt idx="8">
                  <c:v>70</c:v>
                </c:pt>
                <c:pt idx="9">
                  <c:v>51</c:v>
                </c:pt>
                <c:pt idx="10">
                  <c:v>54</c:v>
                </c:pt>
                <c:pt idx="11">
                  <c:v>63</c:v>
                </c:pt>
                <c:pt idx="12">
                  <c:v>67</c:v>
                </c:pt>
                <c:pt idx="13">
                  <c:v>75</c:v>
                </c:pt>
                <c:pt idx="14">
                  <c:v>61</c:v>
                </c:pt>
                <c:pt idx="15">
                  <c:v>51</c:v>
                </c:pt>
                <c:pt idx="16">
                  <c:v>47</c:v>
                </c:pt>
                <c:pt idx="17">
                  <c:v>76</c:v>
                </c:pt>
                <c:pt idx="18">
                  <c:v>63</c:v>
                </c:pt>
                <c:pt idx="19">
                  <c:v>72</c:v>
                </c:pt>
                <c:pt idx="20">
                  <c:v>59</c:v>
                </c:pt>
                <c:pt idx="21">
                  <c:v>57</c:v>
                </c:pt>
                <c:pt idx="22">
                  <c:v>51</c:v>
                </c:pt>
                <c:pt idx="23">
                  <c:v>62</c:v>
                </c:pt>
                <c:pt idx="24">
                  <c:v>68</c:v>
                </c:pt>
                <c:pt idx="25">
                  <c:v>46</c:v>
                </c:pt>
                <c:pt idx="26">
                  <c:v>64</c:v>
                </c:pt>
                <c:pt idx="27">
                  <c:v>69</c:v>
                </c:pt>
                <c:pt idx="28">
                  <c:v>57</c:v>
                </c:pt>
                <c:pt idx="29">
                  <c:v>57</c:v>
                </c:pt>
                <c:pt idx="30">
                  <c:v>56</c:v>
                </c:pt>
                <c:pt idx="31">
                  <c:v>62</c:v>
                </c:pt>
                <c:pt idx="32">
                  <c:v>37</c:v>
                </c:pt>
                <c:pt idx="33">
                  <c:v>69</c:v>
                </c:pt>
                <c:pt idx="34">
                  <c:v>75</c:v>
                </c:pt>
                <c:pt idx="35">
                  <c:v>52</c:v>
                </c:pt>
                <c:pt idx="36">
                  <c:v>78</c:v>
                </c:pt>
                <c:pt idx="37">
                  <c:v>63</c:v>
                </c:pt>
                <c:pt idx="38">
                  <c:v>41</c:v>
                </c:pt>
                <c:pt idx="39">
                  <c:v>50</c:v>
                </c:pt>
                <c:pt idx="40">
                  <c:v>65</c:v>
                </c:pt>
                <c:pt idx="41">
                  <c:v>62</c:v>
                </c:pt>
                <c:pt idx="42">
                  <c:v>73</c:v>
                </c:pt>
                <c:pt idx="43">
                  <c:v>50</c:v>
                </c:pt>
                <c:pt idx="44">
                  <c:v>56</c:v>
                </c:pt>
                <c:pt idx="45">
                  <c:v>61</c:v>
                </c:pt>
                <c:pt idx="46">
                  <c:v>78</c:v>
                </c:pt>
                <c:pt idx="47">
                  <c:v>72</c:v>
                </c:pt>
                <c:pt idx="48">
                  <c:v>65</c:v>
                </c:pt>
                <c:pt idx="49">
                  <c:v>73</c:v>
                </c:pt>
                <c:pt idx="50">
                  <c:v>69</c:v>
                </c:pt>
                <c:pt idx="51">
                  <c:v>54</c:v>
                </c:pt>
                <c:pt idx="52">
                  <c:v>74</c:v>
                </c:pt>
                <c:pt idx="53">
                  <c:v>70</c:v>
                </c:pt>
                <c:pt idx="54">
                  <c:v>57</c:v>
                </c:pt>
                <c:pt idx="55">
                  <c:v>86</c:v>
                </c:pt>
                <c:pt idx="56">
                  <c:v>55</c:v>
                </c:pt>
                <c:pt idx="57">
                  <c:v>64</c:v>
                </c:pt>
                <c:pt idx="58">
                  <c:v>67</c:v>
                </c:pt>
                <c:pt idx="59">
                  <c:v>71</c:v>
                </c:pt>
                <c:pt idx="60">
                  <c:v>57</c:v>
                </c:pt>
                <c:pt idx="61">
                  <c:v>71</c:v>
                </c:pt>
                <c:pt idx="62">
                  <c:v>70</c:v>
                </c:pt>
                <c:pt idx="63">
                  <c:v>87</c:v>
                </c:pt>
                <c:pt idx="64">
                  <c:v>58</c:v>
                </c:pt>
                <c:pt idx="65">
                  <c:v>62</c:v>
                </c:pt>
                <c:pt idx="66">
                  <c:v>91</c:v>
                </c:pt>
                <c:pt idx="67">
                  <c:v>63</c:v>
                </c:pt>
                <c:pt idx="68">
                  <c:v>69</c:v>
                </c:pt>
                <c:pt idx="69">
                  <c:v>79</c:v>
                </c:pt>
                <c:pt idx="70">
                  <c:v>75</c:v>
                </c:pt>
                <c:pt idx="71">
                  <c:v>56</c:v>
                </c:pt>
                <c:pt idx="72">
                  <c:v>77</c:v>
                </c:pt>
                <c:pt idx="73">
                  <c:v>86</c:v>
                </c:pt>
                <c:pt idx="74">
                  <c:v>80</c:v>
                </c:pt>
                <c:pt idx="75">
                  <c:v>87</c:v>
                </c:pt>
                <c:pt idx="76">
                  <c:v>67</c:v>
                </c:pt>
                <c:pt idx="77">
                  <c:v>63</c:v>
                </c:pt>
                <c:pt idx="78">
                  <c:v>70</c:v>
                </c:pt>
                <c:pt idx="79">
                  <c:v>76</c:v>
                </c:pt>
                <c:pt idx="80">
                  <c:v>70</c:v>
                </c:pt>
                <c:pt idx="81">
                  <c:v>76</c:v>
                </c:pt>
                <c:pt idx="82">
                  <c:v>75</c:v>
                </c:pt>
                <c:pt idx="83">
                  <c:v>69</c:v>
                </c:pt>
                <c:pt idx="84">
                  <c:v>70</c:v>
                </c:pt>
                <c:pt idx="85">
                  <c:v>70</c:v>
                </c:pt>
                <c:pt idx="86">
                  <c:v>64</c:v>
                </c:pt>
                <c:pt idx="87">
                  <c:v>53</c:v>
                </c:pt>
                <c:pt idx="88">
                  <c:v>78</c:v>
                </c:pt>
                <c:pt idx="89">
                  <c:v>71</c:v>
                </c:pt>
                <c:pt idx="90">
                  <c:v>70</c:v>
                </c:pt>
                <c:pt idx="91">
                  <c:v>76</c:v>
                </c:pt>
                <c:pt idx="92">
                  <c:v>75</c:v>
                </c:pt>
                <c:pt idx="93">
                  <c:v>66</c:v>
                </c:pt>
                <c:pt idx="94">
                  <c:v>61</c:v>
                </c:pt>
                <c:pt idx="95">
                  <c:v>70</c:v>
                </c:pt>
                <c:pt idx="96">
                  <c:v>77</c:v>
                </c:pt>
                <c:pt idx="97">
                  <c:v>72</c:v>
                </c:pt>
                <c:pt idx="98">
                  <c:v>63</c:v>
                </c:pt>
                <c:pt idx="99">
                  <c:v>61</c:v>
                </c:pt>
                <c:pt idx="100">
                  <c:v>74</c:v>
                </c:pt>
                <c:pt idx="101">
                  <c:v>64</c:v>
                </c:pt>
                <c:pt idx="102">
                  <c:v>63</c:v>
                </c:pt>
                <c:pt idx="103">
                  <c:v>71</c:v>
                </c:pt>
                <c:pt idx="104">
                  <c:v>64</c:v>
                </c:pt>
                <c:pt idx="105">
                  <c:v>62</c:v>
                </c:pt>
                <c:pt idx="106">
                  <c:v>62</c:v>
                </c:pt>
                <c:pt idx="107">
                  <c:v>76</c:v>
                </c:pt>
                <c:pt idx="108">
                  <c:v>55</c:v>
                </c:pt>
                <c:pt idx="109">
                  <c:v>73</c:v>
                </c:pt>
                <c:pt idx="110">
                  <c:v>63</c:v>
                </c:pt>
                <c:pt idx="111">
                  <c:v>70</c:v>
                </c:pt>
                <c:pt idx="112">
                  <c:v>71</c:v>
                </c:pt>
                <c:pt idx="113">
                  <c:v>70</c:v>
                </c:pt>
                <c:pt idx="114">
                  <c:v>70</c:v>
                </c:pt>
                <c:pt idx="115">
                  <c:v>69</c:v>
                </c:pt>
                <c:pt idx="116">
                  <c:v>71</c:v>
                </c:pt>
                <c:pt idx="117">
                  <c:v>54</c:v>
                </c:pt>
                <c:pt idx="118">
                  <c:v>65</c:v>
                </c:pt>
                <c:pt idx="119">
                  <c:v>62</c:v>
                </c:pt>
                <c:pt idx="120">
                  <c:v>61</c:v>
                </c:pt>
                <c:pt idx="121">
                  <c:v>62</c:v>
                </c:pt>
                <c:pt idx="122">
                  <c:v>62</c:v>
                </c:pt>
                <c:pt idx="123">
                  <c:v>95</c:v>
                </c:pt>
                <c:pt idx="124">
                  <c:v>80</c:v>
                </c:pt>
                <c:pt idx="125">
                  <c:v>105</c:v>
                </c:pt>
                <c:pt idx="126">
                  <c:v>83</c:v>
                </c:pt>
                <c:pt idx="127">
                  <c:v>89</c:v>
                </c:pt>
                <c:pt idx="128">
                  <c:v>90</c:v>
                </c:pt>
                <c:pt idx="129">
                  <c:v>72</c:v>
                </c:pt>
                <c:pt idx="130">
                  <c:v>94</c:v>
                </c:pt>
                <c:pt idx="131">
                  <c:v>72</c:v>
                </c:pt>
                <c:pt idx="132">
                  <c:v>103</c:v>
                </c:pt>
                <c:pt idx="133">
                  <c:v>99</c:v>
                </c:pt>
                <c:pt idx="134">
                  <c:v>84</c:v>
                </c:pt>
                <c:pt idx="135">
                  <c:v>93</c:v>
                </c:pt>
                <c:pt idx="136">
                  <c:v>108</c:v>
                </c:pt>
                <c:pt idx="137">
                  <c:v>82</c:v>
                </c:pt>
                <c:pt idx="138">
                  <c:v>88</c:v>
                </c:pt>
                <c:pt idx="139">
                  <c:v>93</c:v>
                </c:pt>
                <c:pt idx="140">
                  <c:v>82</c:v>
                </c:pt>
                <c:pt idx="141">
                  <c:v>106</c:v>
                </c:pt>
                <c:pt idx="142">
                  <c:v>89</c:v>
                </c:pt>
                <c:pt idx="143">
                  <c:v>110</c:v>
                </c:pt>
                <c:pt idx="144">
                  <c:v>87</c:v>
                </c:pt>
                <c:pt idx="145">
                  <c:v>94</c:v>
                </c:pt>
                <c:pt idx="146">
                  <c:v>76</c:v>
                </c:pt>
                <c:pt idx="147">
                  <c:v>74</c:v>
                </c:pt>
                <c:pt idx="148">
                  <c:v>90</c:v>
                </c:pt>
                <c:pt idx="149">
                  <c:v>83</c:v>
                </c:pt>
                <c:pt idx="150">
                  <c:v>91</c:v>
                </c:pt>
                <c:pt idx="151">
                  <c:v>98</c:v>
                </c:pt>
                <c:pt idx="152">
                  <c:v>71</c:v>
                </c:pt>
                <c:pt idx="153">
                  <c:v>81</c:v>
                </c:pt>
                <c:pt idx="154">
                  <c:v>73</c:v>
                </c:pt>
                <c:pt idx="155">
                  <c:v>87</c:v>
                </c:pt>
                <c:pt idx="156">
                  <c:v>106</c:v>
                </c:pt>
                <c:pt idx="157">
                  <c:v>103</c:v>
                </c:pt>
                <c:pt idx="158">
                  <c:v>110</c:v>
                </c:pt>
                <c:pt idx="159">
                  <c:v>99</c:v>
                </c:pt>
                <c:pt idx="160">
                  <c:v>109</c:v>
                </c:pt>
                <c:pt idx="161">
                  <c:v>93</c:v>
                </c:pt>
                <c:pt idx="162">
                  <c:v>95</c:v>
                </c:pt>
                <c:pt idx="163">
                  <c:v>116</c:v>
                </c:pt>
                <c:pt idx="164">
                  <c:v>103</c:v>
                </c:pt>
                <c:pt idx="165">
                  <c:v>93</c:v>
                </c:pt>
                <c:pt idx="166">
                  <c:v>91</c:v>
                </c:pt>
                <c:pt idx="167">
                  <c:v>74</c:v>
                </c:pt>
                <c:pt idx="168">
                  <c:v>81</c:v>
                </c:pt>
                <c:pt idx="169">
                  <c:v>74</c:v>
                </c:pt>
                <c:pt idx="170">
                  <c:v>95</c:v>
                </c:pt>
                <c:pt idx="171">
                  <c:v>111</c:v>
                </c:pt>
                <c:pt idx="172">
                  <c:v>108</c:v>
                </c:pt>
                <c:pt idx="173">
                  <c:v>88</c:v>
                </c:pt>
                <c:pt idx="174">
                  <c:v>92</c:v>
                </c:pt>
                <c:pt idx="175">
                  <c:v>101</c:v>
                </c:pt>
                <c:pt idx="176">
                  <c:v>90</c:v>
                </c:pt>
                <c:pt idx="177">
                  <c:v>109</c:v>
                </c:pt>
                <c:pt idx="178">
                  <c:v>87</c:v>
                </c:pt>
                <c:pt idx="179">
                  <c:v>92</c:v>
                </c:pt>
                <c:pt idx="180">
                  <c:v>86</c:v>
                </c:pt>
                <c:pt idx="181">
                  <c:v>135</c:v>
                </c:pt>
                <c:pt idx="182">
                  <c:v>87</c:v>
                </c:pt>
                <c:pt idx="183">
                  <c:v>90</c:v>
                </c:pt>
                <c:pt idx="184">
                  <c:v>90</c:v>
                </c:pt>
                <c:pt idx="185">
                  <c:v>80</c:v>
                </c:pt>
                <c:pt idx="186">
                  <c:v>117</c:v>
                </c:pt>
                <c:pt idx="187">
                  <c:v>113</c:v>
                </c:pt>
                <c:pt idx="188">
                  <c:v>117</c:v>
                </c:pt>
                <c:pt idx="189">
                  <c:v>124</c:v>
                </c:pt>
                <c:pt idx="190">
                  <c:v>126</c:v>
                </c:pt>
                <c:pt idx="191">
                  <c:v>120</c:v>
                </c:pt>
                <c:pt idx="192">
                  <c:v>119</c:v>
                </c:pt>
                <c:pt idx="193">
                  <c:v>116</c:v>
                </c:pt>
                <c:pt idx="194">
                  <c:v>113</c:v>
                </c:pt>
                <c:pt idx="195">
                  <c:v>116</c:v>
                </c:pt>
                <c:pt idx="196">
                  <c:v>113</c:v>
                </c:pt>
                <c:pt idx="197">
                  <c:v>110</c:v>
                </c:pt>
                <c:pt idx="198">
                  <c:v>128</c:v>
                </c:pt>
                <c:pt idx="199">
                  <c:v>107</c:v>
                </c:pt>
                <c:pt idx="200">
                  <c:v>110</c:v>
                </c:pt>
                <c:pt idx="201">
                  <c:v>116</c:v>
                </c:pt>
                <c:pt idx="202">
                  <c:v>123</c:v>
                </c:pt>
                <c:pt idx="203">
                  <c:v>124</c:v>
                </c:pt>
                <c:pt idx="204">
                  <c:v>113</c:v>
                </c:pt>
                <c:pt idx="205">
                  <c:v>116</c:v>
                </c:pt>
              </c:numCache>
            </c:numRef>
          </c:xVal>
          <c:yVal>
            <c:numRef>
              <c:f>Grafico!$B$2:$B$207</c:f>
              <c:numCache>
                <c:formatCode>0.00</c:formatCode>
                <c:ptCount val="206"/>
                <c:pt idx="0">
                  <c:v>58.238852122166321</c:v>
                </c:pt>
                <c:pt idx="1">
                  <c:v>58.238852122166321</c:v>
                </c:pt>
                <c:pt idx="2">
                  <c:v>55.244670233631759</c:v>
                </c:pt>
                <c:pt idx="3">
                  <c:v>60.23497338118937</c:v>
                </c:pt>
                <c:pt idx="4">
                  <c:v>56.242730863143279</c:v>
                </c:pt>
                <c:pt idx="5">
                  <c:v>56.242730863143279</c:v>
                </c:pt>
                <c:pt idx="6">
                  <c:v>57.240791492654807</c:v>
                </c:pt>
                <c:pt idx="7">
                  <c:v>61.233034010700891</c:v>
                </c:pt>
                <c:pt idx="8">
                  <c:v>58.238852122166321</c:v>
                </c:pt>
                <c:pt idx="9">
                  <c:v>60.23497338118937</c:v>
                </c:pt>
                <c:pt idx="10">
                  <c:v>57.240791492654807</c:v>
                </c:pt>
                <c:pt idx="11">
                  <c:v>58.238852122166321</c:v>
                </c:pt>
                <c:pt idx="12">
                  <c:v>60.23497338118937</c:v>
                </c:pt>
                <c:pt idx="13">
                  <c:v>61.233034010700891</c:v>
                </c:pt>
                <c:pt idx="14">
                  <c:v>56.242730863143279</c:v>
                </c:pt>
                <c:pt idx="15">
                  <c:v>61.233034010700891</c:v>
                </c:pt>
                <c:pt idx="16">
                  <c:v>60.23497338118937</c:v>
                </c:pt>
                <c:pt idx="17">
                  <c:v>55.244670233631759</c:v>
                </c:pt>
                <c:pt idx="18">
                  <c:v>57.240791492654807</c:v>
                </c:pt>
                <c:pt idx="19">
                  <c:v>56.242730863143279</c:v>
                </c:pt>
                <c:pt idx="20">
                  <c:v>59.236912751677849</c:v>
                </c:pt>
                <c:pt idx="21">
                  <c:v>55.244670233631759</c:v>
                </c:pt>
                <c:pt idx="22">
                  <c:v>57.240791492654807</c:v>
                </c:pt>
                <c:pt idx="23">
                  <c:v>61.233034010700891</c:v>
                </c:pt>
                <c:pt idx="24">
                  <c:v>59.236912751677849</c:v>
                </c:pt>
                <c:pt idx="25">
                  <c:v>57.240791492654807</c:v>
                </c:pt>
                <c:pt idx="26">
                  <c:v>58.238852122166321</c:v>
                </c:pt>
                <c:pt idx="27">
                  <c:v>57.240791492654807</c:v>
                </c:pt>
                <c:pt idx="28">
                  <c:v>56.242730863143279</c:v>
                </c:pt>
                <c:pt idx="29">
                  <c:v>61.233034010700891</c:v>
                </c:pt>
                <c:pt idx="30">
                  <c:v>60.23497338118937</c:v>
                </c:pt>
                <c:pt idx="31">
                  <c:v>59.236912751677849</c:v>
                </c:pt>
                <c:pt idx="32">
                  <c:v>59.236912751677849</c:v>
                </c:pt>
                <c:pt idx="33">
                  <c:v>57.240791492654807</c:v>
                </c:pt>
                <c:pt idx="34">
                  <c:v>60.23497338118937</c:v>
                </c:pt>
                <c:pt idx="35">
                  <c:v>60.23497338118937</c:v>
                </c:pt>
                <c:pt idx="36">
                  <c:v>59.236912751677849</c:v>
                </c:pt>
                <c:pt idx="37">
                  <c:v>60.23497338118937</c:v>
                </c:pt>
                <c:pt idx="38">
                  <c:v>58.238852122166321</c:v>
                </c:pt>
                <c:pt idx="39">
                  <c:v>56.242730863143279</c:v>
                </c:pt>
                <c:pt idx="40">
                  <c:v>61.233034010700891</c:v>
                </c:pt>
                <c:pt idx="41">
                  <c:v>55.244670233631759</c:v>
                </c:pt>
                <c:pt idx="42">
                  <c:v>59.236912751677849</c:v>
                </c:pt>
                <c:pt idx="43">
                  <c:v>58.238852122166321</c:v>
                </c:pt>
                <c:pt idx="44">
                  <c:v>58.238852122166321</c:v>
                </c:pt>
                <c:pt idx="45">
                  <c:v>67.22139778777003</c:v>
                </c:pt>
                <c:pt idx="46">
                  <c:v>65.225276528746974</c:v>
                </c:pt>
                <c:pt idx="47">
                  <c:v>63.229155269723933</c:v>
                </c:pt>
                <c:pt idx="48">
                  <c:v>67.22139778777003</c:v>
                </c:pt>
                <c:pt idx="49">
                  <c:v>71.213640305816114</c:v>
                </c:pt>
                <c:pt idx="50">
                  <c:v>71.213640305816114</c:v>
                </c:pt>
                <c:pt idx="51">
                  <c:v>66.223337158258502</c:v>
                </c:pt>
                <c:pt idx="52">
                  <c:v>71.213640305816114</c:v>
                </c:pt>
                <c:pt idx="53">
                  <c:v>66.223337158258502</c:v>
                </c:pt>
                <c:pt idx="54">
                  <c:v>67.22139778777003</c:v>
                </c:pt>
                <c:pt idx="55">
                  <c:v>70.215579676304586</c:v>
                </c:pt>
                <c:pt idx="56">
                  <c:v>67.22139778777003</c:v>
                </c:pt>
                <c:pt idx="57">
                  <c:v>67.22139778777003</c:v>
                </c:pt>
                <c:pt idx="58">
                  <c:v>63.229155269723933</c:v>
                </c:pt>
                <c:pt idx="59">
                  <c:v>69.217519046793058</c:v>
                </c:pt>
                <c:pt idx="60">
                  <c:v>70.215579676304586</c:v>
                </c:pt>
                <c:pt idx="61">
                  <c:v>64.22721589923546</c:v>
                </c:pt>
                <c:pt idx="62">
                  <c:v>64.22721589923546</c:v>
                </c:pt>
                <c:pt idx="63">
                  <c:v>66.223337158258502</c:v>
                </c:pt>
                <c:pt idx="64">
                  <c:v>68.219458417281544</c:v>
                </c:pt>
                <c:pt idx="65">
                  <c:v>71.213640305816114</c:v>
                </c:pt>
                <c:pt idx="66">
                  <c:v>70.215579676304586</c:v>
                </c:pt>
                <c:pt idx="67">
                  <c:v>66.223337158258502</c:v>
                </c:pt>
                <c:pt idx="68">
                  <c:v>62.231094640212412</c:v>
                </c:pt>
                <c:pt idx="69">
                  <c:v>65.225276528746974</c:v>
                </c:pt>
                <c:pt idx="70">
                  <c:v>69.217519046793058</c:v>
                </c:pt>
                <c:pt idx="71">
                  <c:v>69.217519046793058</c:v>
                </c:pt>
                <c:pt idx="72">
                  <c:v>63.229155269723933</c:v>
                </c:pt>
                <c:pt idx="73">
                  <c:v>67.22139778777003</c:v>
                </c:pt>
                <c:pt idx="74">
                  <c:v>70.215579676304586</c:v>
                </c:pt>
                <c:pt idx="75">
                  <c:v>64.22721589923546</c:v>
                </c:pt>
                <c:pt idx="76">
                  <c:v>62.231094640212412</c:v>
                </c:pt>
                <c:pt idx="77">
                  <c:v>62.231094640212412</c:v>
                </c:pt>
                <c:pt idx="78">
                  <c:v>63.229155269723933</c:v>
                </c:pt>
                <c:pt idx="79">
                  <c:v>62.231094640212412</c:v>
                </c:pt>
                <c:pt idx="80">
                  <c:v>63.229155269723933</c:v>
                </c:pt>
                <c:pt idx="81">
                  <c:v>73.209761564839141</c:v>
                </c:pt>
                <c:pt idx="82">
                  <c:v>72.211700935327627</c:v>
                </c:pt>
                <c:pt idx="83">
                  <c:v>79.19812534190828</c:v>
                </c:pt>
                <c:pt idx="84">
                  <c:v>73.209761564839141</c:v>
                </c:pt>
                <c:pt idx="85">
                  <c:v>72.211700935327627</c:v>
                </c:pt>
                <c:pt idx="86">
                  <c:v>80.196185971419794</c:v>
                </c:pt>
                <c:pt idx="87">
                  <c:v>76.203943453373711</c:v>
                </c:pt>
                <c:pt idx="88">
                  <c:v>74.207822194350683</c:v>
                </c:pt>
                <c:pt idx="89">
                  <c:v>74.207822194350683</c:v>
                </c:pt>
                <c:pt idx="90">
                  <c:v>73.209761564839141</c:v>
                </c:pt>
                <c:pt idx="91">
                  <c:v>77.202004082885239</c:v>
                </c:pt>
                <c:pt idx="92">
                  <c:v>80.196185971419794</c:v>
                </c:pt>
                <c:pt idx="93">
                  <c:v>77.202004082885239</c:v>
                </c:pt>
                <c:pt idx="94">
                  <c:v>79.19812534190828</c:v>
                </c:pt>
                <c:pt idx="95">
                  <c:v>81.194246600931336</c:v>
                </c:pt>
                <c:pt idx="96">
                  <c:v>74.207822194350683</c:v>
                </c:pt>
                <c:pt idx="97">
                  <c:v>81.194246600931336</c:v>
                </c:pt>
                <c:pt idx="98">
                  <c:v>77.202004082885239</c:v>
                </c:pt>
                <c:pt idx="99">
                  <c:v>75.205882823862197</c:v>
                </c:pt>
                <c:pt idx="100">
                  <c:v>75.205882823862197</c:v>
                </c:pt>
                <c:pt idx="101">
                  <c:v>77.202004082885239</c:v>
                </c:pt>
                <c:pt idx="102">
                  <c:v>77.202004082885239</c:v>
                </c:pt>
                <c:pt idx="103">
                  <c:v>81.194246600931336</c:v>
                </c:pt>
                <c:pt idx="104">
                  <c:v>73.209761564839141</c:v>
                </c:pt>
                <c:pt idx="105">
                  <c:v>80.196185971419794</c:v>
                </c:pt>
                <c:pt idx="106">
                  <c:v>74.207822194350683</c:v>
                </c:pt>
                <c:pt idx="107">
                  <c:v>81.194246600931336</c:v>
                </c:pt>
                <c:pt idx="108">
                  <c:v>77.202004082885239</c:v>
                </c:pt>
                <c:pt idx="109">
                  <c:v>81.194246600931336</c:v>
                </c:pt>
                <c:pt idx="110">
                  <c:v>74.207822194350683</c:v>
                </c:pt>
                <c:pt idx="111">
                  <c:v>77.202004082885239</c:v>
                </c:pt>
                <c:pt idx="112">
                  <c:v>78.200064712396767</c:v>
                </c:pt>
                <c:pt idx="113">
                  <c:v>75.205882823862197</c:v>
                </c:pt>
                <c:pt idx="114">
                  <c:v>72.211700935327627</c:v>
                </c:pt>
                <c:pt idx="115">
                  <c:v>78.200064712396767</c:v>
                </c:pt>
                <c:pt idx="116">
                  <c:v>76.203943453373711</c:v>
                </c:pt>
                <c:pt idx="117">
                  <c:v>77.202004082885239</c:v>
                </c:pt>
                <c:pt idx="118">
                  <c:v>81.194246600931336</c:v>
                </c:pt>
                <c:pt idx="119">
                  <c:v>75.205882823862197</c:v>
                </c:pt>
                <c:pt idx="120">
                  <c:v>77.202004082885239</c:v>
                </c:pt>
                <c:pt idx="121">
                  <c:v>75.205882823862197</c:v>
                </c:pt>
                <c:pt idx="122">
                  <c:v>73.209761564839141</c:v>
                </c:pt>
                <c:pt idx="123">
                  <c:v>86.184549748488934</c:v>
                </c:pt>
                <c:pt idx="124">
                  <c:v>91.174852896046545</c:v>
                </c:pt>
                <c:pt idx="125">
                  <c:v>89.178731637023503</c:v>
                </c:pt>
                <c:pt idx="126">
                  <c:v>85.18648911897742</c:v>
                </c:pt>
                <c:pt idx="127">
                  <c:v>86.184549748488934</c:v>
                </c:pt>
                <c:pt idx="128">
                  <c:v>88.180671007511975</c:v>
                </c:pt>
                <c:pt idx="129">
                  <c:v>86.184549748488934</c:v>
                </c:pt>
                <c:pt idx="130">
                  <c:v>88.180671007511975</c:v>
                </c:pt>
                <c:pt idx="131">
                  <c:v>85.18648911897742</c:v>
                </c:pt>
                <c:pt idx="132">
                  <c:v>82.19230723044285</c:v>
                </c:pt>
                <c:pt idx="133">
                  <c:v>87.182610378000447</c:v>
                </c:pt>
                <c:pt idx="134">
                  <c:v>87.182610378000447</c:v>
                </c:pt>
                <c:pt idx="135">
                  <c:v>87.182610378000447</c:v>
                </c:pt>
                <c:pt idx="136">
                  <c:v>84.188428489465892</c:v>
                </c:pt>
                <c:pt idx="137">
                  <c:v>84.188428489465892</c:v>
                </c:pt>
                <c:pt idx="138">
                  <c:v>91.174852896046545</c:v>
                </c:pt>
                <c:pt idx="139">
                  <c:v>91.174852896046545</c:v>
                </c:pt>
                <c:pt idx="140">
                  <c:v>90.176792266535017</c:v>
                </c:pt>
                <c:pt idx="141">
                  <c:v>89.178731637023503</c:v>
                </c:pt>
                <c:pt idx="142">
                  <c:v>83.190367859954364</c:v>
                </c:pt>
                <c:pt idx="143">
                  <c:v>88.180671007511975</c:v>
                </c:pt>
                <c:pt idx="144">
                  <c:v>86.184549748488934</c:v>
                </c:pt>
                <c:pt idx="145">
                  <c:v>88.180671007511975</c:v>
                </c:pt>
                <c:pt idx="146">
                  <c:v>83.190367859954364</c:v>
                </c:pt>
                <c:pt idx="147">
                  <c:v>86.184549748488934</c:v>
                </c:pt>
                <c:pt idx="148">
                  <c:v>83.190367859954364</c:v>
                </c:pt>
                <c:pt idx="149">
                  <c:v>89.178731637023503</c:v>
                </c:pt>
                <c:pt idx="150">
                  <c:v>82.19230723044285</c:v>
                </c:pt>
                <c:pt idx="151">
                  <c:v>83.190367859954364</c:v>
                </c:pt>
                <c:pt idx="152">
                  <c:v>84.188428489465892</c:v>
                </c:pt>
                <c:pt idx="153">
                  <c:v>90.176792266535017</c:v>
                </c:pt>
                <c:pt idx="154">
                  <c:v>91.174852896046545</c:v>
                </c:pt>
                <c:pt idx="155">
                  <c:v>85.18648911897742</c:v>
                </c:pt>
                <c:pt idx="156">
                  <c:v>89.178731637023503</c:v>
                </c:pt>
                <c:pt idx="157">
                  <c:v>100.15739856165024</c:v>
                </c:pt>
                <c:pt idx="158">
                  <c:v>98.161277302627198</c:v>
                </c:pt>
                <c:pt idx="159">
                  <c:v>92.172913525558073</c:v>
                </c:pt>
                <c:pt idx="160">
                  <c:v>93.170974155069587</c:v>
                </c:pt>
                <c:pt idx="161">
                  <c:v>94.1690347845811</c:v>
                </c:pt>
                <c:pt idx="162">
                  <c:v>99.159337932138726</c:v>
                </c:pt>
                <c:pt idx="163">
                  <c:v>98.161277302627198</c:v>
                </c:pt>
                <c:pt idx="164">
                  <c:v>93.170974155069587</c:v>
                </c:pt>
                <c:pt idx="165">
                  <c:v>93.170974155069587</c:v>
                </c:pt>
                <c:pt idx="166">
                  <c:v>96.165156043604156</c:v>
                </c:pt>
                <c:pt idx="167">
                  <c:v>96.165156043604156</c:v>
                </c:pt>
                <c:pt idx="168">
                  <c:v>98.161277302627198</c:v>
                </c:pt>
                <c:pt idx="169">
                  <c:v>97.16321667311567</c:v>
                </c:pt>
                <c:pt idx="170">
                  <c:v>97.16321667311567</c:v>
                </c:pt>
                <c:pt idx="171">
                  <c:v>93.170974155069587</c:v>
                </c:pt>
                <c:pt idx="172">
                  <c:v>94.1690347845811</c:v>
                </c:pt>
                <c:pt idx="173">
                  <c:v>96.165156043604156</c:v>
                </c:pt>
                <c:pt idx="174">
                  <c:v>95.167095414092628</c:v>
                </c:pt>
                <c:pt idx="175">
                  <c:v>96.165156043604156</c:v>
                </c:pt>
                <c:pt idx="176">
                  <c:v>101.15545919116175</c:v>
                </c:pt>
                <c:pt idx="177">
                  <c:v>101.15545919116175</c:v>
                </c:pt>
                <c:pt idx="178">
                  <c:v>99.159337932138726</c:v>
                </c:pt>
                <c:pt idx="179">
                  <c:v>96.165156043604156</c:v>
                </c:pt>
                <c:pt idx="180">
                  <c:v>93.170974155069587</c:v>
                </c:pt>
                <c:pt idx="181">
                  <c:v>97.16321667311567</c:v>
                </c:pt>
                <c:pt idx="182">
                  <c:v>98.161277302627198</c:v>
                </c:pt>
                <c:pt idx="183">
                  <c:v>92.172913525558073</c:v>
                </c:pt>
                <c:pt idx="184">
                  <c:v>100.15739856165024</c:v>
                </c:pt>
                <c:pt idx="185">
                  <c:v>96.165156043604156</c:v>
                </c:pt>
                <c:pt idx="186">
                  <c:v>116.12636863383457</c:v>
                </c:pt>
                <c:pt idx="187">
                  <c:v>117.12442926334612</c:v>
                </c:pt>
                <c:pt idx="188">
                  <c:v>115.12830800432306</c:v>
                </c:pt>
                <c:pt idx="189">
                  <c:v>113.13218674530003</c:v>
                </c:pt>
                <c:pt idx="190">
                  <c:v>107.14382296823089</c:v>
                </c:pt>
                <c:pt idx="191">
                  <c:v>104.14964107969632</c:v>
                </c:pt>
                <c:pt idx="192">
                  <c:v>113.13218674530003</c:v>
                </c:pt>
                <c:pt idx="193">
                  <c:v>106.14576233871938</c:v>
                </c:pt>
                <c:pt idx="194">
                  <c:v>111.13606548627698</c:v>
                </c:pt>
                <c:pt idx="195">
                  <c:v>108.14188359774241</c:v>
                </c:pt>
                <c:pt idx="196">
                  <c:v>105.14770170920784</c:v>
                </c:pt>
                <c:pt idx="197">
                  <c:v>114.13024737481155</c:v>
                </c:pt>
                <c:pt idx="198">
                  <c:v>104.14964107969632</c:v>
                </c:pt>
                <c:pt idx="199">
                  <c:v>110.13800485676546</c:v>
                </c:pt>
                <c:pt idx="200">
                  <c:v>116.12636863383457</c:v>
                </c:pt>
                <c:pt idx="201">
                  <c:v>108.14188359774241</c:v>
                </c:pt>
                <c:pt idx="202">
                  <c:v>111.13606548627698</c:v>
                </c:pt>
                <c:pt idx="203">
                  <c:v>117.12442926334612</c:v>
                </c:pt>
                <c:pt idx="204">
                  <c:v>114.13024737481155</c:v>
                </c:pt>
                <c:pt idx="205">
                  <c:v>112.13412611578849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FD9-4802-81A2-D9C584038F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7028872"/>
        <c:axId val="947024392"/>
      </c:scatterChart>
      <c:valAx>
        <c:axId val="947028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47024392"/>
        <c:crosses val="autoZero"/>
        <c:crossBetween val="midCat"/>
      </c:valAx>
      <c:valAx>
        <c:axId val="947024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47028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L"/>
              <a:t>Ln Edad </a:t>
            </a:r>
          </a:p>
          <a:p>
            <a:pPr>
              <a:defRPr/>
            </a:pPr>
            <a:r>
              <a:rPr lang="es-CL"/>
              <a:t>Gráfico de los residuales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'Log - Log'!$D$2:$D$207</c:f>
              <c:numCache>
                <c:formatCode>_ * #,##0.0000_ ;_ * \-#,##0.0000_ ;_ * "-"_ ;_ @_ </c:formatCode>
                <c:ptCount val="206"/>
                <c:pt idx="0">
                  <c:v>3.044522437723423</c:v>
                </c:pt>
                <c:pt idx="1">
                  <c:v>3.044522437723423</c:v>
                </c:pt>
                <c:pt idx="2">
                  <c:v>2.8903717578961645</c:v>
                </c:pt>
                <c:pt idx="3">
                  <c:v>3.1354942159291497</c:v>
                </c:pt>
                <c:pt idx="4">
                  <c:v>2.9444389791664403</c:v>
                </c:pt>
                <c:pt idx="5">
                  <c:v>2.9444389791664403</c:v>
                </c:pt>
                <c:pt idx="6">
                  <c:v>2.9957322735539909</c:v>
                </c:pt>
                <c:pt idx="7">
                  <c:v>3.1780538303479458</c:v>
                </c:pt>
                <c:pt idx="8">
                  <c:v>3.044522437723423</c:v>
                </c:pt>
                <c:pt idx="9">
                  <c:v>3.1354942159291497</c:v>
                </c:pt>
                <c:pt idx="10">
                  <c:v>2.9957322735539909</c:v>
                </c:pt>
                <c:pt idx="11">
                  <c:v>3.044522437723423</c:v>
                </c:pt>
                <c:pt idx="12">
                  <c:v>3.1354942159291497</c:v>
                </c:pt>
                <c:pt idx="13">
                  <c:v>3.1780538303479458</c:v>
                </c:pt>
                <c:pt idx="14">
                  <c:v>2.9444389791664403</c:v>
                </c:pt>
                <c:pt idx="15">
                  <c:v>3.1780538303479458</c:v>
                </c:pt>
                <c:pt idx="16">
                  <c:v>3.1354942159291497</c:v>
                </c:pt>
                <c:pt idx="17">
                  <c:v>2.8903717578961645</c:v>
                </c:pt>
                <c:pt idx="18">
                  <c:v>2.9957322735539909</c:v>
                </c:pt>
                <c:pt idx="19">
                  <c:v>2.9444389791664403</c:v>
                </c:pt>
                <c:pt idx="20">
                  <c:v>3.0910424533583161</c:v>
                </c:pt>
                <c:pt idx="21">
                  <c:v>2.8903717578961645</c:v>
                </c:pt>
                <c:pt idx="22">
                  <c:v>2.9957322735539909</c:v>
                </c:pt>
                <c:pt idx="23">
                  <c:v>3.1780538303479458</c:v>
                </c:pt>
                <c:pt idx="24">
                  <c:v>3.0910424533583161</c:v>
                </c:pt>
                <c:pt idx="25">
                  <c:v>2.9957322735539909</c:v>
                </c:pt>
                <c:pt idx="26">
                  <c:v>3.044522437723423</c:v>
                </c:pt>
                <c:pt idx="27">
                  <c:v>2.9957322735539909</c:v>
                </c:pt>
                <c:pt idx="28">
                  <c:v>2.9444389791664403</c:v>
                </c:pt>
                <c:pt idx="29">
                  <c:v>3.1780538303479458</c:v>
                </c:pt>
                <c:pt idx="30">
                  <c:v>3.1354942159291497</c:v>
                </c:pt>
                <c:pt idx="31">
                  <c:v>3.0910424533583161</c:v>
                </c:pt>
                <c:pt idx="32">
                  <c:v>3.0910424533583161</c:v>
                </c:pt>
                <c:pt idx="33">
                  <c:v>2.9957322735539909</c:v>
                </c:pt>
                <c:pt idx="34">
                  <c:v>3.1354942159291497</c:v>
                </c:pt>
                <c:pt idx="35">
                  <c:v>3.1354942159291497</c:v>
                </c:pt>
                <c:pt idx="36">
                  <c:v>3.0910424533583161</c:v>
                </c:pt>
                <c:pt idx="37">
                  <c:v>3.1354942159291497</c:v>
                </c:pt>
                <c:pt idx="38">
                  <c:v>3.044522437723423</c:v>
                </c:pt>
                <c:pt idx="39">
                  <c:v>2.9444389791664403</c:v>
                </c:pt>
                <c:pt idx="40">
                  <c:v>3.1780538303479458</c:v>
                </c:pt>
                <c:pt idx="41">
                  <c:v>2.8903717578961645</c:v>
                </c:pt>
                <c:pt idx="42">
                  <c:v>3.0910424533583161</c:v>
                </c:pt>
                <c:pt idx="43">
                  <c:v>3.044522437723423</c:v>
                </c:pt>
                <c:pt idx="44">
                  <c:v>3.044522437723423</c:v>
                </c:pt>
                <c:pt idx="45">
                  <c:v>3.4011973816621555</c:v>
                </c:pt>
                <c:pt idx="46">
                  <c:v>3.3322045101752038</c:v>
                </c:pt>
                <c:pt idx="47">
                  <c:v>3.2580965380214821</c:v>
                </c:pt>
                <c:pt idx="48">
                  <c:v>3.4011973816621555</c:v>
                </c:pt>
                <c:pt idx="49">
                  <c:v>3.5263605246161616</c:v>
                </c:pt>
                <c:pt idx="50">
                  <c:v>3.5263605246161616</c:v>
                </c:pt>
                <c:pt idx="51">
                  <c:v>3.3672958299864741</c:v>
                </c:pt>
                <c:pt idx="52">
                  <c:v>3.5263605246161616</c:v>
                </c:pt>
                <c:pt idx="53">
                  <c:v>3.3672958299864741</c:v>
                </c:pt>
                <c:pt idx="54">
                  <c:v>3.4011973816621555</c:v>
                </c:pt>
                <c:pt idx="55">
                  <c:v>3.4965075614664802</c:v>
                </c:pt>
                <c:pt idx="56">
                  <c:v>3.4011973816621555</c:v>
                </c:pt>
                <c:pt idx="57">
                  <c:v>3.4011973816621555</c:v>
                </c:pt>
                <c:pt idx="58">
                  <c:v>3.2580965380214821</c:v>
                </c:pt>
                <c:pt idx="59">
                  <c:v>3.4657359027997265</c:v>
                </c:pt>
                <c:pt idx="60">
                  <c:v>3.4965075614664802</c:v>
                </c:pt>
                <c:pt idx="61">
                  <c:v>3.2958368660043291</c:v>
                </c:pt>
                <c:pt idx="62">
                  <c:v>3.2958368660043291</c:v>
                </c:pt>
                <c:pt idx="63">
                  <c:v>3.3672958299864741</c:v>
                </c:pt>
                <c:pt idx="64">
                  <c:v>3.4339872044851463</c:v>
                </c:pt>
                <c:pt idx="65">
                  <c:v>3.5263605246161616</c:v>
                </c:pt>
                <c:pt idx="66">
                  <c:v>3.4965075614664802</c:v>
                </c:pt>
                <c:pt idx="67">
                  <c:v>3.3672958299864741</c:v>
                </c:pt>
                <c:pt idx="68">
                  <c:v>3.2188758248682006</c:v>
                </c:pt>
                <c:pt idx="69">
                  <c:v>3.3322045101752038</c:v>
                </c:pt>
                <c:pt idx="70">
                  <c:v>3.4657359027997265</c:v>
                </c:pt>
                <c:pt idx="71">
                  <c:v>3.4657359027997265</c:v>
                </c:pt>
                <c:pt idx="72">
                  <c:v>3.2580965380214821</c:v>
                </c:pt>
                <c:pt idx="73">
                  <c:v>3.4011973816621555</c:v>
                </c:pt>
                <c:pt idx="74">
                  <c:v>3.4965075614664802</c:v>
                </c:pt>
                <c:pt idx="75">
                  <c:v>3.2958368660043291</c:v>
                </c:pt>
                <c:pt idx="76">
                  <c:v>3.2188758248682006</c:v>
                </c:pt>
                <c:pt idx="77">
                  <c:v>3.2188758248682006</c:v>
                </c:pt>
                <c:pt idx="78">
                  <c:v>3.2580965380214821</c:v>
                </c:pt>
                <c:pt idx="79">
                  <c:v>3.2188758248682006</c:v>
                </c:pt>
                <c:pt idx="80">
                  <c:v>3.2580965380214821</c:v>
                </c:pt>
                <c:pt idx="81">
                  <c:v>3.5835189384561099</c:v>
                </c:pt>
                <c:pt idx="82">
                  <c:v>3.5553480614894135</c:v>
                </c:pt>
                <c:pt idx="83">
                  <c:v>3.7376696182833684</c:v>
                </c:pt>
                <c:pt idx="84">
                  <c:v>3.5835189384561099</c:v>
                </c:pt>
                <c:pt idx="85">
                  <c:v>3.5553480614894135</c:v>
                </c:pt>
                <c:pt idx="86">
                  <c:v>3.7612001156935624</c:v>
                </c:pt>
                <c:pt idx="87">
                  <c:v>3.6635616461296463</c:v>
                </c:pt>
                <c:pt idx="88">
                  <c:v>3.6109179126442243</c:v>
                </c:pt>
                <c:pt idx="89">
                  <c:v>3.6109179126442243</c:v>
                </c:pt>
                <c:pt idx="90">
                  <c:v>3.5835189384561099</c:v>
                </c:pt>
                <c:pt idx="91">
                  <c:v>3.6888794541139363</c:v>
                </c:pt>
                <c:pt idx="92">
                  <c:v>3.7612001156935624</c:v>
                </c:pt>
                <c:pt idx="93">
                  <c:v>3.6888794541139363</c:v>
                </c:pt>
                <c:pt idx="94">
                  <c:v>3.7376696182833684</c:v>
                </c:pt>
                <c:pt idx="95">
                  <c:v>3.784189633918261</c:v>
                </c:pt>
                <c:pt idx="96">
                  <c:v>3.6109179126442243</c:v>
                </c:pt>
                <c:pt idx="97">
                  <c:v>3.784189633918261</c:v>
                </c:pt>
                <c:pt idx="98">
                  <c:v>3.6888794541139363</c:v>
                </c:pt>
                <c:pt idx="99">
                  <c:v>3.6375861597263857</c:v>
                </c:pt>
                <c:pt idx="100">
                  <c:v>3.6375861597263857</c:v>
                </c:pt>
                <c:pt idx="101">
                  <c:v>3.6888794541139363</c:v>
                </c:pt>
                <c:pt idx="102">
                  <c:v>3.6888794541139363</c:v>
                </c:pt>
                <c:pt idx="103">
                  <c:v>3.784189633918261</c:v>
                </c:pt>
                <c:pt idx="104">
                  <c:v>3.5835189384561099</c:v>
                </c:pt>
                <c:pt idx="105">
                  <c:v>3.7612001156935624</c:v>
                </c:pt>
                <c:pt idx="106">
                  <c:v>3.6109179126442243</c:v>
                </c:pt>
                <c:pt idx="107">
                  <c:v>3.784189633918261</c:v>
                </c:pt>
                <c:pt idx="108">
                  <c:v>3.6888794541139363</c:v>
                </c:pt>
                <c:pt idx="109">
                  <c:v>3.784189633918261</c:v>
                </c:pt>
                <c:pt idx="110">
                  <c:v>3.6109179126442243</c:v>
                </c:pt>
                <c:pt idx="111">
                  <c:v>3.6888794541139363</c:v>
                </c:pt>
                <c:pt idx="112">
                  <c:v>3.713572066704308</c:v>
                </c:pt>
                <c:pt idx="113">
                  <c:v>3.6375861597263857</c:v>
                </c:pt>
                <c:pt idx="114">
                  <c:v>3.5553480614894135</c:v>
                </c:pt>
                <c:pt idx="115">
                  <c:v>3.713572066704308</c:v>
                </c:pt>
                <c:pt idx="116">
                  <c:v>3.6635616461296463</c:v>
                </c:pt>
                <c:pt idx="117">
                  <c:v>3.6888794541139363</c:v>
                </c:pt>
                <c:pt idx="118">
                  <c:v>3.784189633918261</c:v>
                </c:pt>
                <c:pt idx="119">
                  <c:v>3.6375861597263857</c:v>
                </c:pt>
                <c:pt idx="120">
                  <c:v>3.6888794541139363</c:v>
                </c:pt>
                <c:pt idx="121">
                  <c:v>3.6375861597263857</c:v>
                </c:pt>
                <c:pt idx="122">
                  <c:v>3.5835189384561099</c:v>
                </c:pt>
                <c:pt idx="123">
                  <c:v>3.8918202981106265</c:v>
                </c:pt>
                <c:pt idx="124">
                  <c:v>3.9889840465642745</c:v>
                </c:pt>
                <c:pt idx="125">
                  <c:v>3.9512437185814275</c:v>
                </c:pt>
                <c:pt idx="126">
                  <c:v>3.8712010109078911</c:v>
                </c:pt>
                <c:pt idx="127">
                  <c:v>3.8918202981106265</c:v>
                </c:pt>
                <c:pt idx="128">
                  <c:v>3.9318256327243257</c:v>
                </c:pt>
                <c:pt idx="129">
                  <c:v>3.8918202981106265</c:v>
                </c:pt>
                <c:pt idx="130">
                  <c:v>3.9318256327243257</c:v>
                </c:pt>
                <c:pt idx="131">
                  <c:v>3.8712010109078911</c:v>
                </c:pt>
                <c:pt idx="132">
                  <c:v>3.8066624897703196</c:v>
                </c:pt>
                <c:pt idx="133">
                  <c:v>3.912023005428146</c:v>
                </c:pt>
                <c:pt idx="134">
                  <c:v>3.912023005428146</c:v>
                </c:pt>
                <c:pt idx="135">
                  <c:v>3.912023005428146</c:v>
                </c:pt>
                <c:pt idx="136">
                  <c:v>3.8501476017100584</c:v>
                </c:pt>
                <c:pt idx="137">
                  <c:v>3.8501476017100584</c:v>
                </c:pt>
                <c:pt idx="138">
                  <c:v>3.9889840465642745</c:v>
                </c:pt>
                <c:pt idx="139">
                  <c:v>3.9889840465642745</c:v>
                </c:pt>
                <c:pt idx="140">
                  <c:v>3.970291913552122</c:v>
                </c:pt>
                <c:pt idx="141">
                  <c:v>3.9512437185814275</c:v>
                </c:pt>
                <c:pt idx="142">
                  <c:v>3.8286413964890951</c:v>
                </c:pt>
                <c:pt idx="143">
                  <c:v>3.9318256327243257</c:v>
                </c:pt>
                <c:pt idx="144">
                  <c:v>3.8918202981106265</c:v>
                </c:pt>
                <c:pt idx="145">
                  <c:v>3.9318256327243257</c:v>
                </c:pt>
                <c:pt idx="146">
                  <c:v>3.8286413964890951</c:v>
                </c:pt>
                <c:pt idx="147">
                  <c:v>3.8918202981106265</c:v>
                </c:pt>
                <c:pt idx="148">
                  <c:v>3.8286413964890951</c:v>
                </c:pt>
                <c:pt idx="149">
                  <c:v>3.9512437185814275</c:v>
                </c:pt>
                <c:pt idx="150">
                  <c:v>3.8066624897703196</c:v>
                </c:pt>
                <c:pt idx="151">
                  <c:v>3.8286413964890951</c:v>
                </c:pt>
                <c:pt idx="152">
                  <c:v>3.8501476017100584</c:v>
                </c:pt>
                <c:pt idx="153">
                  <c:v>3.970291913552122</c:v>
                </c:pt>
                <c:pt idx="154">
                  <c:v>3.9889840465642745</c:v>
                </c:pt>
                <c:pt idx="155">
                  <c:v>3.8712010109078911</c:v>
                </c:pt>
                <c:pt idx="156">
                  <c:v>3.9512437185814275</c:v>
                </c:pt>
                <c:pt idx="157">
                  <c:v>4.1431347263915326</c:v>
                </c:pt>
                <c:pt idx="158">
                  <c:v>4.1108738641733114</c:v>
                </c:pt>
                <c:pt idx="159">
                  <c:v>4.0073331852324712</c:v>
                </c:pt>
                <c:pt idx="160">
                  <c:v>4.0253516907351496</c:v>
                </c:pt>
                <c:pt idx="161">
                  <c:v>4.0430512678345503</c:v>
                </c:pt>
                <c:pt idx="162">
                  <c:v>4.1271343850450917</c:v>
                </c:pt>
                <c:pt idx="163">
                  <c:v>4.1108738641733114</c:v>
                </c:pt>
                <c:pt idx="164">
                  <c:v>4.0253516907351496</c:v>
                </c:pt>
                <c:pt idx="165">
                  <c:v>4.0253516907351496</c:v>
                </c:pt>
                <c:pt idx="166">
                  <c:v>4.0775374439057197</c:v>
                </c:pt>
                <c:pt idx="167">
                  <c:v>4.0775374439057197</c:v>
                </c:pt>
                <c:pt idx="168">
                  <c:v>4.1108738641733114</c:v>
                </c:pt>
                <c:pt idx="169">
                  <c:v>4.0943445622221004</c:v>
                </c:pt>
                <c:pt idx="170">
                  <c:v>4.0943445622221004</c:v>
                </c:pt>
                <c:pt idx="171">
                  <c:v>4.0253516907351496</c:v>
                </c:pt>
                <c:pt idx="172">
                  <c:v>4.0430512678345503</c:v>
                </c:pt>
                <c:pt idx="173">
                  <c:v>4.0775374439057197</c:v>
                </c:pt>
                <c:pt idx="174">
                  <c:v>4.0604430105464191</c:v>
                </c:pt>
                <c:pt idx="175">
                  <c:v>4.0775374439057197</c:v>
                </c:pt>
                <c:pt idx="176">
                  <c:v>4.1588830833596715</c:v>
                </c:pt>
                <c:pt idx="177">
                  <c:v>4.1588830833596715</c:v>
                </c:pt>
                <c:pt idx="178">
                  <c:v>4.1271343850450917</c:v>
                </c:pt>
                <c:pt idx="179">
                  <c:v>4.0775374439057197</c:v>
                </c:pt>
                <c:pt idx="180">
                  <c:v>4.0253516907351496</c:v>
                </c:pt>
                <c:pt idx="181">
                  <c:v>4.0943445622221004</c:v>
                </c:pt>
                <c:pt idx="182">
                  <c:v>4.1108738641733114</c:v>
                </c:pt>
                <c:pt idx="183">
                  <c:v>4.0073331852324712</c:v>
                </c:pt>
                <c:pt idx="184">
                  <c:v>4.1431347263915326</c:v>
                </c:pt>
                <c:pt idx="185">
                  <c:v>4.0775374439057197</c:v>
                </c:pt>
                <c:pt idx="186">
                  <c:v>4.3694478524670215</c:v>
                </c:pt>
                <c:pt idx="187">
                  <c:v>4.3820266346738812</c:v>
                </c:pt>
                <c:pt idx="188">
                  <c:v>4.3567088266895917</c:v>
                </c:pt>
                <c:pt idx="189">
                  <c:v>4.3307333402863311</c:v>
                </c:pt>
                <c:pt idx="190">
                  <c:v>4.2484952420493594</c:v>
                </c:pt>
                <c:pt idx="191">
                  <c:v>4.2046926193909657</c:v>
                </c:pt>
                <c:pt idx="192">
                  <c:v>4.3307333402863311</c:v>
                </c:pt>
                <c:pt idx="193">
                  <c:v>4.2341065045972597</c:v>
                </c:pt>
                <c:pt idx="194">
                  <c:v>4.3040650932041702</c:v>
                </c:pt>
                <c:pt idx="195">
                  <c:v>4.2626798770413155</c:v>
                </c:pt>
                <c:pt idx="196">
                  <c:v>4.219507705176107</c:v>
                </c:pt>
                <c:pt idx="197">
                  <c:v>4.3438054218536841</c:v>
                </c:pt>
                <c:pt idx="198">
                  <c:v>4.2046926193909657</c:v>
                </c:pt>
                <c:pt idx="199">
                  <c:v>4.290459441148391</c:v>
                </c:pt>
                <c:pt idx="200">
                  <c:v>4.3694478524670215</c:v>
                </c:pt>
                <c:pt idx="201">
                  <c:v>4.2626798770413155</c:v>
                </c:pt>
                <c:pt idx="202">
                  <c:v>4.3040650932041702</c:v>
                </c:pt>
                <c:pt idx="203">
                  <c:v>4.3820266346738812</c:v>
                </c:pt>
                <c:pt idx="204">
                  <c:v>4.3438054218536841</c:v>
                </c:pt>
                <c:pt idx="205">
                  <c:v>4.3174881135363101</c:v>
                </c:pt>
              </c:numCache>
            </c:numRef>
          </c:xVal>
          <c:yVal>
            <c:numRef>
              <c:f>'Log - Log'!$R$26:$R$231</c:f>
              <c:numCache>
                <c:formatCode>General</c:formatCode>
                <c:ptCount val="206"/>
                <c:pt idx="0">
                  <c:v>-0.18064197058056264</c:v>
                </c:pt>
                <c:pt idx="1">
                  <c:v>-0.20169537977839536</c:v>
                </c:pt>
                <c:pt idx="2">
                  <c:v>0.31150144574456684</c:v>
                </c:pt>
                <c:pt idx="3">
                  <c:v>7.9531329943111295E-2</c:v>
                </c:pt>
                <c:pt idx="4">
                  <c:v>0.29954322306210557</c:v>
                </c:pt>
                <c:pt idx="5">
                  <c:v>-9.249886471391866E-2</c:v>
                </c:pt>
                <c:pt idx="6">
                  <c:v>1.4277081375355216E-2</c:v>
                </c:pt>
                <c:pt idx="7">
                  <c:v>4.3904255151594462E-2</c:v>
                </c:pt>
                <c:pt idx="8">
                  <c:v>0.19665226056090557</c:v>
                </c:pt>
                <c:pt idx="9">
                  <c:v>-0.16303030722819978</c:v>
                </c:pt>
                <c:pt idx="10">
                  <c:v>-3.9790139894920529E-2</c:v>
                </c:pt>
                <c:pt idx="11">
                  <c:v>9.1291744903078786E-2</c:v>
                </c:pt>
                <c:pt idx="12">
                  <c:v>0.10983667943844022</c:v>
                </c:pt>
                <c:pt idx="13">
                  <c:v>0.20250928532823309</c:v>
                </c:pt>
                <c:pt idx="14">
                  <c:v>0.10635199403124673</c:v>
                </c:pt>
                <c:pt idx="15">
                  <c:v>-0.18315319548375131</c:v>
                </c:pt>
                <c:pt idx="16">
                  <c:v>-0.24470833824246707</c:v>
                </c:pt>
                <c:pt idx="17">
                  <c:v>0.35177534488250695</c:v>
                </c:pt>
                <c:pt idx="18">
                  <c:v>0.11436053993233752</c:v>
                </c:pt>
                <c:pt idx="19">
                  <c:v>0.27214424887399069</c:v>
                </c:pt>
                <c:pt idx="20">
                  <c:v>3.6990310899094325E-3</c:v>
                </c:pt>
                <c:pt idx="21">
                  <c:v>6.4093272430726156E-2</c:v>
                </c:pt>
                <c:pt idx="22">
                  <c:v>-9.6948553734869325E-2</c:v>
                </c:pt>
                <c:pt idx="23">
                  <c:v>1.2155556837014636E-2</c:v>
                </c:pt>
                <c:pt idx="24">
                  <c:v>0.14566929236029669</c:v>
                </c:pt>
                <c:pt idx="25">
                  <c:v>-0.20013278997009998</c:v>
                </c:pt>
                <c:pt idx="26">
                  <c:v>0.10704010187121771</c:v>
                </c:pt>
                <c:pt idx="27">
                  <c:v>0.20533231813806463</c:v>
                </c:pt>
                <c:pt idx="28">
                  <c:v>3.8529397692485645E-2</c:v>
                </c:pt>
                <c:pt idx="29">
                  <c:v>-7.1927560373526767E-2</c:v>
                </c:pt>
                <c:pt idx="30">
                  <c:v>-6.9504249217375857E-2</c:v>
                </c:pt>
                <c:pt idx="31">
                  <c:v>5.3295972229281396E-2</c:v>
                </c:pt>
                <c:pt idx="32">
                  <c:v>-0.46292050017158592</c:v>
                </c:pt>
                <c:pt idx="33">
                  <c:v>0.20533231813806463</c:v>
                </c:pt>
                <c:pt idx="34">
                  <c:v>0.22263217358378462</c:v>
                </c:pt>
                <c:pt idx="35">
                  <c:v>-0.14361222137109797</c:v>
                </c:pt>
                <c:pt idx="36">
                  <c:v>0.28287041387378142</c:v>
                </c:pt>
                <c:pt idx="37">
                  <c:v>4.8278786439007071E-2</c:v>
                </c:pt>
                <c:pt idx="38">
                  <c:v>-0.33827091478414584</c:v>
                </c:pt>
                <c:pt idx="39">
                  <c:v>-9.249886471391866E-2</c:v>
                </c:pt>
                <c:pt idx="40">
                  <c:v>5.9408441687559765E-2</c:v>
                </c:pt>
                <c:pt idx="41">
                  <c:v>0.14817638964126756</c:v>
                </c:pt>
                <c:pt idx="42">
                  <c:v>0.21662102833258068</c:v>
                </c:pt>
                <c:pt idx="43">
                  <c:v>-0.13981997606030783</c:v>
                </c:pt>
                <c:pt idx="44">
                  <c:v>-2.6491290753304142E-2</c:v>
                </c:pt>
                <c:pt idx="45">
                  <c:v>-0.10961091866718231</c:v>
                </c:pt>
                <c:pt idx="46">
                  <c:v>0.16884501239688632</c:v>
                </c:pt>
                <c:pt idx="47">
                  <c:v>0.12384177730457235</c:v>
                </c:pt>
                <c:pt idx="48">
                  <c:v>-4.6097512944856867E-2</c:v>
                </c:pt>
                <c:pt idx="49">
                  <c:v>1.079545817245986E-2</c:v>
                </c:pt>
                <c:pt idx="50">
                  <c:v>-4.5557478378671412E-2</c:v>
                </c:pt>
                <c:pt idx="51">
                  <c:v>-0.21547152300970396</c:v>
                </c:pt>
                <c:pt idx="52">
                  <c:v>2.4401110228239098E-2</c:v>
                </c:pt>
                <c:pt idx="53">
                  <c:v>4.4039672475380875E-2</c:v>
                </c:pt>
                <c:pt idx="54">
                  <c:v>-0.1774335150059434</c:v>
                </c:pt>
                <c:pt idx="55">
                  <c:v>0.18879828705639845</c:v>
                </c:pt>
                <c:pt idx="56">
                  <c:v>-0.21315159760802249</c:v>
                </c:pt>
                <c:pt idx="57">
                  <c:v>-6.160169948082217E-2</c:v>
                </c:pt>
                <c:pt idx="58">
                  <c:v>5.1868277679482766E-2</c:v>
                </c:pt>
                <c:pt idx="59">
                  <c:v>1.1680216028986834E-2</c:v>
                </c:pt>
                <c:pt idx="60">
                  <c:v>-0.22249774136255862</c:v>
                </c:pt>
                <c:pt idx="61">
                  <c:v>9.2011285256193176E-2</c:v>
                </c:pt>
                <c:pt idx="62">
                  <c:v>7.7826650264237074E-2</c:v>
                </c:pt>
                <c:pt idx="63">
                  <c:v>0.26145254908060522</c:v>
                </c:pt>
                <c:pt idx="64">
                  <c:v>-0.17554534180702941</c:v>
                </c:pt>
                <c:pt idx="65">
                  <c:v>-0.15252959793083942</c:v>
                </c:pt>
                <c:pt idx="66">
                  <c:v>0.24531049731974086</c:v>
                </c:pt>
                <c:pt idx="67">
                  <c:v>-6.1320843182445905E-2</c:v>
                </c:pt>
                <c:pt idx="68">
                  <c:v>9.9826363505647997E-2</c:v>
                </c:pt>
                <c:pt idx="69">
                  <c:v>0.18158403817431612</c:v>
                </c:pt>
                <c:pt idx="70">
                  <c:v>6.6488452523981501E-2</c:v>
                </c:pt>
                <c:pt idx="71">
                  <c:v>-0.22564797027717898</c:v>
                </c:pt>
                <c:pt idx="72">
                  <c:v>0.19098108014220117</c:v>
                </c:pt>
                <c:pt idx="73">
                  <c:v>0.23386251341301367</c:v>
                </c:pt>
                <c:pt idx="74">
                  <c:v>0.11647762547677232</c:v>
                </c:pt>
                <c:pt idx="75">
                  <c:v>0.29523952686946142</c:v>
                </c:pt>
                <c:pt idx="76">
                  <c:v>7.0412478299354042E-2</c:v>
                </c:pt>
                <c:pt idx="77">
                  <c:v>8.8545852999208918E-3</c:v>
                </c:pt>
                <c:pt idx="78">
                  <c:v>9.5670900337876397E-2</c:v>
                </c:pt>
                <c:pt idx="79">
                  <c:v>0.19645319919471937</c:v>
                </c:pt>
                <c:pt idx="80">
                  <c:v>9.5670900337876397E-2</c:v>
                </c:pt>
                <c:pt idx="81">
                  <c:v>2.4043915696956297E-2</c:v>
                </c:pt>
                <c:pt idx="82">
                  <c:v>2.4118344611188114E-2</c:v>
                </c:pt>
                <c:pt idx="83">
                  <c:v>-0.14546790607674431</c:v>
                </c:pt>
                <c:pt idx="84">
                  <c:v>-5.8194182540015404E-2</c:v>
                </c:pt>
                <c:pt idx="85">
                  <c:v>-4.4874526875762655E-2</c:v>
                </c:pt>
                <c:pt idx="86">
                  <c:v>-0.23181693492260358</c:v>
                </c:pt>
                <c:pt idx="87">
                  <c:v>-0.37424302454065872</c:v>
                </c:pt>
                <c:pt idx="88">
                  <c:v>3.7064714811963384E-2</c:v>
                </c:pt>
                <c:pt idx="89">
                  <c:v>-5.6964234836312855E-2</c:v>
                </c:pt>
                <c:pt idx="90">
                  <c:v>-5.8194182540015404E-2</c:v>
                </c:pt>
                <c:pt idx="91">
                  <c:v>-2.5772275358414198E-2</c:v>
                </c:pt>
                <c:pt idx="92">
                  <c:v>-7.3211904745964951E-2</c:v>
                </c:pt>
                <c:pt idx="93">
                  <c:v>-0.16685087361832007</c:v>
                </c:pt>
                <c:pt idx="94">
                  <c:v>-0.26870054650069264</c:v>
                </c:pt>
                <c:pt idx="95">
                  <c:v>-0.15307459995200201</c:v>
                </c:pt>
                <c:pt idx="96">
                  <c:v>2.4161309976055811E-2</c:v>
                </c:pt>
                <c:pt idx="97">
                  <c:v>-0.12490372298530605</c:v>
                </c:pt>
                <c:pt idx="98">
                  <c:v>-0.21337088925321268</c:v>
                </c:pt>
                <c:pt idx="99">
                  <c:v>-0.22137943515430347</c:v>
                </c:pt>
                <c:pt idx="100">
                  <c:v>-2.8188206123444637E-2</c:v>
                </c:pt>
                <c:pt idx="101">
                  <c:v>-0.19762253228507376</c:v>
                </c:pt>
                <c:pt idx="102">
                  <c:v>-0.21337088925321268</c:v>
                </c:pt>
                <c:pt idx="103">
                  <c:v>-0.13888996496004591</c:v>
                </c:pt>
                <c:pt idx="104">
                  <c:v>-0.14780634122970326</c:v>
                </c:pt>
                <c:pt idx="105">
                  <c:v>-0.26356563323718341</c:v>
                </c:pt>
                <c:pt idx="106">
                  <c:v>-0.19250972683253664</c:v>
                </c:pt>
                <c:pt idx="107">
                  <c:v>-7.0836501715030309E-2</c:v>
                </c:pt>
                <c:pt idx="108">
                  <c:v>-0.34917243041227408</c:v>
                </c:pt>
                <c:pt idx="109">
                  <c:v>-0.11111040085297041</c:v>
                </c:pt>
                <c:pt idx="110">
                  <c:v>-0.17650938548609574</c:v>
                </c:pt>
                <c:pt idx="111">
                  <c:v>-0.1080103735953859</c:v>
                </c:pt>
                <c:pt idx="112">
                  <c:v>-0.10550081345265649</c:v>
                </c:pt>
                <c:pt idx="113">
                  <c:v>-8.3758057278255471E-2</c:v>
                </c:pt>
                <c:pt idx="114">
                  <c:v>-4.4874526875762655E-2</c:v>
                </c:pt>
                <c:pt idx="115">
                  <c:v>-0.13407418589671227</c:v>
                </c:pt>
                <c:pt idx="116">
                  <c:v>-8.1855061051465228E-2</c:v>
                </c:pt>
                <c:pt idx="117">
                  <c:v>-0.36752156908047073</c:v>
                </c:pt>
                <c:pt idx="118">
                  <c:v>-0.22718257210572457</c:v>
                </c:pt>
                <c:pt idx="119">
                  <c:v>-0.20511891428252316</c:v>
                </c:pt>
                <c:pt idx="120">
                  <c:v>-0.2456317514714339</c:v>
                </c:pt>
                <c:pt idx="121">
                  <c:v>-0.20511891428252316</c:v>
                </c:pt>
                <c:pt idx="122">
                  <c:v>-0.17955503954428309</c:v>
                </c:pt>
                <c:pt idx="123">
                  <c:v>0.10141749484190843</c:v>
                </c:pt>
                <c:pt idx="124">
                  <c:v>-0.11637338629679128</c:v>
                </c:pt>
                <c:pt idx="125">
                  <c:v>0.17340457926048991</c:v>
                </c:pt>
                <c:pt idx="126">
                  <c:v>-2.3869649597028975E-2</c:v>
                </c:pt>
                <c:pt idx="127">
                  <c:v>3.6176972973507304E-2</c:v>
                </c:pt>
                <c:pt idx="128">
                  <c:v>2.8435090973035315E-2</c:v>
                </c:pt>
                <c:pt idx="129">
                  <c:v>-0.17579327774257703</c:v>
                </c:pt>
                <c:pt idx="130">
                  <c:v>7.1920202912774123E-2</c:v>
                </c:pt>
                <c:pt idx="131">
                  <c:v>-0.16604413837757193</c:v>
                </c:pt>
                <c:pt idx="132">
                  <c:v>0.22253360900784447</c:v>
                </c:pt>
                <c:pt idx="133">
                  <c:v>0.1331082798574279</c:v>
                </c:pt>
                <c:pt idx="134">
                  <c:v>-3.1194771433848523E-2</c:v>
                </c:pt>
                <c:pt idx="135">
                  <c:v>7.0587922876094389E-2</c:v>
                </c:pt>
                <c:pt idx="136">
                  <c:v>0.24937536914120617</c:v>
                </c:pt>
                <c:pt idx="137">
                  <c:v>-2.60366107187604E-2</c:v>
                </c:pt>
                <c:pt idx="138">
                  <c:v>-2.1063206492465625E-2</c:v>
                </c:pt>
                <c:pt idx="139">
                  <c:v>3.419947218258379E-2</c:v>
                </c:pt>
                <c:pt idx="140">
                  <c:v>-8.2842824655467773E-2</c:v>
                </c:pt>
                <c:pt idx="141">
                  <c:v>0.18288332321503376</c:v>
                </c:pt>
                <c:pt idx="142">
                  <c:v>6.6049000594063934E-2</c:v>
                </c:pt>
                <c:pt idx="143">
                  <c:v>0.22910578643518686</c:v>
                </c:pt>
                <c:pt idx="144">
                  <c:v>1.3448721895951365E-2</c:v>
                </c:pt>
                <c:pt idx="145">
                  <c:v>7.1920202912774123E-2</c:v>
                </c:pt>
                <c:pt idx="146">
                  <c:v>-9.1854028851744651E-2</c:v>
                </c:pt>
                <c:pt idx="147">
                  <c:v>-0.14839430355446215</c:v>
                </c:pt>
                <c:pt idx="148">
                  <c:v>7.7222301192189313E-2</c:v>
                </c:pt>
                <c:pt idx="149">
                  <c:v>-6.17151631004349E-2</c:v>
                </c:pt>
                <c:pt idx="150">
                  <c:v>9.8664127295058357E-2</c:v>
                </c:pt>
                <c:pt idx="151">
                  <c:v>0.1623801095324966</c:v>
                </c:pt>
                <c:pt idx="152">
                  <c:v>-0.17007598094169829</c:v>
                </c:pt>
                <c:pt idx="153">
                  <c:v>-9.5112917247281992E-2</c:v>
                </c:pt>
                <c:pt idx="154">
                  <c:v>-0.20794057982228153</c:v>
                </c:pt>
                <c:pt idx="155">
                  <c:v>2.3197861260956465E-2</c:v>
                </c:pt>
                <c:pt idx="156">
                  <c:v>0.18288332321503376</c:v>
                </c:pt>
                <c:pt idx="157">
                  <c:v>6.3443981174334141E-2</c:v>
                </c:pt>
                <c:pt idx="158">
                  <c:v>0.14444882694424876</c:v>
                </c:pt>
                <c:pt idx="159">
                  <c:v>8.8044053500811792E-2</c:v>
                </c:pt>
                <c:pt idx="160">
                  <c:v>0.17575263875088787</c:v>
                </c:pt>
                <c:pt idx="161">
                  <c:v>8.6355974443437233E-3</c:v>
                </c:pt>
                <c:pt idx="162">
                  <c:v>-9.8428899384579438E-3</c:v>
                </c:pt>
                <c:pt idx="163">
                  <c:v>0.19755865225819669</c:v>
                </c:pt>
                <c:pt idx="164">
                  <c:v>0.11913374475138028</c:v>
                </c:pt>
                <c:pt idx="165">
                  <c:v>1.7004249675000693E-2</c:v>
                </c:pt>
                <c:pt idx="166">
                  <c:v>-2.9410022523527424E-2</c:v>
                </c:pt>
                <c:pt idx="167">
                  <c:v>-0.23620443583620698</c:v>
                </c:pt>
                <c:pt idx="168">
                  <c:v>-0.16158238417572868</c:v>
                </c:pt>
                <c:pt idx="169">
                  <c:v>-0.24415111882187279</c:v>
                </c:pt>
                <c:pt idx="170">
                  <c:v>5.6606795744977845E-3</c:v>
                </c:pt>
                <c:pt idx="171">
                  <c:v>0.19393495783407833</c:v>
                </c:pt>
                <c:pt idx="172">
                  <c:v>0.15816733141530737</c:v>
                </c:pt>
                <c:pt idx="173">
                  <c:v>-6.2932714562170311E-2</c:v>
                </c:pt>
                <c:pt idx="174">
                  <c:v>-1.0398421710488215E-2</c:v>
                </c:pt>
                <c:pt idx="175">
                  <c:v>7.4850987800882507E-2</c:v>
                </c:pt>
                <c:pt idx="176">
                  <c:v>-7.8921419867613807E-2</c:v>
                </c:pt>
                <c:pt idx="177">
                  <c:v>0.11261679203126462</c:v>
                </c:pt>
                <c:pt idx="178">
                  <c:v>-9.7811662884415007E-2</c:v>
                </c:pt>
                <c:pt idx="179">
                  <c:v>-1.8480951991336703E-2</c:v>
                </c:pt>
                <c:pt idx="180">
                  <c:v>-6.1247947224748245E-2</c:v>
                </c:pt>
                <c:pt idx="181">
                  <c:v>0.35705856641238665</c:v>
                </c:pt>
                <c:pt idx="182">
                  <c:v>-9.0123420193584103E-2</c:v>
                </c:pt>
                <c:pt idx="183">
                  <c:v>-7.2661263035129764E-3</c:v>
                </c:pt>
                <c:pt idx="184">
                  <c:v>-7.1475336725036698E-2</c:v>
                </c:pt>
                <c:pt idx="185">
                  <c:v>-0.15824289436649597</c:v>
                </c:pt>
                <c:pt idx="186">
                  <c:v>8.3884345840739449E-2</c:v>
                </c:pt>
                <c:pt idx="187">
                  <c:v>4.3150773882045357E-2</c:v>
                </c:pt>
                <c:pt idx="188">
                  <c:v>8.9907567519425413E-2</c:v>
                </c:pt>
                <c:pt idx="189">
                  <c:v>0.16029683709187204</c:v>
                </c:pt>
                <c:pt idx="190">
                  <c:v>0.21518070884080576</c:v>
                </c:pt>
                <c:pt idx="191">
                  <c:v>0.18710114774172482</c:v>
                </c:pt>
                <c:pt idx="192">
                  <c:v>0.11913876459836459</c:v>
                </c:pt>
                <c:pt idx="193">
                  <c:v>0.13929222558699106</c:v>
                </c:pt>
                <c:pt idx="194">
                  <c:v>8.00122776491623E-2</c:v>
                </c:pt>
                <c:pt idx="195">
                  <c:v>0.12578226341679599</c:v>
                </c:pt>
                <c:pt idx="196">
                  <c:v>0.11999240655085863</c:v>
                </c:pt>
                <c:pt idx="197">
                  <c:v>3.4314941325128245E-2</c:v>
                </c:pt>
                <c:pt idx="198">
                  <c:v>0.2516396688792959</c:v>
                </c:pt>
                <c:pt idx="199">
                  <c:v>3.1886270287762031E-2</c:v>
                </c:pt>
                <c:pt idx="200">
                  <c:v>2.2190776835399717E-2</c:v>
                </c:pt>
                <c:pt idx="201">
                  <c:v>0.12578226341679599</c:v>
                </c:pt>
                <c:pt idx="202">
                  <c:v>0.16480881430923855</c:v>
                </c:pt>
                <c:pt idx="203">
                  <c:v>0.13604452077474161</c:v>
                </c:pt>
                <c:pt idx="204">
                  <c:v>6.1222394245052492E-2</c:v>
                </c:pt>
                <c:pt idx="205">
                  <c:v>9.986802444790488E-2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9A8-41CB-BBE1-E1DF849428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2397432"/>
        <c:axId val="772400632"/>
      </c:scatterChart>
      <c:valAx>
        <c:axId val="7723974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L"/>
                  <a:t>Ln Edad</a:t>
                </a:r>
              </a:p>
            </c:rich>
          </c:tx>
          <c:overlay val="0"/>
        </c:title>
        <c:numFmt formatCode="_ * #,##0.0000_ ;_ * \-#,##0.0000_ ;_ * &quot;-&quot;_ ;_ @_ " sourceLinked="1"/>
        <c:majorTickMark val="out"/>
        <c:minorTickMark val="none"/>
        <c:tickLblPos val="nextTo"/>
        <c:crossAx val="772400632"/>
        <c:crosses val="autoZero"/>
        <c:crossBetween val="midCat"/>
      </c:valAx>
      <c:valAx>
        <c:axId val="7724006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CL"/>
                  <a:t>Residuos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7239743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</xdr:colOff>
      <xdr:row>22</xdr:row>
      <xdr:rowOff>180974</xdr:rowOff>
    </xdr:from>
    <xdr:to>
      <xdr:col>14</xdr:col>
      <xdr:colOff>457200</xdr:colOff>
      <xdr:row>38</xdr:row>
      <xdr:rowOff>190499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EA8DD7E-D18E-4D7E-837C-0EB641236B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133350</xdr:rowOff>
    </xdr:from>
    <xdr:to>
      <xdr:col>18</xdr:col>
      <xdr:colOff>581026</xdr:colOff>
      <xdr:row>13</xdr:row>
      <xdr:rowOff>66675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14038FF-3F46-4C7D-831B-CFAA42CF9B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257175</xdr:colOff>
      <xdr:row>2</xdr:row>
      <xdr:rowOff>95250</xdr:rowOff>
    </xdr:from>
    <xdr:to>
      <xdr:col>13</xdr:col>
      <xdr:colOff>542925</xdr:colOff>
      <xdr:row>22</xdr:row>
      <xdr:rowOff>66675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2EC6A9E-04D3-4973-BE6C-029411E750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342900</xdr:colOff>
      <xdr:row>1</xdr:row>
      <xdr:rowOff>142875</xdr:rowOff>
    </xdr:from>
    <xdr:to>
      <xdr:col>31</xdr:col>
      <xdr:colOff>600076</xdr:colOff>
      <xdr:row>13</xdr:row>
      <xdr:rowOff>180974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0A2E815-F947-4CB2-BC48-3937CF8251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uis/Desktop/Universidad/Econometria/Catedras/05.04.202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uis/Desktop/Universidad/Econometria/Libros/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relograma"/>
      <sheetName val="Via Formula"/>
      <sheetName val="Via Optimizacion"/>
      <sheetName val="Software Regresion"/>
      <sheetName val="datos"/>
      <sheetName val="nivel - nivel"/>
      <sheetName val="nivel-log"/>
      <sheetName val="log - nivel"/>
      <sheetName val="log - log"/>
    </sheetNames>
    <sheetDataSet>
      <sheetData sheetId="0"/>
      <sheetData sheetId="1"/>
      <sheetData sheetId="2"/>
      <sheetData sheetId="3">
        <row r="25">
          <cell r="C25">
            <v>-10.238852122166321</v>
          </cell>
        </row>
        <row r="26">
          <cell r="C26">
            <v>-11.238852122166321</v>
          </cell>
        </row>
        <row r="27">
          <cell r="C27">
            <v>17.755329766368241</v>
          </cell>
        </row>
        <row r="28">
          <cell r="C28">
            <v>4.7650266188106301</v>
          </cell>
        </row>
        <row r="29">
          <cell r="C29">
            <v>17.757269136856721</v>
          </cell>
        </row>
        <row r="30">
          <cell r="C30">
            <v>-6.2427308631432794</v>
          </cell>
        </row>
        <row r="31">
          <cell r="C31">
            <v>-0.24079149265480737</v>
          </cell>
        </row>
        <row r="32">
          <cell r="C32">
            <v>2.7669659892991092</v>
          </cell>
        </row>
        <row r="33">
          <cell r="C33">
            <v>11.761147877833679</v>
          </cell>
        </row>
        <row r="34">
          <cell r="C34">
            <v>-9.2349733811893699</v>
          </cell>
        </row>
        <row r="35">
          <cell r="C35">
            <v>-3.2407914926548074</v>
          </cell>
        </row>
        <row r="36">
          <cell r="C36">
            <v>4.7611478778336789</v>
          </cell>
        </row>
        <row r="37">
          <cell r="C37">
            <v>6.7650266188106301</v>
          </cell>
        </row>
        <row r="38">
          <cell r="C38">
            <v>13.766965989299109</v>
          </cell>
        </row>
        <row r="39">
          <cell r="C39">
            <v>4.7572691368567206</v>
          </cell>
        </row>
        <row r="40">
          <cell r="C40">
            <v>-10.233034010700891</v>
          </cell>
        </row>
        <row r="41">
          <cell r="C41">
            <v>-13.23497338118937</v>
          </cell>
        </row>
        <row r="42">
          <cell r="C42">
            <v>20.755329766368241</v>
          </cell>
        </row>
        <row r="43">
          <cell r="C43">
            <v>5.7592085073451926</v>
          </cell>
        </row>
        <row r="44">
          <cell r="C44">
            <v>15.757269136856721</v>
          </cell>
        </row>
        <row r="45">
          <cell r="C45">
            <v>-0.23691275167784909</v>
          </cell>
        </row>
        <row r="46">
          <cell r="C46">
            <v>1.7553297663682415</v>
          </cell>
        </row>
        <row r="47">
          <cell r="C47">
            <v>-6.2407914926548074</v>
          </cell>
        </row>
        <row r="48">
          <cell r="C48">
            <v>0.7669659892991092</v>
          </cell>
        </row>
        <row r="49">
          <cell r="C49">
            <v>8.7630872483221509</v>
          </cell>
        </row>
        <row r="50">
          <cell r="C50">
            <v>-11.240791492654807</v>
          </cell>
        </row>
        <row r="51">
          <cell r="C51">
            <v>5.7611478778336789</v>
          </cell>
        </row>
        <row r="52">
          <cell r="C52">
            <v>11.759208507345193</v>
          </cell>
        </row>
        <row r="53">
          <cell r="C53">
            <v>0.75726913685672059</v>
          </cell>
        </row>
        <row r="54">
          <cell r="C54">
            <v>-4.2330340107008908</v>
          </cell>
        </row>
        <row r="55">
          <cell r="C55">
            <v>-4.2349733811893699</v>
          </cell>
        </row>
        <row r="56">
          <cell r="C56">
            <v>2.7630872483221509</v>
          </cell>
        </row>
        <row r="57">
          <cell r="C57">
            <v>-22.236912751677849</v>
          </cell>
        </row>
        <row r="58">
          <cell r="C58">
            <v>11.759208507345193</v>
          </cell>
        </row>
        <row r="59">
          <cell r="C59">
            <v>14.76502661881063</v>
          </cell>
        </row>
        <row r="60">
          <cell r="C60">
            <v>-8.2349733811893699</v>
          </cell>
        </row>
        <row r="61">
          <cell r="C61">
            <v>18.763087248322151</v>
          </cell>
        </row>
        <row r="62">
          <cell r="C62">
            <v>2.7650266188106301</v>
          </cell>
        </row>
        <row r="63">
          <cell r="C63">
            <v>-17.238852122166321</v>
          </cell>
        </row>
        <row r="64">
          <cell r="C64">
            <v>-6.2427308631432794</v>
          </cell>
        </row>
        <row r="65">
          <cell r="C65">
            <v>3.7669659892991092</v>
          </cell>
        </row>
        <row r="66">
          <cell r="C66">
            <v>6.7553297663682415</v>
          </cell>
        </row>
        <row r="67">
          <cell r="C67">
            <v>13.763087248322151</v>
          </cell>
        </row>
        <row r="68">
          <cell r="C68">
            <v>-8.2388521221663211</v>
          </cell>
        </row>
        <row r="69">
          <cell r="C69">
            <v>-2.2388521221663211</v>
          </cell>
        </row>
        <row r="70">
          <cell r="C70">
            <v>-6.2213977877700302</v>
          </cell>
        </row>
        <row r="71">
          <cell r="C71">
            <v>12.774723471253026</v>
          </cell>
        </row>
        <row r="72">
          <cell r="C72">
            <v>8.7708447302760675</v>
          </cell>
        </row>
        <row r="73">
          <cell r="C73">
            <v>-2.2213977877700302</v>
          </cell>
        </row>
        <row r="74">
          <cell r="C74">
            <v>1.7863596941838864</v>
          </cell>
        </row>
        <row r="75">
          <cell r="C75">
            <v>-2.2136403058161136</v>
          </cell>
        </row>
        <row r="76">
          <cell r="C76">
            <v>-12.223337158258502</v>
          </cell>
        </row>
        <row r="77">
          <cell r="C77">
            <v>2.7863596941838864</v>
          </cell>
        </row>
        <row r="78">
          <cell r="C78">
            <v>3.7766628417414978</v>
          </cell>
        </row>
        <row r="79">
          <cell r="C79">
            <v>-10.22139778777003</v>
          </cell>
        </row>
        <row r="80">
          <cell r="C80">
            <v>15.784420323695414</v>
          </cell>
        </row>
        <row r="81">
          <cell r="C81">
            <v>-12.22139778777003</v>
          </cell>
        </row>
        <row r="82">
          <cell r="C82">
            <v>-3.2213977877700302</v>
          </cell>
        </row>
        <row r="83">
          <cell r="C83">
            <v>3.7708447302760675</v>
          </cell>
        </row>
        <row r="84">
          <cell r="C84">
            <v>1.7824809532069423</v>
          </cell>
        </row>
        <row r="85">
          <cell r="C85">
            <v>-13.215579676304586</v>
          </cell>
        </row>
        <row r="86">
          <cell r="C86">
            <v>6.7727841007645395</v>
          </cell>
        </row>
        <row r="87">
          <cell r="C87">
            <v>5.7727841007645395</v>
          </cell>
        </row>
        <row r="88">
          <cell r="C88">
            <v>20.776662841741498</v>
          </cell>
        </row>
        <row r="89">
          <cell r="C89">
            <v>-10.219458417281544</v>
          </cell>
        </row>
        <row r="90">
          <cell r="C90">
            <v>-9.2136403058161136</v>
          </cell>
        </row>
        <row r="91">
          <cell r="C91">
            <v>20.784420323695414</v>
          </cell>
        </row>
        <row r="92">
          <cell r="C92">
            <v>-3.2233371582585022</v>
          </cell>
        </row>
        <row r="93">
          <cell r="C93">
            <v>6.7689053597875883</v>
          </cell>
        </row>
        <row r="94">
          <cell r="C94">
            <v>13.774723471253026</v>
          </cell>
        </row>
        <row r="95">
          <cell r="C95">
            <v>5.7824809532069423</v>
          </cell>
        </row>
        <row r="96">
          <cell r="C96">
            <v>-13.217519046793058</v>
          </cell>
        </row>
        <row r="97">
          <cell r="C97">
            <v>13.770844730276067</v>
          </cell>
        </row>
        <row r="98">
          <cell r="C98">
            <v>18.77860221222997</v>
          </cell>
        </row>
        <row r="99">
          <cell r="C99">
            <v>9.7844203236954144</v>
          </cell>
        </row>
        <row r="100">
          <cell r="C100">
            <v>22.77278410076454</v>
          </cell>
        </row>
        <row r="101">
          <cell r="C101">
            <v>4.7689053597875883</v>
          </cell>
        </row>
        <row r="102">
          <cell r="C102">
            <v>0.76890535978758834</v>
          </cell>
        </row>
        <row r="103">
          <cell r="C103">
            <v>6.7708447302760675</v>
          </cell>
        </row>
        <row r="104">
          <cell r="C104">
            <v>13.768905359787588</v>
          </cell>
        </row>
        <row r="105">
          <cell r="C105">
            <v>6.7708447302760675</v>
          </cell>
        </row>
        <row r="106">
          <cell r="C106">
            <v>2.7902384351608589</v>
          </cell>
        </row>
        <row r="107">
          <cell r="C107">
            <v>2.7882990646723727</v>
          </cell>
        </row>
        <row r="108">
          <cell r="C108">
            <v>-10.19812534190828</v>
          </cell>
        </row>
        <row r="109">
          <cell r="C109">
            <v>-3.2097615648391411</v>
          </cell>
        </row>
        <row r="110">
          <cell r="C110">
            <v>-2.2117009353276273</v>
          </cell>
        </row>
        <row r="111">
          <cell r="C111">
            <v>-16.196185971419794</v>
          </cell>
        </row>
        <row r="112">
          <cell r="C112">
            <v>-23.203943453373711</v>
          </cell>
        </row>
        <row r="113">
          <cell r="C113">
            <v>3.7921778056493167</v>
          </cell>
        </row>
        <row r="114">
          <cell r="C114">
            <v>-3.2078221943506833</v>
          </cell>
        </row>
        <row r="115">
          <cell r="C115">
            <v>-3.2097615648391411</v>
          </cell>
        </row>
        <row r="116">
          <cell r="C116">
            <v>-1.2020040828852387</v>
          </cell>
        </row>
        <row r="117">
          <cell r="C117">
            <v>-5.1961859714197942</v>
          </cell>
        </row>
        <row r="118">
          <cell r="C118">
            <v>-11.202004082885239</v>
          </cell>
        </row>
        <row r="119">
          <cell r="C119">
            <v>-18.19812534190828</v>
          </cell>
        </row>
        <row r="120">
          <cell r="C120">
            <v>-11.194246600931336</v>
          </cell>
        </row>
        <row r="121">
          <cell r="C121">
            <v>2.7921778056493167</v>
          </cell>
        </row>
        <row r="122">
          <cell r="C122">
            <v>-9.1942466009313364</v>
          </cell>
        </row>
        <row r="123">
          <cell r="C123">
            <v>-14.202004082885239</v>
          </cell>
        </row>
        <row r="124">
          <cell r="C124">
            <v>-14.205882823862197</v>
          </cell>
        </row>
        <row r="125">
          <cell r="C125">
            <v>-1.205882823862197</v>
          </cell>
        </row>
        <row r="126">
          <cell r="C126">
            <v>-13.202004082885239</v>
          </cell>
        </row>
        <row r="127">
          <cell r="C127">
            <v>-14.202004082885239</v>
          </cell>
        </row>
        <row r="128">
          <cell r="C128">
            <v>-10.194246600931336</v>
          </cell>
        </row>
        <row r="129">
          <cell r="C129">
            <v>-9.2097615648391411</v>
          </cell>
        </row>
        <row r="130">
          <cell r="C130">
            <v>-18.196185971419794</v>
          </cell>
        </row>
        <row r="131">
          <cell r="C131">
            <v>-12.207822194350683</v>
          </cell>
        </row>
        <row r="132">
          <cell r="C132">
            <v>-5.1942466009313364</v>
          </cell>
        </row>
        <row r="133">
          <cell r="C133">
            <v>-22.202004082885239</v>
          </cell>
        </row>
        <row r="134">
          <cell r="C134">
            <v>-8.1942466009313364</v>
          </cell>
        </row>
        <row r="135">
          <cell r="C135">
            <v>-11.207822194350683</v>
          </cell>
        </row>
        <row r="136">
          <cell r="C136">
            <v>-7.2020040828852387</v>
          </cell>
        </row>
        <row r="137">
          <cell r="C137">
            <v>-7.2000647123967667</v>
          </cell>
        </row>
        <row r="138">
          <cell r="C138">
            <v>-5.205882823862197</v>
          </cell>
        </row>
        <row r="139">
          <cell r="C139">
            <v>-2.2117009353276273</v>
          </cell>
        </row>
        <row r="140">
          <cell r="C140">
            <v>-9.2000647123967667</v>
          </cell>
        </row>
        <row r="141">
          <cell r="C141">
            <v>-5.2039434533737108</v>
          </cell>
        </row>
        <row r="142">
          <cell r="C142">
            <v>-23.202004082885239</v>
          </cell>
        </row>
        <row r="143">
          <cell r="C143">
            <v>-16.194246600931336</v>
          </cell>
        </row>
        <row r="144">
          <cell r="C144">
            <v>-13.205882823862197</v>
          </cell>
        </row>
        <row r="145">
          <cell r="C145">
            <v>-16.202004082885239</v>
          </cell>
        </row>
        <row r="146">
          <cell r="C146">
            <v>-13.205882823862197</v>
          </cell>
        </row>
        <row r="147">
          <cell r="C147">
            <v>-11.209761564839141</v>
          </cell>
        </row>
        <row r="148">
          <cell r="C148">
            <v>8.8154502515110664</v>
          </cell>
        </row>
        <row r="149">
          <cell r="C149">
            <v>-11.174852896046545</v>
          </cell>
        </row>
        <row r="150">
          <cell r="C150">
            <v>15.821268362976497</v>
          </cell>
        </row>
        <row r="151">
          <cell r="C151">
            <v>-2.1864891189774198</v>
          </cell>
        </row>
        <row r="152">
          <cell r="C152">
            <v>2.8154502515110664</v>
          </cell>
        </row>
        <row r="153">
          <cell r="C153">
            <v>1.8193289924880247</v>
          </cell>
        </row>
        <row r="154">
          <cell r="C154">
            <v>-14.184549748488934</v>
          </cell>
        </row>
        <row r="155">
          <cell r="C155">
            <v>5.8193289924880247</v>
          </cell>
        </row>
        <row r="156">
          <cell r="C156">
            <v>-13.18648911897742</v>
          </cell>
        </row>
        <row r="157">
          <cell r="C157">
            <v>20.80769276955715</v>
          </cell>
        </row>
        <row r="158">
          <cell r="C158">
            <v>11.817389621999553</v>
          </cell>
        </row>
        <row r="159">
          <cell r="C159">
            <v>-3.1826103780004473</v>
          </cell>
        </row>
        <row r="160">
          <cell r="C160">
            <v>5.8173896219995527</v>
          </cell>
        </row>
        <row r="161">
          <cell r="C161">
            <v>23.811571510534108</v>
          </cell>
        </row>
        <row r="162">
          <cell r="C162">
            <v>-2.1884284894658919</v>
          </cell>
        </row>
        <row r="163">
          <cell r="C163">
            <v>-3.174852896046545</v>
          </cell>
        </row>
        <row r="164">
          <cell r="C164">
            <v>1.825147103953455</v>
          </cell>
        </row>
        <row r="165">
          <cell r="C165">
            <v>-8.176792266535017</v>
          </cell>
        </row>
        <row r="166">
          <cell r="C166">
            <v>16.821268362976497</v>
          </cell>
        </row>
        <row r="167">
          <cell r="C167">
            <v>5.8096321400456361</v>
          </cell>
        </row>
        <row r="168">
          <cell r="C168">
            <v>21.819328992488025</v>
          </cell>
        </row>
        <row r="169">
          <cell r="C169">
            <v>0.81545025151106643</v>
          </cell>
        </row>
        <row r="170">
          <cell r="C170">
            <v>5.8193289924880247</v>
          </cell>
        </row>
        <row r="171">
          <cell r="C171">
            <v>-7.1903678599543639</v>
          </cell>
        </row>
        <row r="172">
          <cell r="C172">
            <v>-12.184549748488934</v>
          </cell>
        </row>
        <row r="173">
          <cell r="C173">
            <v>6.8096321400456361</v>
          </cell>
        </row>
        <row r="174">
          <cell r="C174">
            <v>-6.1787316370235033</v>
          </cell>
        </row>
        <row r="175">
          <cell r="C175">
            <v>8.8076927695571499</v>
          </cell>
        </row>
        <row r="176">
          <cell r="C176">
            <v>14.809632140045636</v>
          </cell>
        </row>
        <row r="177">
          <cell r="C177">
            <v>-13.188428489465892</v>
          </cell>
        </row>
        <row r="178">
          <cell r="C178">
            <v>-9.176792266535017</v>
          </cell>
        </row>
        <row r="179">
          <cell r="C179">
            <v>-18.174852896046545</v>
          </cell>
        </row>
        <row r="180">
          <cell r="C180">
            <v>1.8135108810225802</v>
          </cell>
        </row>
        <row r="181">
          <cell r="C181">
            <v>16.821268362976497</v>
          </cell>
        </row>
        <row r="182">
          <cell r="C182">
            <v>2.8426014383497602</v>
          </cell>
        </row>
        <row r="183">
          <cell r="C183">
            <v>11.838722697372802</v>
          </cell>
        </row>
        <row r="184">
          <cell r="C184">
            <v>6.8270864744419271</v>
          </cell>
        </row>
        <row r="185">
          <cell r="C185">
            <v>15.829025844930413</v>
          </cell>
        </row>
        <row r="186">
          <cell r="C186">
            <v>-1.1690347845811004</v>
          </cell>
        </row>
        <row r="187">
          <cell r="C187">
            <v>-4.159337932138726</v>
          </cell>
        </row>
        <row r="188">
          <cell r="C188">
            <v>17.838722697372802</v>
          </cell>
        </row>
        <row r="189">
          <cell r="C189">
            <v>9.8290258449304133</v>
          </cell>
        </row>
        <row r="190">
          <cell r="C190">
            <v>-0.17097415506958669</v>
          </cell>
        </row>
        <row r="191">
          <cell r="C191">
            <v>-5.1651560436041564</v>
          </cell>
        </row>
        <row r="192">
          <cell r="C192">
            <v>-22.165156043604156</v>
          </cell>
        </row>
        <row r="193">
          <cell r="C193">
            <v>-17.161277302627198</v>
          </cell>
        </row>
        <row r="194">
          <cell r="C194">
            <v>-23.16321667311567</v>
          </cell>
        </row>
        <row r="195">
          <cell r="C195">
            <v>-2.1632166731156701</v>
          </cell>
        </row>
        <row r="196">
          <cell r="C196">
            <v>17.829025844930413</v>
          </cell>
        </row>
        <row r="197">
          <cell r="C197">
            <v>13.8309652154189</v>
          </cell>
        </row>
        <row r="198">
          <cell r="C198">
            <v>-8.1651560436041564</v>
          </cell>
        </row>
        <row r="199">
          <cell r="C199">
            <v>-3.1670954140926284</v>
          </cell>
        </row>
        <row r="200">
          <cell r="C200">
            <v>4.8348439563958436</v>
          </cell>
        </row>
        <row r="201">
          <cell r="C201">
            <v>-11.155459191161754</v>
          </cell>
        </row>
        <row r="202">
          <cell r="C202">
            <v>7.8445408088382464</v>
          </cell>
        </row>
        <row r="203">
          <cell r="C203">
            <v>-12.159337932138726</v>
          </cell>
        </row>
        <row r="204">
          <cell r="C204">
            <v>-4.1651560436041564</v>
          </cell>
        </row>
        <row r="205">
          <cell r="C205">
            <v>-7.1709741550695867</v>
          </cell>
        </row>
        <row r="206">
          <cell r="C206">
            <v>37.83678332688433</v>
          </cell>
        </row>
        <row r="207">
          <cell r="C207">
            <v>-11.161277302627198</v>
          </cell>
        </row>
        <row r="208">
          <cell r="C208">
            <v>-2.1729135255580729</v>
          </cell>
        </row>
        <row r="209">
          <cell r="C209">
            <v>-10.15739856165024</v>
          </cell>
        </row>
        <row r="210">
          <cell r="C210">
            <v>-16.165156043604156</v>
          </cell>
        </row>
        <row r="211">
          <cell r="C211">
            <v>0.87363136616542647</v>
          </cell>
        </row>
        <row r="212">
          <cell r="C212">
            <v>-4.1244292633461157</v>
          </cell>
        </row>
        <row r="213">
          <cell r="C213">
            <v>1.8716919956769402</v>
          </cell>
        </row>
        <row r="214">
          <cell r="C214">
            <v>10.867813254699968</v>
          </cell>
        </row>
        <row r="215">
          <cell r="C215">
            <v>18.856177031769107</v>
          </cell>
        </row>
        <row r="216">
          <cell r="C216">
            <v>15.850358920303677</v>
          </cell>
        </row>
        <row r="217">
          <cell r="C217">
            <v>5.8678132546999677</v>
          </cell>
        </row>
        <row r="218">
          <cell r="C218">
            <v>9.8542376612806208</v>
          </cell>
        </row>
        <row r="219">
          <cell r="C219">
            <v>1.8639345137230237</v>
          </cell>
        </row>
        <row r="220">
          <cell r="C220">
            <v>7.8581164022575933</v>
          </cell>
        </row>
        <row r="221">
          <cell r="C221">
            <v>7.852298290792163</v>
          </cell>
        </row>
        <row r="222">
          <cell r="C222">
            <v>-4.130247374811546</v>
          </cell>
        </row>
        <row r="223">
          <cell r="C223">
            <v>23.850358920303677</v>
          </cell>
        </row>
        <row r="224">
          <cell r="C224">
            <v>-3.1380048567654626</v>
          </cell>
        </row>
        <row r="225">
          <cell r="C225">
            <v>-6.1263686338345735</v>
          </cell>
        </row>
        <row r="226">
          <cell r="C226">
            <v>7.8581164022575933</v>
          </cell>
        </row>
        <row r="227">
          <cell r="C227">
            <v>11.863934513723024</v>
          </cell>
        </row>
        <row r="228">
          <cell r="C228">
            <v>6.8755707366538843</v>
          </cell>
        </row>
        <row r="229">
          <cell r="C229">
            <v>-1.130247374811546</v>
          </cell>
        </row>
        <row r="230">
          <cell r="C230">
            <v>3.8658738842115099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Prime"/>
      <sheetName val="XRealStats"/>
    </sheetNames>
    <definedNames>
      <definedName name="DESIGN"/>
      <definedName name="RegCoeff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7"/>
  <sheetViews>
    <sheetView showGridLines="0" zoomScaleNormal="100" workbookViewId="0">
      <selection activeCell="F23" sqref="F23"/>
    </sheetView>
  </sheetViews>
  <sheetFormatPr baseColWidth="10" defaultRowHeight="15" x14ac:dyDescent="0.25"/>
  <cols>
    <col min="1" max="1" width="20.5703125" style="1" bestFit="1" customWidth="1"/>
    <col min="2" max="2" width="14" style="1" bestFit="1" customWidth="1"/>
    <col min="3" max="5" width="14" style="1" customWidth="1"/>
    <col min="8" max="8" width="3.28515625" bestFit="1" customWidth="1"/>
    <col min="9" max="9" width="2" bestFit="1" customWidth="1"/>
    <col min="10" max="10" width="15.140625" bestFit="1" customWidth="1"/>
    <col min="11" max="11" width="2" bestFit="1" customWidth="1"/>
    <col min="12" max="12" width="27.42578125" style="1" bestFit="1" customWidth="1"/>
    <col min="13" max="13" width="2" bestFit="1" customWidth="1"/>
    <col min="14" max="14" width="7.7109375" customWidth="1"/>
    <col min="15" max="15" width="16.5703125" bestFit="1" customWidth="1"/>
  </cols>
  <sheetData>
    <row r="1" spans="1:15" x14ac:dyDescent="0.25">
      <c r="A1" s="18" t="s">
        <v>5</v>
      </c>
      <c r="B1" s="18" t="s">
        <v>6</v>
      </c>
      <c r="C1" s="19" t="s">
        <v>19</v>
      </c>
      <c r="D1" s="20" t="s">
        <v>20</v>
      </c>
      <c r="E1" s="11" t="s">
        <v>21</v>
      </c>
    </row>
    <row r="2" spans="1:15" x14ac:dyDescent="0.25">
      <c r="A2" s="1">
        <v>48</v>
      </c>
      <c r="B2" s="1">
        <v>21</v>
      </c>
      <c r="C2" s="12">
        <f>+$N$15+$N$8*B2</f>
        <v>58.238852122166321</v>
      </c>
      <c r="D2" s="12">
        <f>+A2-C2</f>
        <v>-10.238852122166321</v>
      </c>
      <c r="E2" s="12">
        <f>(C2-$L$12)^2</f>
        <v>420.01049518322804</v>
      </c>
      <c r="H2" s="52" t="s">
        <v>13</v>
      </c>
      <c r="I2" s="52"/>
      <c r="J2" s="52"/>
      <c r="K2" s="52"/>
      <c r="L2" s="52"/>
      <c r="M2" s="52"/>
      <c r="N2" s="52"/>
    </row>
    <row r="3" spans="1:15" x14ac:dyDescent="0.25">
      <c r="A3" s="1">
        <v>47</v>
      </c>
      <c r="B3" s="1">
        <v>21</v>
      </c>
      <c r="C3" s="12">
        <f t="shared" ref="C3:C66" si="0">+$N$15+$N$8*B3</f>
        <v>58.238852122166321</v>
      </c>
      <c r="D3" s="12">
        <f t="shared" ref="D3:D66" si="1">+A3-C3</f>
        <v>-11.238852122166321</v>
      </c>
      <c r="E3" s="12">
        <f t="shared" ref="E3:E66" si="2">(C3-$L$12)^2</f>
        <v>420.01049518322804</v>
      </c>
    </row>
    <row r="4" spans="1:15" x14ac:dyDescent="0.25">
      <c r="A4" s="1">
        <v>73</v>
      </c>
      <c r="B4" s="1">
        <v>18</v>
      </c>
      <c r="C4" s="12">
        <f t="shared" si="0"/>
        <v>55.244670233631759</v>
      </c>
      <c r="D4" s="12">
        <f t="shared" si="1"/>
        <v>17.755329766368241</v>
      </c>
      <c r="E4" s="12">
        <f t="shared" si="2"/>
        <v>551.70209129782791</v>
      </c>
      <c r="J4" t="s">
        <v>16</v>
      </c>
    </row>
    <row r="5" spans="1:15" x14ac:dyDescent="0.25">
      <c r="A5" s="1">
        <v>65</v>
      </c>
      <c r="B5" s="1">
        <v>23</v>
      </c>
      <c r="C5" s="12">
        <f t="shared" si="0"/>
        <v>60.23497338118937</v>
      </c>
      <c r="D5" s="12">
        <f t="shared" si="1"/>
        <v>4.7650266188106301</v>
      </c>
      <c r="E5" s="12">
        <f t="shared" si="2"/>
        <v>342.17734797530392</v>
      </c>
      <c r="J5" t="s">
        <v>17</v>
      </c>
    </row>
    <row r="6" spans="1:15" x14ac:dyDescent="0.25">
      <c r="A6" s="1">
        <v>74</v>
      </c>
      <c r="B6" s="1">
        <v>19</v>
      </c>
      <c r="C6" s="12">
        <f t="shared" si="0"/>
        <v>56.242730863143279</v>
      </c>
      <c r="D6" s="12">
        <f t="shared" si="1"/>
        <v>17.757269136856721</v>
      </c>
      <c r="E6" s="12">
        <f t="shared" si="2"/>
        <v>505.81264255259941</v>
      </c>
    </row>
    <row r="7" spans="1:15" x14ac:dyDescent="0.25">
      <c r="A7" s="1">
        <v>50</v>
      </c>
      <c r="B7" s="1">
        <v>19</v>
      </c>
      <c r="C7" s="12">
        <f t="shared" si="0"/>
        <v>56.242730863143279</v>
      </c>
      <c r="D7" s="12">
        <f t="shared" si="1"/>
        <v>-6.2427308631432794</v>
      </c>
      <c r="E7" s="12">
        <f t="shared" si="2"/>
        <v>505.81264255259941</v>
      </c>
    </row>
    <row r="8" spans="1:15" x14ac:dyDescent="0.25">
      <c r="A8" s="1">
        <v>57</v>
      </c>
      <c r="B8" s="1">
        <v>20</v>
      </c>
      <c r="C8" s="12">
        <f t="shared" si="0"/>
        <v>57.240791492654807</v>
      </c>
      <c r="D8" s="12">
        <f t="shared" si="1"/>
        <v>-0.24079149265480737</v>
      </c>
      <c r="E8" s="12">
        <f t="shared" si="2"/>
        <v>461.91544384773249</v>
      </c>
      <c r="J8" s="6" t="s">
        <v>2</v>
      </c>
      <c r="K8" t="s">
        <v>1</v>
      </c>
      <c r="L8" s="8">
        <f>_xlfn.COVARIANCE.S(B2:B207,A2:A207)</f>
        <v>283.40667771726271</v>
      </c>
      <c r="M8" s="3" t="s">
        <v>1</v>
      </c>
      <c r="N8" s="38">
        <f>+L8/L9</f>
        <v>0.99806062951152175</v>
      </c>
      <c r="O8" s="2" t="s">
        <v>4</v>
      </c>
    </row>
    <row r="9" spans="1:15" x14ac:dyDescent="0.25">
      <c r="A9" s="1">
        <v>64</v>
      </c>
      <c r="B9" s="1">
        <v>24</v>
      </c>
      <c r="C9" s="12">
        <f t="shared" si="0"/>
        <v>61.233034010700891</v>
      </c>
      <c r="D9" s="12">
        <f t="shared" si="1"/>
        <v>2.7669659892991092</v>
      </c>
      <c r="E9" s="12">
        <f t="shared" si="2"/>
        <v>306.24914943188475</v>
      </c>
      <c r="H9" s="5" t="s">
        <v>0</v>
      </c>
      <c r="I9" s="2" t="s">
        <v>1</v>
      </c>
      <c r="J9" s="7" t="s">
        <v>3</v>
      </c>
      <c r="L9" s="9">
        <f>_xlfn.VAR.S(B2:B207)</f>
        <v>283.95737627279186</v>
      </c>
      <c r="M9" s="4"/>
      <c r="N9" s="4"/>
    </row>
    <row r="10" spans="1:15" x14ac:dyDescent="0.25">
      <c r="A10" s="1">
        <v>70</v>
      </c>
      <c r="B10" s="1">
        <v>21</v>
      </c>
      <c r="C10" s="12">
        <f t="shared" si="0"/>
        <v>58.238852122166321</v>
      </c>
      <c r="D10" s="12">
        <f t="shared" si="1"/>
        <v>11.761147877833679</v>
      </c>
      <c r="E10" s="12">
        <f t="shared" si="2"/>
        <v>420.01049518322804</v>
      </c>
      <c r="H10" s="2"/>
      <c r="I10" s="2"/>
    </row>
    <row r="11" spans="1:15" x14ac:dyDescent="0.25">
      <c r="A11" s="1">
        <v>51</v>
      </c>
      <c r="B11" s="1">
        <v>23</v>
      </c>
      <c r="C11" s="12">
        <f t="shared" si="0"/>
        <v>60.23497338118937</v>
      </c>
      <c r="D11" s="12">
        <f t="shared" si="1"/>
        <v>-9.2349733811893699</v>
      </c>
      <c r="E11" s="12">
        <f t="shared" si="2"/>
        <v>342.17734797530392</v>
      </c>
      <c r="J11" t="s">
        <v>7</v>
      </c>
      <c r="K11" t="s">
        <v>1</v>
      </c>
      <c r="L11" s="9">
        <f>AVERAGE(B2:B207)</f>
        <v>41.533980582524272</v>
      </c>
    </row>
    <row r="12" spans="1:15" x14ac:dyDescent="0.25">
      <c r="A12" s="1">
        <v>54</v>
      </c>
      <c r="B12" s="1">
        <v>20</v>
      </c>
      <c r="C12" s="12">
        <f t="shared" si="0"/>
        <v>57.240791492654807</v>
      </c>
      <c r="D12" s="12">
        <f t="shared" si="1"/>
        <v>-3.2407914926548074</v>
      </c>
      <c r="E12" s="12">
        <f t="shared" si="2"/>
        <v>461.91544384773249</v>
      </c>
      <c r="J12" t="s">
        <v>8</v>
      </c>
      <c r="K12" t="s">
        <v>1</v>
      </c>
      <c r="L12" s="9">
        <f>AVERAGE(A2:A207)</f>
        <v>78.733009708737868</v>
      </c>
    </row>
    <row r="13" spans="1:15" x14ac:dyDescent="0.25">
      <c r="A13" s="1">
        <v>63</v>
      </c>
      <c r="B13" s="1">
        <v>21</v>
      </c>
      <c r="C13" s="12">
        <f t="shared" si="0"/>
        <v>58.238852122166321</v>
      </c>
      <c r="D13" s="12">
        <f t="shared" si="1"/>
        <v>4.7611478778336789</v>
      </c>
      <c r="E13" s="12">
        <f t="shared" si="2"/>
        <v>420.01049518322804</v>
      </c>
    </row>
    <row r="14" spans="1:15" x14ac:dyDescent="0.25">
      <c r="A14" s="1">
        <v>67</v>
      </c>
      <c r="B14" s="1">
        <v>23</v>
      </c>
      <c r="C14" s="12">
        <f t="shared" si="0"/>
        <v>60.23497338118937</v>
      </c>
      <c r="D14" s="12">
        <f t="shared" si="1"/>
        <v>6.7650266188106301</v>
      </c>
      <c r="E14" s="12">
        <f t="shared" si="2"/>
        <v>342.17734797530392</v>
      </c>
      <c r="J14" t="s">
        <v>9</v>
      </c>
      <c r="K14" t="s">
        <v>1</v>
      </c>
      <c r="L14" s="1" t="s">
        <v>10</v>
      </c>
    </row>
    <row r="15" spans="1:15" x14ac:dyDescent="0.25">
      <c r="A15" s="1">
        <v>75</v>
      </c>
      <c r="B15" s="1">
        <v>24</v>
      </c>
      <c r="C15" s="12">
        <f t="shared" si="0"/>
        <v>61.233034010700891</v>
      </c>
      <c r="D15" s="12">
        <f t="shared" si="1"/>
        <v>13.766965989299109</v>
      </c>
      <c r="E15" s="12">
        <f t="shared" si="2"/>
        <v>306.24914943188475</v>
      </c>
      <c r="J15" s="2" t="s">
        <v>11</v>
      </c>
      <c r="K15" t="s">
        <v>1</v>
      </c>
      <c r="L15" s="7" t="s">
        <v>12</v>
      </c>
      <c r="M15" s="3" t="s">
        <v>1</v>
      </c>
      <c r="N15" s="38">
        <f>+L12-N8*L11</f>
        <v>37.279578902424369</v>
      </c>
    </row>
    <row r="16" spans="1:15" x14ac:dyDescent="0.25">
      <c r="A16" s="1">
        <v>61</v>
      </c>
      <c r="B16" s="1">
        <v>19</v>
      </c>
      <c r="C16" s="12">
        <f t="shared" si="0"/>
        <v>56.242730863143279</v>
      </c>
      <c r="D16" s="12">
        <f t="shared" si="1"/>
        <v>4.7572691368567206</v>
      </c>
      <c r="E16" s="12">
        <f t="shared" si="2"/>
        <v>505.81264255259941</v>
      </c>
    </row>
    <row r="17" spans="1:15" x14ac:dyDescent="0.25">
      <c r="A17" s="1">
        <v>51</v>
      </c>
      <c r="B17" s="1">
        <v>24</v>
      </c>
      <c r="C17" s="12">
        <f t="shared" si="0"/>
        <v>61.233034010700891</v>
      </c>
      <c r="D17" s="12">
        <f t="shared" si="1"/>
        <v>-10.233034010700891</v>
      </c>
      <c r="E17" s="12">
        <f t="shared" si="2"/>
        <v>306.24914943188475</v>
      </c>
    </row>
    <row r="18" spans="1:15" x14ac:dyDescent="0.25">
      <c r="A18" s="1">
        <v>47</v>
      </c>
      <c r="B18" s="1">
        <v>23</v>
      </c>
      <c r="C18" s="12">
        <f t="shared" si="0"/>
        <v>60.23497338118937</v>
      </c>
      <c r="D18" s="12">
        <f t="shared" si="1"/>
        <v>-13.23497338118937</v>
      </c>
      <c r="E18" s="12">
        <f t="shared" si="2"/>
        <v>342.17734797530392</v>
      </c>
      <c r="J18" s="10" t="s">
        <v>14</v>
      </c>
      <c r="K18" s="2" t="s">
        <v>1</v>
      </c>
      <c r="L18" s="7" t="s">
        <v>15</v>
      </c>
      <c r="M18" t="s">
        <v>1</v>
      </c>
      <c r="N18" s="38" t="s">
        <v>18</v>
      </c>
      <c r="O18" s="34"/>
    </row>
    <row r="19" spans="1:15" x14ac:dyDescent="0.25">
      <c r="A19" s="1">
        <v>76</v>
      </c>
      <c r="B19" s="1">
        <v>18</v>
      </c>
      <c r="C19" s="12">
        <f t="shared" si="0"/>
        <v>55.244670233631759</v>
      </c>
      <c r="D19" s="12">
        <f t="shared" si="1"/>
        <v>20.755329766368241</v>
      </c>
      <c r="E19" s="12">
        <f t="shared" si="2"/>
        <v>551.70209129782791</v>
      </c>
    </row>
    <row r="20" spans="1:15" x14ac:dyDescent="0.25">
      <c r="A20" s="1">
        <v>63</v>
      </c>
      <c r="B20" s="1">
        <v>20</v>
      </c>
      <c r="C20" s="12">
        <f t="shared" si="0"/>
        <v>57.240791492654807</v>
      </c>
      <c r="D20" s="12">
        <f t="shared" si="1"/>
        <v>5.7592085073451926</v>
      </c>
      <c r="E20" s="12">
        <f t="shared" si="2"/>
        <v>461.91544384773249</v>
      </c>
    </row>
    <row r="21" spans="1:15" x14ac:dyDescent="0.25">
      <c r="A21" s="1">
        <v>72</v>
      </c>
      <c r="B21" s="1">
        <v>19</v>
      </c>
      <c r="C21" s="12">
        <f t="shared" si="0"/>
        <v>56.242730863143279</v>
      </c>
      <c r="D21" s="12">
        <f t="shared" si="1"/>
        <v>15.757269136856721</v>
      </c>
      <c r="E21" s="12">
        <f t="shared" si="2"/>
        <v>505.81264255259941</v>
      </c>
    </row>
    <row r="22" spans="1:15" x14ac:dyDescent="0.25">
      <c r="A22" s="1">
        <v>59</v>
      </c>
      <c r="B22" s="1">
        <v>22</v>
      </c>
      <c r="C22" s="12">
        <f t="shared" si="0"/>
        <v>59.236912751677849</v>
      </c>
      <c r="D22" s="12">
        <f t="shared" si="1"/>
        <v>-0.23691275167784909</v>
      </c>
      <c r="E22" s="12">
        <f t="shared" si="2"/>
        <v>380.09779655908488</v>
      </c>
    </row>
    <row r="23" spans="1:15" x14ac:dyDescent="0.25">
      <c r="A23" s="1">
        <v>57</v>
      </c>
      <c r="B23" s="1">
        <v>18</v>
      </c>
      <c r="C23" s="12">
        <f t="shared" si="0"/>
        <v>55.244670233631759</v>
      </c>
      <c r="D23" s="12">
        <f t="shared" si="1"/>
        <v>1.7553297663682415</v>
      </c>
      <c r="E23" s="12">
        <f t="shared" si="2"/>
        <v>551.70209129782791</v>
      </c>
    </row>
    <row r="24" spans="1:15" x14ac:dyDescent="0.25">
      <c r="A24" s="1">
        <v>51</v>
      </c>
      <c r="B24" s="1">
        <v>20</v>
      </c>
      <c r="C24" s="12">
        <f t="shared" si="0"/>
        <v>57.240791492654807</v>
      </c>
      <c r="D24" s="12">
        <f t="shared" si="1"/>
        <v>-6.2407914926548074</v>
      </c>
      <c r="E24" s="12">
        <f t="shared" si="2"/>
        <v>461.91544384773249</v>
      </c>
    </row>
    <row r="25" spans="1:15" x14ac:dyDescent="0.25">
      <c r="A25" s="1">
        <v>62</v>
      </c>
      <c r="B25" s="1">
        <v>24</v>
      </c>
      <c r="C25" s="12">
        <f t="shared" si="0"/>
        <v>61.233034010700891</v>
      </c>
      <c r="D25" s="12">
        <f t="shared" si="1"/>
        <v>0.7669659892991092</v>
      </c>
      <c r="E25" s="12">
        <f t="shared" si="2"/>
        <v>306.24914943188475</v>
      </c>
    </row>
    <row r="26" spans="1:15" x14ac:dyDescent="0.25">
      <c r="A26" s="1">
        <v>68</v>
      </c>
      <c r="B26" s="1">
        <v>22</v>
      </c>
      <c r="C26" s="12">
        <f t="shared" si="0"/>
        <v>59.236912751677849</v>
      </c>
      <c r="D26" s="12">
        <f t="shared" si="1"/>
        <v>8.7630872483221509</v>
      </c>
      <c r="E26" s="12">
        <f t="shared" si="2"/>
        <v>380.09779655908488</v>
      </c>
    </row>
    <row r="27" spans="1:15" x14ac:dyDescent="0.25">
      <c r="A27" s="1">
        <v>46</v>
      </c>
      <c r="B27" s="1">
        <v>20</v>
      </c>
      <c r="C27" s="12">
        <f t="shared" si="0"/>
        <v>57.240791492654807</v>
      </c>
      <c r="D27" s="12">
        <f t="shared" si="1"/>
        <v>-11.240791492654807</v>
      </c>
      <c r="E27" s="12">
        <f t="shared" si="2"/>
        <v>461.91544384773249</v>
      </c>
    </row>
    <row r="28" spans="1:15" x14ac:dyDescent="0.25">
      <c r="A28" s="1">
        <v>64</v>
      </c>
      <c r="B28" s="1">
        <v>21</v>
      </c>
      <c r="C28" s="12">
        <f t="shared" si="0"/>
        <v>58.238852122166321</v>
      </c>
      <c r="D28" s="12">
        <f t="shared" si="1"/>
        <v>5.7611478778336789</v>
      </c>
      <c r="E28" s="12">
        <f t="shared" si="2"/>
        <v>420.01049518322804</v>
      </c>
    </row>
    <row r="29" spans="1:15" x14ac:dyDescent="0.25">
      <c r="A29" s="1">
        <v>69</v>
      </c>
      <c r="B29" s="1">
        <v>20</v>
      </c>
      <c r="C29" s="12">
        <f t="shared" si="0"/>
        <v>57.240791492654807</v>
      </c>
      <c r="D29" s="12">
        <f t="shared" si="1"/>
        <v>11.759208507345193</v>
      </c>
      <c r="E29" s="12">
        <f t="shared" si="2"/>
        <v>461.91544384773249</v>
      </c>
    </row>
    <row r="30" spans="1:15" x14ac:dyDescent="0.25">
      <c r="A30" s="1">
        <v>57</v>
      </c>
      <c r="B30" s="1">
        <v>19</v>
      </c>
      <c r="C30" s="12">
        <f t="shared" si="0"/>
        <v>56.242730863143279</v>
      </c>
      <c r="D30" s="12">
        <f t="shared" si="1"/>
        <v>0.75726913685672059</v>
      </c>
      <c r="E30" s="12">
        <f t="shared" si="2"/>
        <v>505.81264255259941</v>
      </c>
    </row>
    <row r="31" spans="1:15" x14ac:dyDescent="0.25">
      <c r="A31" s="1">
        <v>57</v>
      </c>
      <c r="B31" s="1">
        <v>24</v>
      </c>
      <c r="C31" s="12">
        <f t="shared" si="0"/>
        <v>61.233034010700891</v>
      </c>
      <c r="D31" s="12">
        <f t="shared" si="1"/>
        <v>-4.2330340107008908</v>
      </c>
      <c r="E31" s="12">
        <f t="shared" si="2"/>
        <v>306.24914943188475</v>
      </c>
    </row>
    <row r="32" spans="1:15" x14ac:dyDescent="0.25">
      <c r="A32" s="1">
        <v>56</v>
      </c>
      <c r="B32" s="1">
        <v>23</v>
      </c>
      <c r="C32" s="12">
        <f t="shared" si="0"/>
        <v>60.23497338118937</v>
      </c>
      <c r="D32" s="12">
        <f t="shared" si="1"/>
        <v>-4.2349733811893699</v>
      </c>
      <c r="E32" s="12">
        <f t="shared" si="2"/>
        <v>342.17734797530392</v>
      </c>
    </row>
    <row r="33" spans="1:5" x14ac:dyDescent="0.25">
      <c r="A33" s="1">
        <v>62</v>
      </c>
      <c r="B33" s="1">
        <v>22</v>
      </c>
      <c r="C33" s="12">
        <f t="shared" si="0"/>
        <v>59.236912751677849</v>
      </c>
      <c r="D33" s="12">
        <f t="shared" si="1"/>
        <v>2.7630872483221509</v>
      </c>
      <c r="E33" s="12">
        <f t="shared" si="2"/>
        <v>380.09779655908488</v>
      </c>
    </row>
    <row r="34" spans="1:5" x14ac:dyDescent="0.25">
      <c r="A34" s="1">
        <v>37</v>
      </c>
      <c r="B34" s="1">
        <v>22</v>
      </c>
      <c r="C34" s="12">
        <f t="shared" si="0"/>
        <v>59.236912751677849</v>
      </c>
      <c r="D34" s="12">
        <f t="shared" si="1"/>
        <v>-22.236912751677849</v>
      </c>
      <c r="E34" s="12">
        <f t="shared" si="2"/>
        <v>380.09779655908488</v>
      </c>
    </row>
    <row r="35" spans="1:5" x14ac:dyDescent="0.25">
      <c r="A35" s="1">
        <v>69</v>
      </c>
      <c r="B35" s="1">
        <v>20</v>
      </c>
      <c r="C35" s="12">
        <f t="shared" si="0"/>
        <v>57.240791492654807</v>
      </c>
      <c r="D35" s="12">
        <f t="shared" si="1"/>
        <v>11.759208507345193</v>
      </c>
      <c r="E35" s="12">
        <f t="shared" si="2"/>
        <v>461.91544384773249</v>
      </c>
    </row>
    <row r="36" spans="1:5" x14ac:dyDescent="0.25">
      <c r="A36" s="1">
        <v>75</v>
      </c>
      <c r="B36" s="1">
        <v>23</v>
      </c>
      <c r="C36" s="12">
        <f t="shared" si="0"/>
        <v>60.23497338118937</v>
      </c>
      <c r="D36" s="12">
        <f t="shared" si="1"/>
        <v>14.76502661881063</v>
      </c>
      <c r="E36" s="12">
        <f t="shared" si="2"/>
        <v>342.17734797530392</v>
      </c>
    </row>
    <row r="37" spans="1:5" x14ac:dyDescent="0.25">
      <c r="A37" s="1">
        <v>52</v>
      </c>
      <c r="B37" s="1">
        <v>23</v>
      </c>
      <c r="C37" s="12">
        <f t="shared" si="0"/>
        <v>60.23497338118937</v>
      </c>
      <c r="D37" s="12">
        <f t="shared" si="1"/>
        <v>-8.2349733811893699</v>
      </c>
      <c r="E37" s="12">
        <f t="shared" si="2"/>
        <v>342.17734797530392</v>
      </c>
    </row>
    <row r="38" spans="1:5" x14ac:dyDescent="0.25">
      <c r="A38" s="1">
        <v>78</v>
      </c>
      <c r="B38" s="1">
        <v>22</v>
      </c>
      <c r="C38" s="12">
        <f t="shared" si="0"/>
        <v>59.236912751677849</v>
      </c>
      <c r="D38" s="12">
        <f t="shared" si="1"/>
        <v>18.763087248322151</v>
      </c>
      <c r="E38" s="12">
        <f t="shared" si="2"/>
        <v>380.09779655908488</v>
      </c>
    </row>
    <row r="39" spans="1:5" x14ac:dyDescent="0.25">
      <c r="A39" s="1">
        <v>63</v>
      </c>
      <c r="B39" s="1">
        <v>23</v>
      </c>
      <c r="C39" s="12">
        <f t="shared" si="0"/>
        <v>60.23497338118937</v>
      </c>
      <c r="D39" s="12">
        <f t="shared" si="1"/>
        <v>2.7650266188106301</v>
      </c>
      <c r="E39" s="12">
        <f t="shared" si="2"/>
        <v>342.17734797530392</v>
      </c>
    </row>
    <row r="40" spans="1:5" x14ac:dyDescent="0.25">
      <c r="A40" s="1">
        <v>41</v>
      </c>
      <c r="B40" s="1">
        <v>21</v>
      </c>
      <c r="C40" s="12">
        <f t="shared" si="0"/>
        <v>58.238852122166321</v>
      </c>
      <c r="D40" s="12">
        <f t="shared" si="1"/>
        <v>-17.238852122166321</v>
      </c>
      <c r="E40" s="12">
        <f t="shared" si="2"/>
        <v>420.01049518322804</v>
      </c>
    </row>
    <row r="41" spans="1:5" x14ac:dyDescent="0.25">
      <c r="A41" s="1">
        <v>50</v>
      </c>
      <c r="B41" s="1">
        <v>19</v>
      </c>
      <c r="C41" s="12">
        <f t="shared" si="0"/>
        <v>56.242730863143279</v>
      </c>
      <c r="D41" s="12">
        <f t="shared" si="1"/>
        <v>-6.2427308631432794</v>
      </c>
      <c r="E41" s="12">
        <f t="shared" si="2"/>
        <v>505.81264255259941</v>
      </c>
    </row>
    <row r="42" spans="1:5" x14ac:dyDescent="0.25">
      <c r="A42" s="1">
        <v>65</v>
      </c>
      <c r="B42" s="1">
        <v>24</v>
      </c>
      <c r="C42" s="12">
        <f t="shared" si="0"/>
        <v>61.233034010700891</v>
      </c>
      <c r="D42" s="12">
        <f t="shared" si="1"/>
        <v>3.7669659892991092</v>
      </c>
      <c r="E42" s="12">
        <f t="shared" si="2"/>
        <v>306.24914943188475</v>
      </c>
    </row>
    <row r="43" spans="1:5" x14ac:dyDescent="0.25">
      <c r="A43" s="1">
        <v>62</v>
      </c>
      <c r="B43" s="1">
        <v>18</v>
      </c>
      <c r="C43" s="12">
        <f t="shared" si="0"/>
        <v>55.244670233631759</v>
      </c>
      <c r="D43" s="12">
        <f t="shared" si="1"/>
        <v>6.7553297663682415</v>
      </c>
      <c r="E43" s="12">
        <f t="shared" si="2"/>
        <v>551.70209129782791</v>
      </c>
    </row>
    <row r="44" spans="1:5" x14ac:dyDescent="0.25">
      <c r="A44" s="1">
        <v>73</v>
      </c>
      <c r="B44" s="1">
        <v>22</v>
      </c>
      <c r="C44" s="12">
        <f t="shared" si="0"/>
        <v>59.236912751677849</v>
      </c>
      <c r="D44" s="12">
        <f t="shared" si="1"/>
        <v>13.763087248322151</v>
      </c>
      <c r="E44" s="12">
        <f t="shared" si="2"/>
        <v>380.09779655908488</v>
      </c>
    </row>
    <row r="45" spans="1:5" x14ac:dyDescent="0.25">
      <c r="A45" s="1">
        <v>50</v>
      </c>
      <c r="B45" s="1">
        <v>21</v>
      </c>
      <c r="C45" s="12">
        <f t="shared" si="0"/>
        <v>58.238852122166321</v>
      </c>
      <c r="D45" s="12">
        <f t="shared" si="1"/>
        <v>-8.2388521221663211</v>
      </c>
      <c r="E45" s="12">
        <f t="shared" si="2"/>
        <v>420.01049518322804</v>
      </c>
    </row>
    <row r="46" spans="1:5" x14ac:dyDescent="0.25">
      <c r="A46" s="1">
        <v>56</v>
      </c>
      <c r="B46" s="1">
        <v>21</v>
      </c>
      <c r="C46" s="12">
        <f t="shared" si="0"/>
        <v>58.238852122166321</v>
      </c>
      <c r="D46" s="12">
        <f t="shared" si="1"/>
        <v>-2.2388521221663211</v>
      </c>
      <c r="E46" s="12">
        <f t="shared" si="2"/>
        <v>420.01049518322804</v>
      </c>
    </row>
    <row r="47" spans="1:5" x14ac:dyDescent="0.25">
      <c r="A47" s="1">
        <v>61</v>
      </c>
      <c r="B47" s="1">
        <v>30</v>
      </c>
      <c r="C47" s="12">
        <f t="shared" si="0"/>
        <v>67.22139778777003</v>
      </c>
      <c r="D47" s="12">
        <f t="shared" si="1"/>
        <v>-6.2213977877700302</v>
      </c>
      <c r="E47" s="12">
        <f t="shared" si="2"/>
        <v>132.51720901896883</v>
      </c>
    </row>
    <row r="48" spans="1:5" x14ac:dyDescent="0.25">
      <c r="A48" s="1">
        <v>78</v>
      </c>
      <c r="B48" s="1">
        <v>28</v>
      </c>
      <c r="C48" s="12">
        <f t="shared" si="0"/>
        <v>65.225276528746974</v>
      </c>
      <c r="D48" s="12">
        <f t="shared" si="1"/>
        <v>12.774723471253026</v>
      </c>
      <c r="E48" s="12">
        <f t="shared" si="2"/>
        <v>182.4588556618269</v>
      </c>
    </row>
    <row r="49" spans="1:5" x14ac:dyDescent="0.25">
      <c r="A49" s="1">
        <v>72</v>
      </c>
      <c r="B49" s="1">
        <v>26</v>
      </c>
      <c r="C49" s="12">
        <f t="shared" si="0"/>
        <v>63.229155269723933</v>
      </c>
      <c r="D49" s="12">
        <f t="shared" si="1"/>
        <v>8.7708447302760675</v>
      </c>
      <c r="E49" s="12">
        <f t="shared" si="2"/>
        <v>240.3695024661321</v>
      </c>
    </row>
    <row r="50" spans="1:5" x14ac:dyDescent="0.25">
      <c r="A50" s="1">
        <v>65</v>
      </c>
      <c r="B50" s="1">
        <v>30</v>
      </c>
      <c r="C50" s="12">
        <f t="shared" si="0"/>
        <v>67.22139778777003</v>
      </c>
      <c r="D50" s="12">
        <f t="shared" si="1"/>
        <v>-2.2213977877700302</v>
      </c>
      <c r="E50" s="12">
        <f t="shared" si="2"/>
        <v>132.51720901896883</v>
      </c>
    </row>
    <row r="51" spans="1:5" x14ac:dyDescent="0.25">
      <c r="A51" s="1">
        <v>73</v>
      </c>
      <c r="B51" s="1">
        <v>34</v>
      </c>
      <c r="C51" s="12">
        <f t="shared" si="0"/>
        <v>71.213640305816114</v>
      </c>
      <c r="D51" s="12">
        <f t="shared" si="1"/>
        <v>1.7863596941838864</v>
      </c>
      <c r="E51" s="12">
        <f t="shared" si="2"/>
        <v>56.540916217595857</v>
      </c>
    </row>
    <row r="52" spans="1:5" x14ac:dyDescent="0.25">
      <c r="A52" s="1">
        <v>69</v>
      </c>
      <c r="B52" s="1">
        <v>34</v>
      </c>
      <c r="C52" s="12">
        <f t="shared" si="0"/>
        <v>71.213640305816114</v>
      </c>
      <c r="D52" s="12">
        <f t="shared" si="1"/>
        <v>-2.2136403058161136</v>
      </c>
      <c r="E52" s="12">
        <f t="shared" si="2"/>
        <v>56.540916217595857</v>
      </c>
    </row>
    <row r="53" spans="1:5" x14ac:dyDescent="0.25">
      <c r="A53" s="1">
        <v>54</v>
      </c>
      <c r="B53" s="1">
        <v>29</v>
      </c>
      <c r="C53" s="12">
        <f t="shared" si="0"/>
        <v>66.223337158258502</v>
      </c>
      <c r="D53" s="12">
        <f t="shared" si="1"/>
        <v>-12.223337158258502</v>
      </c>
      <c r="E53" s="12">
        <f t="shared" si="2"/>
        <v>156.49190732021691</v>
      </c>
    </row>
    <row r="54" spans="1:5" x14ac:dyDescent="0.25">
      <c r="A54" s="1">
        <v>74</v>
      </c>
      <c r="B54" s="1">
        <v>34</v>
      </c>
      <c r="C54" s="12">
        <f t="shared" si="0"/>
        <v>71.213640305816114</v>
      </c>
      <c r="D54" s="12">
        <f t="shared" si="1"/>
        <v>2.7863596941838864</v>
      </c>
      <c r="E54" s="12">
        <f t="shared" si="2"/>
        <v>56.540916217595857</v>
      </c>
    </row>
    <row r="55" spans="1:5" x14ac:dyDescent="0.25">
      <c r="A55" s="1">
        <v>70</v>
      </c>
      <c r="B55" s="1">
        <v>29</v>
      </c>
      <c r="C55" s="12">
        <f t="shared" si="0"/>
        <v>66.223337158258502</v>
      </c>
      <c r="D55" s="12">
        <f t="shared" si="1"/>
        <v>3.7766628417414978</v>
      </c>
      <c r="E55" s="12">
        <f t="shared" si="2"/>
        <v>156.49190732021691</v>
      </c>
    </row>
    <row r="56" spans="1:5" x14ac:dyDescent="0.25">
      <c r="A56" s="1">
        <v>57</v>
      </c>
      <c r="B56" s="1">
        <v>30</v>
      </c>
      <c r="C56" s="12">
        <f t="shared" si="0"/>
        <v>67.22139778777003</v>
      </c>
      <c r="D56" s="12">
        <f t="shared" si="1"/>
        <v>-10.22139778777003</v>
      </c>
      <c r="E56" s="12">
        <f t="shared" si="2"/>
        <v>132.51720901896883</v>
      </c>
    </row>
    <row r="57" spans="1:5" x14ac:dyDescent="0.25">
      <c r="A57" s="1">
        <v>86</v>
      </c>
      <c r="B57" s="1">
        <v>33</v>
      </c>
      <c r="C57" s="12">
        <f t="shared" si="0"/>
        <v>70.215579676304586</v>
      </c>
      <c r="D57" s="12">
        <f t="shared" si="1"/>
        <v>15.784420323695414</v>
      </c>
      <c r="E57" s="12">
        <f t="shared" si="2"/>
        <v>72.546614357396422</v>
      </c>
    </row>
    <row r="58" spans="1:5" x14ac:dyDescent="0.25">
      <c r="A58" s="1">
        <v>55</v>
      </c>
      <c r="B58" s="1">
        <v>30</v>
      </c>
      <c r="C58" s="12">
        <f t="shared" si="0"/>
        <v>67.22139778777003</v>
      </c>
      <c r="D58" s="12">
        <f t="shared" si="1"/>
        <v>-12.22139778777003</v>
      </c>
      <c r="E58" s="12">
        <f t="shared" si="2"/>
        <v>132.51720901896883</v>
      </c>
    </row>
    <row r="59" spans="1:5" x14ac:dyDescent="0.25">
      <c r="A59" s="1">
        <v>64</v>
      </c>
      <c r="B59" s="1">
        <v>30</v>
      </c>
      <c r="C59" s="12">
        <f t="shared" si="0"/>
        <v>67.22139778777003</v>
      </c>
      <c r="D59" s="12">
        <f t="shared" si="1"/>
        <v>-3.2213977877700302</v>
      </c>
      <c r="E59" s="12">
        <f t="shared" si="2"/>
        <v>132.51720901896883</v>
      </c>
    </row>
    <row r="60" spans="1:5" x14ac:dyDescent="0.25">
      <c r="A60" s="1">
        <v>67</v>
      </c>
      <c r="B60" s="1">
        <v>26</v>
      </c>
      <c r="C60" s="12">
        <f t="shared" si="0"/>
        <v>63.229155269723933</v>
      </c>
      <c r="D60" s="12">
        <f t="shared" si="1"/>
        <v>3.7708447302760675</v>
      </c>
      <c r="E60" s="12">
        <f t="shared" si="2"/>
        <v>240.3695024661321</v>
      </c>
    </row>
    <row r="61" spans="1:5" x14ac:dyDescent="0.25">
      <c r="A61" s="1">
        <v>71</v>
      </c>
      <c r="B61" s="1">
        <v>32</v>
      </c>
      <c r="C61" s="12">
        <f t="shared" si="0"/>
        <v>69.217519046793058</v>
      </c>
      <c r="D61" s="12">
        <f t="shared" si="1"/>
        <v>1.7824809532069423</v>
      </c>
      <c r="E61" s="12">
        <f t="shared" si="2"/>
        <v>90.544562537558875</v>
      </c>
    </row>
    <row r="62" spans="1:5" x14ac:dyDescent="0.25">
      <c r="A62" s="1">
        <v>57</v>
      </c>
      <c r="B62" s="1">
        <v>33</v>
      </c>
      <c r="C62" s="12">
        <f t="shared" si="0"/>
        <v>70.215579676304586</v>
      </c>
      <c r="D62" s="12">
        <f t="shared" si="1"/>
        <v>-13.215579676304586</v>
      </c>
      <c r="E62" s="12">
        <f t="shared" si="2"/>
        <v>72.546614357396422</v>
      </c>
    </row>
    <row r="63" spans="1:5" x14ac:dyDescent="0.25">
      <c r="A63" s="1">
        <v>71</v>
      </c>
      <c r="B63" s="1">
        <v>27</v>
      </c>
      <c r="C63" s="12">
        <f t="shared" si="0"/>
        <v>64.22721589923546</v>
      </c>
      <c r="D63" s="12">
        <f t="shared" si="1"/>
        <v>6.7727841007645395</v>
      </c>
      <c r="E63" s="12">
        <f t="shared" si="2"/>
        <v>210.41805404379835</v>
      </c>
    </row>
    <row r="64" spans="1:5" x14ac:dyDescent="0.25">
      <c r="A64" s="1">
        <v>70</v>
      </c>
      <c r="B64" s="1">
        <v>27</v>
      </c>
      <c r="C64" s="12">
        <f t="shared" si="0"/>
        <v>64.22721589923546</v>
      </c>
      <c r="D64" s="12">
        <f t="shared" si="1"/>
        <v>5.7727841007645395</v>
      </c>
      <c r="E64" s="12">
        <f t="shared" si="2"/>
        <v>210.41805404379835</v>
      </c>
    </row>
    <row r="65" spans="1:5" x14ac:dyDescent="0.25">
      <c r="A65" s="1">
        <v>87</v>
      </c>
      <c r="B65" s="1">
        <v>29</v>
      </c>
      <c r="C65" s="12">
        <f t="shared" si="0"/>
        <v>66.223337158258502</v>
      </c>
      <c r="D65" s="12">
        <f t="shared" si="1"/>
        <v>20.776662841741498</v>
      </c>
      <c r="E65" s="12">
        <f t="shared" si="2"/>
        <v>156.49190732021691</v>
      </c>
    </row>
    <row r="66" spans="1:5" x14ac:dyDescent="0.25">
      <c r="A66" s="1">
        <v>58</v>
      </c>
      <c r="B66" s="1">
        <v>31</v>
      </c>
      <c r="C66" s="12">
        <f t="shared" si="0"/>
        <v>68.219458417281544</v>
      </c>
      <c r="D66" s="12">
        <f t="shared" si="1"/>
        <v>-10.219458417281544</v>
      </c>
      <c r="E66" s="12">
        <f t="shared" si="2"/>
        <v>110.53476075808292</v>
      </c>
    </row>
    <row r="67" spans="1:5" x14ac:dyDescent="0.25">
      <c r="A67" s="1">
        <v>62</v>
      </c>
      <c r="B67" s="1">
        <v>34</v>
      </c>
      <c r="C67" s="12">
        <f t="shared" ref="C67:C130" si="3">+$N$15+$N$8*B67</f>
        <v>71.213640305816114</v>
      </c>
      <c r="D67" s="12">
        <f t="shared" ref="D67:D130" si="4">+A67-C67</f>
        <v>-9.2136403058161136</v>
      </c>
      <c r="E67" s="12">
        <f t="shared" ref="E67:E130" si="5">(C67-$L$12)^2</f>
        <v>56.540916217595857</v>
      </c>
    </row>
    <row r="68" spans="1:5" x14ac:dyDescent="0.25">
      <c r="A68" s="1">
        <v>91</v>
      </c>
      <c r="B68" s="1">
        <v>33</v>
      </c>
      <c r="C68" s="12">
        <f t="shared" si="3"/>
        <v>70.215579676304586</v>
      </c>
      <c r="D68" s="12">
        <f t="shared" si="4"/>
        <v>20.784420323695414</v>
      </c>
      <c r="E68" s="12">
        <f t="shared" si="5"/>
        <v>72.546614357396422</v>
      </c>
    </row>
    <row r="69" spans="1:5" x14ac:dyDescent="0.25">
      <c r="A69" s="1">
        <v>63</v>
      </c>
      <c r="B69" s="1">
        <v>29</v>
      </c>
      <c r="C69" s="12">
        <f t="shared" si="3"/>
        <v>66.223337158258502</v>
      </c>
      <c r="D69" s="12">
        <f t="shared" si="4"/>
        <v>-3.2233371582585022</v>
      </c>
      <c r="E69" s="12">
        <f t="shared" si="5"/>
        <v>156.49190732021691</v>
      </c>
    </row>
    <row r="70" spans="1:5" x14ac:dyDescent="0.25">
      <c r="A70" s="1">
        <v>69</v>
      </c>
      <c r="B70" s="1">
        <v>25</v>
      </c>
      <c r="C70" s="12">
        <f t="shared" si="3"/>
        <v>62.231094640212412</v>
      </c>
      <c r="D70" s="12">
        <f t="shared" si="4"/>
        <v>6.7689053597875883</v>
      </c>
      <c r="E70" s="12">
        <f t="shared" si="5"/>
        <v>272.31320092882748</v>
      </c>
    </row>
    <row r="71" spans="1:5" x14ac:dyDescent="0.25">
      <c r="A71" s="1">
        <v>79</v>
      </c>
      <c r="B71" s="1">
        <v>28</v>
      </c>
      <c r="C71" s="12">
        <f t="shared" si="3"/>
        <v>65.225276528746974</v>
      </c>
      <c r="D71" s="12">
        <f t="shared" si="4"/>
        <v>13.774723471253026</v>
      </c>
      <c r="E71" s="12">
        <f t="shared" si="5"/>
        <v>182.4588556618269</v>
      </c>
    </row>
    <row r="72" spans="1:5" x14ac:dyDescent="0.25">
      <c r="A72" s="1">
        <v>75</v>
      </c>
      <c r="B72" s="1">
        <v>32</v>
      </c>
      <c r="C72" s="12">
        <f t="shared" si="3"/>
        <v>69.217519046793058</v>
      </c>
      <c r="D72" s="12">
        <f t="shared" si="4"/>
        <v>5.7824809532069423</v>
      </c>
      <c r="E72" s="12">
        <f t="shared" si="5"/>
        <v>90.544562537558875</v>
      </c>
    </row>
    <row r="73" spans="1:5" x14ac:dyDescent="0.25">
      <c r="A73" s="1">
        <v>56</v>
      </c>
      <c r="B73" s="1">
        <v>32</v>
      </c>
      <c r="C73" s="12">
        <f t="shared" si="3"/>
        <v>69.217519046793058</v>
      </c>
      <c r="D73" s="12">
        <f t="shared" si="4"/>
        <v>-13.217519046793058</v>
      </c>
      <c r="E73" s="12">
        <f t="shared" si="5"/>
        <v>90.544562537558875</v>
      </c>
    </row>
    <row r="74" spans="1:5" x14ac:dyDescent="0.25">
      <c r="A74" s="1">
        <v>77</v>
      </c>
      <c r="B74" s="1">
        <v>26</v>
      </c>
      <c r="C74" s="12">
        <f t="shared" si="3"/>
        <v>63.229155269723933</v>
      </c>
      <c r="D74" s="12">
        <f t="shared" si="4"/>
        <v>13.770844730276067</v>
      </c>
      <c r="E74" s="12">
        <f t="shared" si="5"/>
        <v>240.3695024661321</v>
      </c>
    </row>
    <row r="75" spans="1:5" x14ac:dyDescent="0.25">
      <c r="A75" s="1">
        <v>86</v>
      </c>
      <c r="B75" s="1">
        <v>30</v>
      </c>
      <c r="C75" s="12">
        <f t="shared" si="3"/>
        <v>67.22139778777003</v>
      </c>
      <c r="D75" s="12">
        <f t="shared" si="4"/>
        <v>18.77860221222997</v>
      </c>
      <c r="E75" s="12">
        <f t="shared" si="5"/>
        <v>132.51720901896883</v>
      </c>
    </row>
    <row r="76" spans="1:5" x14ac:dyDescent="0.25">
      <c r="A76" s="1">
        <v>80</v>
      </c>
      <c r="B76" s="1">
        <v>33</v>
      </c>
      <c r="C76" s="12">
        <f t="shared" si="3"/>
        <v>70.215579676304586</v>
      </c>
      <c r="D76" s="12">
        <f t="shared" si="4"/>
        <v>9.7844203236954144</v>
      </c>
      <c r="E76" s="12">
        <f t="shared" si="5"/>
        <v>72.546614357396422</v>
      </c>
    </row>
    <row r="77" spans="1:5" x14ac:dyDescent="0.25">
      <c r="A77" s="1">
        <v>87</v>
      </c>
      <c r="B77" s="1">
        <v>27</v>
      </c>
      <c r="C77" s="12">
        <f t="shared" si="3"/>
        <v>64.22721589923546</v>
      </c>
      <c r="D77" s="12">
        <f t="shared" si="4"/>
        <v>22.77278410076454</v>
      </c>
      <c r="E77" s="12">
        <f t="shared" si="5"/>
        <v>210.41805404379835</v>
      </c>
    </row>
    <row r="78" spans="1:5" x14ac:dyDescent="0.25">
      <c r="A78" s="1">
        <v>67</v>
      </c>
      <c r="B78" s="1">
        <v>25</v>
      </c>
      <c r="C78" s="12">
        <f t="shared" si="3"/>
        <v>62.231094640212412</v>
      </c>
      <c r="D78" s="12">
        <f t="shared" si="4"/>
        <v>4.7689053597875883</v>
      </c>
      <c r="E78" s="12">
        <f t="shared" si="5"/>
        <v>272.31320092882748</v>
      </c>
    </row>
    <row r="79" spans="1:5" x14ac:dyDescent="0.25">
      <c r="A79" s="1">
        <v>63</v>
      </c>
      <c r="B79" s="1">
        <v>25</v>
      </c>
      <c r="C79" s="12">
        <f t="shared" si="3"/>
        <v>62.231094640212412</v>
      </c>
      <c r="D79" s="12">
        <f t="shared" si="4"/>
        <v>0.76890535978758834</v>
      </c>
      <c r="E79" s="12">
        <f t="shared" si="5"/>
        <v>272.31320092882748</v>
      </c>
    </row>
    <row r="80" spans="1:5" x14ac:dyDescent="0.25">
      <c r="A80" s="1">
        <v>70</v>
      </c>
      <c r="B80" s="1">
        <v>26</v>
      </c>
      <c r="C80" s="12">
        <f t="shared" si="3"/>
        <v>63.229155269723933</v>
      </c>
      <c r="D80" s="12">
        <f t="shared" si="4"/>
        <v>6.7708447302760675</v>
      </c>
      <c r="E80" s="12">
        <f t="shared" si="5"/>
        <v>240.3695024661321</v>
      </c>
    </row>
    <row r="81" spans="1:5" x14ac:dyDescent="0.25">
      <c r="A81" s="1">
        <v>76</v>
      </c>
      <c r="B81" s="1">
        <v>25</v>
      </c>
      <c r="C81" s="12">
        <f t="shared" si="3"/>
        <v>62.231094640212412</v>
      </c>
      <c r="D81" s="12">
        <f t="shared" si="4"/>
        <v>13.768905359787588</v>
      </c>
      <c r="E81" s="12">
        <f t="shared" si="5"/>
        <v>272.31320092882748</v>
      </c>
    </row>
    <row r="82" spans="1:5" x14ac:dyDescent="0.25">
      <c r="A82" s="1">
        <v>70</v>
      </c>
      <c r="B82" s="1">
        <v>26</v>
      </c>
      <c r="C82" s="12">
        <f t="shared" si="3"/>
        <v>63.229155269723933</v>
      </c>
      <c r="D82" s="12">
        <f t="shared" si="4"/>
        <v>6.7708447302760675</v>
      </c>
      <c r="E82" s="12">
        <f t="shared" si="5"/>
        <v>240.3695024661321</v>
      </c>
    </row>
    <row r="83" spans="1:5" x14ac:dyDescent="0.25">
      <c r="A83" s="1">
        <v>76</v>
      </c>
      <c r="B83" s="1">
        <v>36</v>
      </c>
      <c r="C83" s="12">
        <f t="shared" si="3"/>
        <v>73.209761564839141</v>
      </c>
      <c r="D83" s="12">
        <f t="shared" si="4"/>
        <v>2.7902384351608589</v>
      </c>
      <c r="E83" s="12">
        <f t="shared" si="5"/>
        <v>30.506270059080727</v>
      </c>
    </row>
    <row r="84" spans="1:5" x14ac:dyDescent="0.25">
      <c r="A84" s="1">
        <v>75</v>
      </c>
      <c r="B84" s="1">
        <v>35</v>
      </c>
      <c r="C84" s="12">
        <f t="shared" si="3"/>
        <v>72.211700935327627</v>
      </c>
      <c r="D84" s="12">
        <f t="shared" si="4"/>
        <v>2.7882990646723727</v>
      </c>
      <c r="E84" s="12">
        <f t="shared" si="5"/>
        <v>42.527468118157373</v>
      </c>
    </row>
    <row r="85" spans="1:5" x14ac:dyDescent="0.25">
      <c r="A85" s="1">
        <v>69</v>
      </c>
      <c r="B85" s="1">
        <v>42</v>
      </c>
      <c r="C85" s="12">
        <f t="shared" si="3"/>
        <v>79.19812534190828</v>
      </c>
      <c r="D85" s="12">
        <f t="shared" si="4"/>
        <v>-10.19812534190828</v>
      </c>
      <c r="E85" s="12">
        <f t="shared" si="5"/>
        <v>0.21633255221951414</v>
      </c>
    </row>
    <row r="86" spans="1:5" x14ac:dyDescent="0.25">
      <c r="A86" s="1">
        <v>70</v>
      </c>
      <c r="B86" s="1">
        <v>36</v>
      </c>
      <c r="C86" s="12">
        <f t="shared" si="3"/>
        <v>73.209761564839141</v>
      </c>
      <c r="D86" s="12">
        <f t="shared" si="4"/>
        <v>-3.2097615648391411</v>
      </c>
      <c r="E86" s="12">
        <f t="shared" si="5"/>
        <v>30.506270059080727</v>
      </c>
    </row>
    <row r="87" spans="1:5" x14ac:dyDescent="0.25">
      <c r="A87" s="1">
        <v>70</v>
      </c>
      <c r="B87" s="1">
        <v>35</v>
      </c>
      <c r="C87" s="12">
        <f t="shared" si="3"/>
        <v>72.211700935327627</v>
      </c>
      <c r="D87" s="12">
        <f t="shared" si="4"/>
        <v>-2.2117009353276273</v>
      </c>
      <c r="E87" s="12">
        <f t="shared" si="5"/>
        <v>42.527468118157373</v>
      </c>
    </row>
    <row r="88" spans="1:5" x14ac:dyDescent="0.25">
      <c r="A88" s="1">
        <v>64</v>
      </c>
      <c r="B88" s="1">
        <v>43</v>
      </c>
      <c r="C88" s="12">
        <f t="shared" si="3"/>
        <v>80.196185971419794</v>
      </c>
      <c r="D88" s="12">
        <f t="shared" si="4"/>
        <v>-16.196185971419794</v>
      </c>
      <c r="E88" s="12">
        <f t="shared" si="5"/>
        <v>2.1408847756758504</v>
      </c>
    </row>
    <row r="89" spans="1:5" x14ac:dyDescent="0.25">
      <c r="A89" s="1">
        <v>53</v>
      </c>
      <c r="B89" s="1">
        <v>39</v>
      </c>
      <c r="C89" s="12">
        <f t="shared" si="3"/>
        <v>76.203943453373711</v>
      </c>
      <c r="D89" s="12">
        <f t="shared" si="4"/>
        <v>-23.203943453373711</v>
      </c>
      <c r="E89" s="12">
        <f t="shared" si="5"/>
        <v>6.3961761240216779</v>
      </c>
    </row>
    <row r="90" spans="1:5" x14ac:dyDescent="0.25">
      <c r="A90" s="1">
        <v>78</v>
      </c>
      <c r="B90" s="1">
        <v>37</v>
      </c>
      <c r="C90" s="12">
        <f t="shared" si="3"/>
        <v>74.207822194350683</v>
      </c>
      <c r="D90" s="12">
        <f t="shared" si="4"/>
        <v>3.7921778056493167</v>
      </c>
      <c r="E90" s="12">
        <f t="shared" si="5"/>
        <v>20.477322040365664</v>
      </c>
    </row>
    <row r="91" spans="1:5" x14ac:dyDescent="0.25">
      <c r="A91" s="1">
        <v>71</v>
      </c>
      <c r="B91" s="1">
        <v>37</v>
      </c>
      <c r="C91" s="12">
        <f t="shared" si="3"/>
        <v>74.207822194350683</v>
      </c>
      <c r="D91" s="12">
        <f t="shared" si="4"/>
        <v>-3.2078221943506833</v>
      </c>
      <c r="E91" s="12">
        <f t="shared" si="5"/>
        <v>20.477322040365664</v>
      </c>
    </row>
    <row r="92" spans="1:5" x14ac:dyDescent="0.25">
      <c r="A92" s="1">
        <v>70</v>
      </c>
      <c r="B92" s="1">
        <v>36</v>
      </c>
      <c r="C92" s="12">
        <f t="shared" si="3"/>
        <v>73.209761564839141</v>
      </c>
      <c r="D92" s="12">
        <f t="shared" si="4"/>
        <v>-3.2097615648391411</v>
      </c>
      <c r="E92" s="12">
        <f t="shared" si="5"/>
        <v>30.506270059080727</v>
      </c>
    </row>
    <row r="93" spans="1:5" x14ac:dyDescent="0.25">
      <c r="A93" s="1">
        <v>76</v>
      </c>
      <c r="B93" s="1">
        <v>40</v>
      </c>
      <c r="C93" s="12">
        <f t="shared" si="3"/>
        <v>77.202004082885239</v>
      </c>
      <c r="D93" s="12">
        <f t="shared" si="4"/>
        <v>-1.2020040828852387</v>
      </c>
      <c r="E93" s="12">
        <f t="shared" si="5"/>
        <v>2.3439782263923994</v>
      </c>
    </row>
    <row r="94" spans="1:5" x14ac:dyDescent="0.25">
      <c r="A94" s="1">
        <v>75</v>
      </c>
      <c r="B94" s="1">
        <v>43</v>
      </c>
      <c r="C94" s="12">
        <f t="shared" si="3"/>
        <v>80.196185971419794</v>
      </c>
      <c r="D94" s="12">
        <f t="shared" si="4"/>
        <v>-5.1961859714197942</v>
      </c>
      <c r="E94" s="12">
        <f t="shared" si="5"/>
        <v>2.1408847756758504</v>
      </c>
    </row>
    <row r="95" spans="1:5" x14ac:dyDescent="0.25">
      <c r="A95" s="1">
        <v>66</v>
      </c>
      <c r="B95" s="1">
        <v>40</v>
      </c>
      <c r="C95" s="12">
        <f t="shared" si="3"/>
        <v>77.202004082885239</v>
      </c>
      <c r="D95" s="12">
        <f t="shared" si="4"/>
        <v>-11.202004082885239</v>
      </c>
      <c r="E95" s="12">
        <f t="shared" si="5"/>
        <v>2.3439782263923994</v>
      </c>
    </row>
    <row r="96" spans="1:5" x14ac:dyDescent="0.25">
      <c r="A96" s="1">
        <v>61</v>
      </c>
      <c r="B96" s="1">
        <v>42</v>
      </c>
      <c r="C96" s="12">
        <f t="shared" si="3"/>
        <v>79.19812534190828</v>
      </c>
      <c r="D96" s="12">
        <f t="shared" si="4"/>
        <v>-18.19812534190828</v>
      </c>
      <c r="E96" s="12">
        <f t="shared" si="5"/>
        <v>0.21633255221951414</v>
      </c>
    </row>
    <row r="97" spans="1:5" x14ac:dyDescent="0.25">
      <c r="A97" s="1">
        <v>70</v>
      </c>
      <c r="B97" s="1">
        <v>44</v>
      </c>
      <c r="C97" s="12">
        <f t="shared" si="3"/>
        <v>81.194246600931336</v>
      </c>
      <c r="D97" s="12">
        <f t="shared" si="4"/>
        <v>-11.194246600931336</v>
      </c>
      <c r="E97" s="12">
        <f t="shared" si="5"/>
        <v>6.0576870394941649</v>
      </c>
    </row>
    <row r="98" spans="1:5" x14ac:dyDescent="0.25">
      <c r="A98" s="1">
        <v>77</v>
      </c>
      <c r="B98" s="1">
        <v>37</v>
      </c>
      <c r="C98" s="12">
        <f t="shared" si="3"/>
        <v>74.207822194350683</v>
      </c>
      <c r="D98" s="12">
        <f t="shared" si="4"/>
        <v>2.7921778056493167</v>
      </c>
      <c r="E98" s="12">
        <f t="shared" si="5"/>
        <v>20.477322040365664</v>
      </c>
    </row>
    <row r="99" spans="1:5" x14ac:dyDescent="0.25">
      <c r="A99" s="1">
        <v>72</v>
      </c>
      <c r="B99" s="1">
        <v>44</v>
      </c>
      <c r="C99" s="12">
        <f t="shared" si="3"/>
        <v>81.194246600931336</v>
      </c>
      <c r="D99" s="12">
        <f t="shared" si="4"/>
        <v>-9.1942466009313364</v>
      </c>
      <c r="E99" s="12">
        <f t="shared" si="5"/>
        <v>6.0576870394941649</v>
      </c>
    </row>
    <row r="100" spans="1:5" x14ac:dyDescent="0.25">
      <c r="A100" s="1">
        <v>63</v>
      </c>
      <c r="B100" s="1">
        <v>40</v>
      </c>
      <c r="C100" s="12">
        <f t="shared" si="3"/>
        <v>77.202004082885239</v>
      </c>
      <c r="D100" s="12">
        <f t="shared" si="4"/>
        <v>-14.202004082885239</v>
      </c>
      <c r="E100" s="12">
        <f t="shared" si="5"/>
        <v>2.3439782263923994</v>
      </c>
    </row>
    <row r="101" spans="1:5" x14ac:dyDescent="0.25">
      <c r="A101" s="1">
        <v>61</v>
      </c>
      <c r="B101" s="1">
        <v>38</v>
      </c>
      <c r="C101" s="12">
        <f t="shared" si="3"/>
        <v>75.205882823862197</v>
      </c>
      <c r="D101" s="12">
        <f t="shared" si="4"/>
        <v>-14.205882823862197</v>
      </c>
      <c r="E101" s="12">
        <f t="shared" si="5"/>
        <v>12.440624062012752</v>
      </c>
    </row>
    <row r="102" spans="1:5" x14ac:dyDescent="0.25">
      <c r="A102" s="1">
        <v>74</v>
      </c>
      <c r="B102" s="1">
        <v>38</v>
      </c>
      <c r="C102" s="12">
        <f t="shared" si="3"/>
        <v>75.205882823862197</v>
      </c>
      <c r="D102" s="12">
        <f t="shared" si="4"/>
        <v>-1.205882823862197</v>
      </c>
      <c r="E102" s="12">
        <f t="shared" si="5"/>
        <v>12.440624062012752</v>
      </c>
    </row>
    <row r="103" spans="1:5" x14ac:dyDescent="0.25">
      <c r="A103" s="1">
        <v>64</v>
      </c>
      <c r="B103" s="1">
        <v>40</v>
      </c>
      <c r="C103" s="12">
        <f t="shared" si="3"/>
        <v>77.202004082885239</v>
      </c>
      <c r="D103" s="12">
        <f t="shared" si="4"/>
        <v>-13.202004082885239</v>
      </c>
      <c r="E103" s="12">
        <f t="shared" si="5"/>
        <v>2.3439782263923994</v>
      </c>
    </row>
    <row r="104" spans="1:5" x14ac:dyDescent="0.25">
      <c r="A104" s="1">
        <v>63</v>
      </c>
      <c r="B104" s="1">
        <v>40</v>
      </c>
      <c r="C104" s="12">
        <f t="shared" si="3"/>
        <v>77.202004082885239</v>
      </c>
      <c r="D104" s="12">
        <f t="shared" si="4"/>
        <v>-14.202004082885239</v>
      </c>
      <c r="E104" s="12">
        <f t="shared" si="5"/>
        <v>2.3439782263923994</v>
      </c>
    </row>
    <row r="105" spans="1:5" x14ac:dyDescent="0.25">
      <c r="A105" s="1">
        <v>71</v>
      </c>
      <c r="B105" s="1">
        <v>44</v>
      </c>
      <c r="C105" s="12">
        <f t="shared" si="3"/>
        <v>81.194246600931336</v>
      </c>
      <c r="D105" s="12">
        <f t="shared" si="4"/>
        <v>-10.194246600931336</v>
      </c>
      <c r="E105" s="12">
        <f t="shared" si="5"/>
        <v>6.0576870394941649</v>
      </c>
    </row>
    <row r="106" spans="1:5" x14ac:dyDescent="0.25">
      <c r="A106" s="1">
        <v>64</v>
      </c>
      <c r="B106" s="1">
        <v>36</v>
      </c>
      <c r="C106" s="12">
        <f t="shared" si="3"/>
        <v>73.209761564839141</v>
      </c>
      <c r="D106" s="12">
        <f t="shared" si="4"/>
        <v>-9.2097615648391411</v>
      </c>
      <c r="E106" s="12">
        <f t="shared" si="5"/>
        <v>30.506270059080727</v>
      </c>
    </row>
    <row r="107" spans="1:5" x14ac:dyDescent="0.25">
      <c r="A107" s="1">
        <v>62</v>
      </c>
      <c r="B107" s="1">
        <v>43</v>
      </c>
      <c r="C107" s="12">
        <f t="shared" si="3"/>
        <v>80.196185971419794</v>
      </c>
      <c r="D107" s="12">
        <f t="shared" si="4"/>
        <v>-18.196185971419794</v>
      </c>
      <c r="E107" s="12">
        <f t="shared" si="5"/>
        <v>2.1408847756758504</v>
      </c>
    </row>
    <row r="108" spans="1:5" x14ac:dyDescent="0.25">
      <c r="A108" s="1">
        <v>62</v>
      </c>
      <c r="B108" s="1">
        <v>37</v>
      </c>
      <c r="C108" s="12">
        <f t="shared" si="3"/>
        <v>74.207822194350683</v>
      </c>
      <c r="D108" s="12">
        <f t="shared" si="4"/>
        <v>-12.207822194350683</v>
      </c>
      <c r="E108" s="12">
        <f t="shared" si="5"/>
        <v>20.477322040365664</v>
      </c>
    </row>
    <row r="109" spans="1:5" x14ac:dyDescent="0.25">
      <c r="A109" s="1">
        <v>76</v>
      </c>
      <c r="B109" s="1">
        <v>44</v>
      </c>
      <c r="C109" s="12">
        <f t="shared" si="3"/>
        <v>81.194246600931336</v>
      </c>
      <c r="D109" s="12">
        <f t="shared" si="4"/>
        <v>-5.1942466009313364</v>
      </c>
      <c r="E109" s="12">
        <f t="shared" si="5"/>
        <v>6.0576870394941649</v>
      </c>
    </row>
    <row r="110" spans="1:5" x14ac:dyDescent="0.25">
      <c r="A110" s="1">
        <v>55</v>
      </c>
      <c r="B110" s="1">
        <v>40</v>
      </c>
      <c r="C110" s="12">
        <f t="shared" si="3"/>
        <v>77.202004082885239</v>
      </c>
      <c r="D110" s="12">
        <f t="shared" si="4"/>
        <v>-22.202004082885239</v>
      </c>
      <c r="E110" s="12">
        <f t="shared" si="5"/>
        <v>2.3439782263923994</v>
      </c>
    </row>
    <row r="111" spans="1:5" x14ac:dyDescent="0.25">
      <c r="A111" s="1">
        <v>73</v>
      </c>
      <c r="B111" s="1">
        <v>44</v>
      </c>
      <c r="C111" s="12">
        <f t="shared" si="3"/>
        <v>81.194246600931336</v>
      </c>
      <c r="D111" s="12">
        <f t="shared" si="4"/>
        <v>-8.1942466009313364</v>
      </c>
      <c r="E111" s="12">
        <f t="shared" si="5"/>
        <v>6.0576870394941649</v>
      </c>
    </row>
    <row r="112" spans="1:5" x14ac:dyDescent="0.25">
      <c r="A112" s="1">
        <v>63</v>
      </c>
      <c r="B112" s="1">
        <v>37</v>
      </c>
      <c r="C112" s="12">
        <f t="shared" si="3"/>
        <v>74.207822194350683</v>
      </c>
      <c r="D112" s="12">
        <f t="shared" si="4"/>
        <v>-11.207822194350683</v>
      </c>
      <c r="E112" s="12">
        <f t="shared" si="5"/>
        <v>20.477322040365664</v>
      </c>
    </row>
    <row r="113" spans="1:5" x14ac:dyDescent="0.25">
      <c r="A113" s="1">
        <v>70</v>
      </c>
      <c r="B113" s="1">
        <v>40</v>
      </c>
      <c r="C113" s="12">
        <f t="shared" si="3"/>
        <v>77.202004082885239</v>
      </c>
      <c r="D113" s="12">
        <f t="shared" si="4"/>
        <v>-7.2020040828852387</v>
      </c>
      <c r="E113" s="12">
        <f t="shared" si="5"/>
        <v>2.3439782263923994</v>
      </c>
    </row>
    <row r="114" spans="1:5" x14ac:dyDescent="0.25">
      <c r="A114" s="1">
        <v>71</v>
      </c>
      <c r="B114" s="1">
        <v>41</v>
      </c>
      <c r="C114" s="12">
        <f t="shared" si="3"/>
        <v>78.200064712396767</v>
      </c>
      <c r="D114" s="12">
        <f t="shared" si="4"/>
        <v>-7.2000647123967667</v>
      </c>
      <c r="E114" s="12">
        <f t="shared" si="5"/>
        <v>0.28403036912501595</v>
      </c>
    </row>
    <row r="115" spans="1:5" x14ac:dyDescent="0.25">
      <c r="A115" s="1">
        <v>70</v>
      </c>
      <c r="B115" s="1">
        <v>38</v>
      </c>
      <c r="C115" s="12">
        <f t="shared" si="3"/>
        <v>75.205882823862197</v>
      </c>
      <c r="D115" s="12">
        <f t="shared" si="4"/>
        <v>-5.205882823862197</v>
      </c>
      <c r="E115" s="12">
        <f t="shared" si="5"/>
        <v>12.440624062012752</v>
      </c>
    </row>
    <row r="116" spans="1:5" x14ac:dyDescent="0.25">
      <c r="A116" s="1">
        <v>70</v>
      </c>
      <c r="B116" s="1">
        <v>35</v>
      </c>
      <c r="C116" s="12">
        <f t="shared" si="3"/>
        <v>72.211700935327627</v>
      </c>
      <c r="D116" s="12">
        <f t="shared" si="4"/>
        <v>-2.2117009353276273</v>
      </c>
      <c r="E116" s="12">
        <f t="shared" si="5"/>
        <v>42.527468118157373</v>
      </c>
    </row>
    <row r="117" spans="1:5" x14ac:dyDescent="0.25">
      <c r="A117" s="1">
        <v>69</v>
      </c>
      <c r="B117" s="1">
        <v>41</v>
      </c>
      <c r="C117" s="12">
        <f t="shared" si="3"/>
        <v>78.200064712396767</v>
      </c>
      <c r="D117" s="12">
        <f t="shared" si="4"/>
        <v>-9.2000647123967667</v>
      </c>
      <c r="E117" s="12">
        <f t="shared" si="5"/>
        <v>0.28403036912501595</v>
      </c>
    </row>
    <row r="118" spans="1:5" x14ac:dyDescent="0.25">
      <c r="A118" s="1">
        <v>71</v>
      </c>
      <c r="B118" s="1">
        <v>39</v>
      </c>
      <c r="C118" s="12">
        <f t="shared" si="3"/>
        <v>76.203943453373711</v>
      </c>
      <c r="D118" s="12">
        <f t="shared" si="4"/>
        <v>-5.2039434533737108</v>
      </c>
      <c r="E118" s="12">
        <f t="shared" si="5"/>
        <v>6.3961761240216779</v>
      </c>
    </row>
    <row r="119" spans="1:5" x14ac:dyDescent="0.25">
      <c r="A119" s="1">
        <v>54</v>
      </c>
      <c r="B119" s="1">
        <v>40</v>
      </c>
      <c r="C119" s="12">
        <f t="shared" si="3"/>
        <v>77.202004082885239</v>
      </c>
      <c r="D119" s="12">
        <f t="shared" si="4"/>
        <v>-23.202004082885239</v>
      </c>
      <c r="E119" s="12">
        <f t="shared" si="5"/>
        <v>2.3439782263923994</v>
      </c>
    </row>
    <row r="120" spans="1:5" x14ac:dyDescent="0.25">
      <c r="A120" s="1">
        <v>65</v>
      </c>
      <c r="B120" s="1">
        <v>44</v>
      </c>
      <c r="C120" s="12">
        <f t="shared" si="3"/>
        <v>81.194246600931336</v>
      </c>
      <c r="D120" s="12">
        <f t="shared" si="4"/>
        <v>-16.194246600931336</v>
      </c>
      <c r="E120" s="12">
        <f t="shared" si="5"/>
        <v>6.0576870394941649</v>
      </c>
    </row>
    <row r="121" spans="1:5" x14ac:dyDescent="0.25">
      <c r="A121" s="1">
        <v>62</v>
      </c>
      <c r="B121" s="1">
        <v>38</v>
      </c>
      <c r="C121" s="12">
        <f t="shared" si="3"/>
        <v>75.205882823862197</v>
      </c>
      <c r="D121" s="12">
        <f t="shared" si="4"/>
        <v>-13.205882823862197</v>
      </c>
      <c r="E121" s="12">
        <f t="shared" si="5"/>
        <v>12.440624062012752</v>
      </c>
    </row>
    <row r="122" spans="1:5" x14ac:dyDescent="0.25">
      <c r="A122" s="1">
        <v>61</v>
      </c>
      <c r="B122" s="1">
        <v>40</v>
      </c>
      <c r="C122" s="12">
        <f t="shared" si="3"/>
        <v>77.202004082885239</v>
      </c>
      <c r="D122" s="12">
        <f t="shared" si="4"/>
        <v>-16.202004082885239</v>
      </c>
      <c r="E122" s="12">
        <f t="shared" si="5"/>
        <v>2.3439782263923994</v>
      </c>
    </row>
    <row r="123" spans="1:5" x14ac:dyDescent="0.25">
      <c r="A123" s="1">
        <v>62</v>
      </c>
      <c r="B123" s="1">
        <v>38</v>
      </c>
      <c r="C123" s="12">
        <f t="shared" si="3"/>
        <v>75.205882823862197</v>
      </c>
      <c r="D123" s="12">
        <f t="shared" si="4"/>
        <v>-13.205882823862197</v>
      </c>
      <c r="E123" s="12">
        <f t="shared" si="5"/>
        <v>12.440624062012752</v>
      </c>
    </row>
    <row r="124" spans="1:5" x14ac:dyDescent="0.25">
      <c r="A124" s="1">
        <v>62</v>
      </c>
      <c r="B124" s="1">
        <v>36</v>
      </c>
      <c r="C124" s="12">
        <f t="shared" si="3"/>
        <v>73.209761564839141</v>
      </c>
      <c r="D124" s="12">
        <f t="shared" si="4"/>
        <v>-11.209761564839141</v>
      </c>
      <c r="E124" s="12">
        <f t="shared" si="5"/>
        <v>30.506270059080727</v>
      </c>
    </row>
    <row r="125" spans="1:5" x14ac:dyDescent="0.25">
      <c r="A125" s="1">
        <v>95</v>
      </c>
      <c r="B125" s="1">
        <v>49</v>
      </c>
      <c r="C125" s="12">
        <f t="shared" si="3"/>
        <v>86.184549748488934</v>
      </c>
      <c r="D125" s="12">
        <f t="shared" si="4"/>
        <v>8.8154502515110664</v>
      </c>
      <c r="E125" s="12">
        <f t="shared" si="5"/>
        <v>55.525448964013322</v>
      </c>
    </row>
    <row r="126" spans="1:5" x14ac:dyDescent="0.25">
      <c r="A126" s="1">
        <v>80</v>
      </c>
      <c r="B126" s="1">
        <v>54</v>
      </c>
      <c r="C126" s="12">
        <f t="shared" si="3"/>
        <v>91.174852896046545</v>
      </c>
      <c r="D126" s="12">
        <f t="shared" si="4"/>
        <v>-11.174852896046545</v>
      </c>
      <c r="E126" s="12">
        <f t="shared" si="5"/>
        <v>154.79946189757936</v>
      </c>
    </row>
    <row r="127" spans="1:5" x14ac:dyDescent="0.25">
      <c r="A127" s="1">
        <v>105</v>
      </c>
      <c r="B127" s="1">
        <v>52</v>
      </c>
      <c r="C127" s="12">
        <f t="shared" si="3"/>
        <v>89.178731637023503</v>
      </c>
      <c r="D127" s="12">
        <f t="shared" si="4"/>
        <v>15.821268362976497</v>
      </c>
      <c r="E127" s="12">
        <f t="shared" si="5"/>
        <v>109.11310660306738</v>
      </c>
    </row>
    <row r="128" spans="1:5" x14ac:dyDescent="0.25">
      <c r="A128" s="1">
        <v>83</v>
      </c>
      <c r="B128" s="1">
        <v>48</v>
      </c>
      <c r="C128" s="12">
        <f t="shared" si="3"/>
        <v>85.18648911897742</v>
      </c>
      <c r="D128" s="12">
        <f t="shared" si="4"/>
        <v>-2.1864891189774198</v>
      </c>
      <c r="E128" s="12">
        <f t="shared" si="5"/>
        <v>41.647396498385838</v>
      </c>
    </row>
    <row r="129" spans="1:5" x14ac:dyDescent="0.25">
      <c r="A129" s="1">
        <v>89</v>
      </c>
      <c r="B129" s="1">
        <v>49</v>
      </c>
      <c r="C129" s="12">
        <f t="shared" si="3"/>
        <v>86.184549748488934</v>
      </c>
      <c r="D129" s="12">
        <f t="shared" si="4"/>
        <v>2.8154502515110664</v>
      </c>
      <c r="E129" s="12">
        <f t="shared" si="5"/>
        <v>55.525448964013322</v>
      </c>
    </row>
    <row r="130" spans="1:5" x14ac:dyDescent="0.25">
      <c r="A130" s="1">
        <v>90</v>
      </c>
      <c r="B130" s="1">
        <v>51</v>
      </c>
      <c r="C130" s="12">
        <f t="shared" si="3"/>
        <v>88.180671007511975</v>
      </c>
      <c r="D130" s="12">
        <f t="shared" si="4"/>
        <v>1.8193289924880247</v>
      </c>
      <c r="E130" s="12">
        <f t="shared" si="5"/>
        <v>89.25830401635406</v>
      </c>
    </row>
    <row r="131" spans="1:5" x14ac:dyDescent="0.25">
      <c r="A131" s="1">
        <v>72</v>
      </c>
      <c r="B131" s="1">
        <v>49</v>
      </c>
      <c r="C131" s="12">
        <f t="shared" ref="C131:C194" si="6">+$N$15+$N$8*B131</f>
        <v>86.184549748488934</v>
      </c>
      <c r="D131" s="12">
        <f t="shared" ref="D131:D194" si="7">+A131-C131</f>
        <v>-14.184549748488934</v>
      </c>
      <c r="E131" s="12">
        <f t="shared" ref="E131:E194" si="8">(C131-$L$12)^2</f>
        <v>55.525448964013322</v>
      </c>
    </row>
    <row r="132" spans="1:5" x14ac:dyDescent="0.25">
      <c r="A132" s="1">
        <v>94</v>
      </c>
      <c r="B132" s="1">
        <v>51</v>
      </c>
      <c r="C132" s="12">
        <f t="shared" si="6"/>
        <v>88.180671007511975</v>
      </c>
      <c r="D132" s="12">
        <f t="shared" si="7"/>
        <v>5.8193289924880247</v>
      </c>
      <c r="E132" s="12">
        <f t="shared" si="8"/>
        <v>89.25830401635406</v>
      </c>
    </row>
    <row r="133" spans="1:5" x14ac:dyDescent="0.25">
      <c r="A133" s="1">
        <v>72</v>
      </c>
      <c r="B133" s="1">
        <v>48</v>
      </c>
      <c r="C133" s="12">
        <f t="shared" si="6"/>
        <v>85.18648911897742</v>
      </c>
      <c r="D133" s="12">
        <f t="shared" si="7"/>
        <v>-13.18648911897742</v>
      </c>
      <c r="E133" s="12">
        <f t="shared" si="8"/>
        <v>41.647396498385838</v>
      </c>
    </row>
    <row r="134" spans="1:5" x14ac:dyDescent="0.25">
      <c r="A134" s="1">
        <v>103</v>
      </c>
      <c r="B134" s="1">
        <v>45</v>
      </c>
      <c r="C134" s="12">
        <f t="shared" si="6"/>
        <v>82.19230723044285</v>
      </c>
      <c r="D134" s="12">
        <f t="shared" si="7"/>
        <v>20.80769276955715</v>
      </c>
      <c r="E134" s="12">
        <f t="shared" si="8"/>
        <v>11.966739343674234</v>
      </c>
    </row>
    <row r="135" spans="1:5" x14ac:dyDescent="0.25">
      <c r="A135" s="1">
        <v>99</v>
      </c>
      <c r="B135" s="1">
        <v>50</v>
      </c>
      <c r="C135" s="12">
        <f t="shared" si="6"/>
        <v>87.182610378000447</v>
      </c>
      <c r="D135" s="12">
        <f t="shared" si="7"/>
        <v>11.817389621999553</v>
      </c>
      <c r="E135" s="12">
        <f t="shared" si="8"/>
        <v>71.395751470002637</v>
      </c>
    </row>
    <row r="136" spans="1:5" x14ac:dyDescent="0.25">
      <c r="A136" s="1">
        <v>84</v>
      </c>
      <c r="B136" s="1">
        <v>50</v>
      </c>
      <c r="C136" s="12">
        <f t="shared" si="6"/>
        <v>87.182610378000447</v>
      </c>
      <c r="D136" s="12">
        <f t="shared" si="7"/>
        <v>-3.1826103780004473</v>
      </c>
      <c r="E136" s="12">
        <f t="shared" si="8"/>
        <v>71.395751470002637</v>
      </c>
    </row>
    <row r="137" spans="1:5" x14ac:dyDescent="0.25">
      <c r="A137" s="1">
        <v>93</v>
      </c>
      <c r="B137" s="1">
        <v>50</v>
      </c>
      <c r="C137" s="12">
        <f t="shared" si="6"/>
        <v>87.182610378000447</v>
      </c>
      <c r="D137" s="12">
        <f t="shared" si="7"/>
        <v>5.8173896219995527</v>
      </c>
      <c r="E137" s="12">
        <f t="shared" si="8"/>
        <v>71.395751470002637</v>
      </c>
    </row>
    <row r="138" spans="1:5" x14ac:dyDescent="0.25">
      <c r="A138" s="1">
        <v>108</v>
      </c>
      <c r="B138" s="1">
        <v>47</v>
      </c>
      <c r="C138" s="12">
        <f t="shared" si="6"/>
        <v>84.188428489465892</v>
      </c>
      <c r="D138" s="12">
        <f t="shared" si="7"/>
        <v>23.811571510534108</v>
      </c>
      <c r="E138" s="12">
        <f t="shared" si="8"/>
        <v>29.761594073120044</v>
      </c>
    </row>
    <row r="139" spans="1:5" x14ac:dyDescent="0.25">
      <c r="A139" s="1">
        <v>82</v>
      </c>
      <c r="B139" s="1">
        <v>47</v>
      </c>
      <c r="C139" s="12">
        <f t="shared" si="6"/>
        <v>84.188428489465892</v>
      </c>
      <c r="D139" s="12">
        <f t="shared" si="7"/>
        <v>-2.1884284894658919</v>
      </c>
      <c r="E139" s="12">
        <f t="shared" si="8"/>
        <v>29.761594073120044</v>
      </c>
    </row>
    <row r="140" spans="1:5" x14ac:dyDescent="0.25">
      <c r="A140" s="1">
        <v>88</v>
      </c>
      <c r="B140" s="1">
        <v>54</v>
      </c>
      <c r="C140" s="12">
        <f t="shared" si="6"/>
        <v>91.174852896046545</v>
      </c>
      <c r="D140" s="12">
        <f t="shared" si="7"/>
        <v>-3.174852896046545</v>
      </c>
      <c r="E140" s="12">
        <f t="shared" si="8"/>
        <v>154.79946189757936</v>
      </c>
    </row>
    <row r="141" spans="1:5" x14ac:dyDescent="0.25">
      <c r="A141" s="1">
        <v>93</v>
      </c>
      <c r="B141" s="1">
        <v>54</v>
      </c>
      <c r="C141" s="12">
        <f t="shared" si="6"/>
        <v>91.174852896046545</v>
      </c>
      <c r="D141" s="12">
        <f t="shared" si="7"/>
        <v>1.825147103953455</v>
      </c>
      <c r="E141" s="12">
        <f t="shared" si="8"/>
        <v>154.79946189757936</v>
      </c>
    </row>
    <row r="142" spans="1:5" x14ac:dyDescent="0.25">
      <c r="A142" s="1">
        <v>82</v>
      </c>
      <c r="B142" s="1">
        <v>53</v>
      </c>
      <c r="C142" s="12">
        <f t="shared" si="6"/>
        <v>90.176792266535017</v>
      </c>
      <c r="D142" s="12">
        <f t="shared" si="7"/>
        <v>-8.176792266535017</v>
      </c>
      <c r="E142" s="12">
        <f t="shared" si="8"/>
        <v>130.96015923014227</v>
      </c>
    </row>
    <row r="143" spans="1:5" x14ac:dyDescent="0.25">
      <c r="A143" s="1">
        <v>106</v>
      </c>
      <c r="B143" s="1">
        <v>52</v>
      </c>
      <c r="C143" s="12">
        <f t="shared" si="6"/>
        <v>89.178731637023503</v>
      </c>
      <c r="D143" s="12">
        <f t="shared" si="7"/>
        <v>16.821268362976497</v>
      </c>
      <c r="E143" s="12">
        <f t="shared" si="8"/>
        <v>109.11310660306738</v>
      </c>
    </row>
    <row r="144" spans="1:5" x14ac:dyDescent="0.25">
      <c r="A144" s="1">
        <v>89</v>
      </c>
      <c r="B144" s="1">
        <v>46</v>
      </c>
      <c r="C144" s="12">
        <f t="shared" si="6"/>
        <v>83.190367859954364</v>
      </c>
      <c r="D144" s="12">
        <f t="shared" si="7"/>
        <v>5.8096321400456361</v>
      </c>
      <c r="E144" s="12">
        <f t="shared" si="8"/>
        <v>19.868041688216142</v>
      </c>
    </row>
    <row r="145" spans="1:5" x14ac:dyDescent="0.25">
      <c r="A145" s="1">
        <v>110</v>
      </c>
      <c r="B145" s="1">
        <v>51</v>
      </c>
      <c r="C145" s="12">
        <f t="shared" si="6"/>
        <v>88.180671007511975</v>
      </c>
      <c r="D145" s="12">
        <f t="shared" si="7"/>
        <v>21.819328992488025</v>
      </c>
      <c r="E145" s="12">
        <f t="shared" si="8"/>
        <v>89.25830401635406</v>
      </c>
    </row>
    <row r="146" spans="1:5" x14ac:dyDescent="0.25">
      <c r="A146" s="1">
        <v>87</v>
      </c>
      <c r="B146" s="1">
        <v>49</v>
      </c>
      <c r="C146" s="12">
        <f t="shared" si="6"/>
        <v>86.184549748488934</v>
      </c>
      <c r="D146" s="12">
        <f t="shared" si="7"/>
        <v>0.81545025151106643</v>
      </c>
      <c r="E146" s="12">
        <f t="shared" si="8"/>
        <v>55.525448964013322</v>
      </c>
    </row>
    <row r="147" spans="1:5" x14ac:dyDescent="0.25">
      <c r="A147" s="1">
        <v>94</v>
      </c>
      <c r="B147" s="1">
        <v>51</v>
      </c>
      <c r="C147" s="12">
        <f t="shared" si="6"/>
        <v>88.180671007511975</v>
      </c>
      <c r="D147" s="12">
        <f t="shared" si="7"/>
        <v>5.8193289924880247</v>
      </c>
      <c r="E147" s="12">
        <f t="shared" si="8"/>
        <v>89.25830401635406</v>
      </c>
    </row>
    <row r="148" spans="1:5" x14ac:dyDescent="0.25">
      <c r="A148" s="1">
        <v>76</v>
      </c>
      <c r="B148" s="1">
        <v>46</v>
      </c>
      <c r="C148" s="12">
        <f t="shared" si="6"/>
        <v>83.190367859954364</v>
      </c>
      <c r="D148" s="12">
        <f t="shared" si="7"/>
        <v>-7.1903678599543639</v>
      </c>
      <c r="E148" s="12">
        <f t="shared" si="8"/>
        <v>19.868041688216142</v>
      </c>
    </row>
    <row r="149" spans="1:5" x14ac:dyDescent="0.25">
      <c r="A149" s="1">
        <v>74</v>
      </c>
      <c r="B149" s="1">
        <v>49</v>
      </c>
      <c r="C149" s="12">
        <f t="shared" si="6"/>
        <v>86.184549748488934</v>
      </c>
      <c r="D149" s="12">
        <f t="shared" si="7"/>
        <v>-12.184549748488934</v>
      </c>
      <c r="E149" s="12">
        <f t="shared" si="8"/>
        <v>55.525448964013322</v>
      </c>
    </row>
    <row r="150" spans="1:5" x14ac:dyDescent="0.25">
      <c r="A150" s="1">
        <v>90</v>
      </c>
      <c r="B150" s="1">
        <v>46</v>
      </c>
      <c r="C150" s="12">
        <f t="shared" si="6"/>
        <v>83.190367859954364</v>
      </c>
      <c r="D150" s="12">
        <f t="shared" si="7"/>
        <v>6.8096321400456361</v>
      </c>
      <c r="E150" s="12">
        <f t="shared" si="8"/>
        <v>19.868041688216142</v>
      </c>
    </row>
    <row r="151" spans="1:5" x14ac:dyDescent="0.25">
      <c r="A151" s="1">
        <v>83</v>
      </c>
      <c r="B151" s="1">
        <v>52</v>
      </c>
      <c r="C151" s="12">
        <f t="shared" si="6"/>
        <v>89.178731637023503</v>
      </c>
      <c r="D151" s="12">
        <f t="shared" si="7"/>
        <v>-6.1787316370235033</v>
      </c>
      <c r="E151" s="12">
        <f t="shared" si="8"/>
        <v>109.11310660306738</v>
      </c>
    </row>
    <row r="152" spans="1:5" x14ac:dyDescent="0.25">
      <c r="A152" s="1">
        <v>91</v>
      </c>
      <c r="B152" s="1">
        <v>45</v>
      </c>
      <c r="C152" s="12">
        <f t="shared" si="6"/>
        <v>82.19230723044285</v>
      </c>
      <c r="D152" s="12">
        <f t="shared" si="7"/>
        <v>8.8076927695571499</v>
      </c>
      <c r="E152" s="12">
        <f t="shared" si="8"/>
        <v>11.966739343674234</v>
      </c>
    </row>
    <row r="153" spans="1:5" x14ac:dyDescent="0.25">
      <c r="A153" s="1">
        <v>98</v>
      </c>
      <c r="B153" s="1">
        <v>46</v>
      </c>
      <c r="C153" s="12">
        <f t="shared" si="6"/>
        <v>83.190367859954364</v>
      </c>
      <c r="D153" s="12">
        <f t="shared" si="7"/>
        <v>14.809632140045636</v>
      </c>
      <c r="E153" s="12">
        <f t="shared" si="8"/>
        <v>19.868041688216142</v>
      </c>
    </row>
    <row r="154" spans="1:5" x14ac:dyDescent="0.25">
      <c r="A154" s="1">
        <v>71</v>
      </c>
      <c r="B154" s="1">
        <v>47</v>
      </c>
      <c r="C154" s="12">
        <f t="shared" si="6"/>
        <v>84.188428489465892</v>
      </c>
      <c r="D154" s="12">
        <f t="shared" si="7"/>
        <v>-13.188428489465892</v>
      </c>
      <c r="E154" s="12">
        <f t="shared" si="8"/>
        <v>29.761594073120044</v>
      </c>
    </row>
    <row r="155" spans="1:5" x14ac:dyDescent="0.25">
      <c r="A155" s="1">
        <v>81</v>
      </c>
      <c r="B155" s="1">
        <v>53</v>
      </c>
      <c r="C155" s="12">
        <f t="shared" si="6"/>
        <v>90.176792266535017</v>
      </c>
      <c r="D155" s="12">
        <f t="shared" si="7"/>
        <v>-9.176792266535017</v>
      </c>
      <c r="E155" s="12">
        <f t="shared" si="8"/>
        <v>130.96015923014227</v>
      </c>
    </row>
    <row r="156" spans="1:5" x14ac:dyDescent="0.25">
      <c r="A156" s="1">
        <v>73</v>
      </c>
      <c r="B156" s="1">
        <v>54</v>
      </c>
      <c r="C156" s="12">
        <f t="shared" si="6"/>
        <v>91.174852896046545</v>
      </c>
      <c r="D156" s="12">
        <f t="shared" si="7"/>
        <v>-18.174852896046545</v>
      </c>
      <c r="E156" s="12">
        <f t="shared" si="8"/>
        <v>154.79946189757936</v>
      </c>
    </row>
    <row r="157" spans="1:5" x14ac:dyDescent="0.25">
      <c r="A157" s="1">
        <v>87</v>
      </c>
      <c r="B157" s="1">
        <v>48</v>
      </c>
      <c r="C157" s="12">
        <f t="shared" si="6"/>
        <v>85.18648911897742</v>
      </c>
      <c r="D157" s="12">
        <f t="shared" si="7"/>
        <v>1.8135108810225802</v>
      </c>
      <c r="E157" s="12">
        <f t="shared" si="8"/>
        <v>41.647396498385838</v>
      </c>
    </row>
    <row r="158" spans="1:5" x14ac:dyDescent="0.25">
      <c r="A158" s="1">
        <v>106</v>
      </c>
      <c r="B158" s="1">
        <v>52</v>
      </c>
      <c r="C158" s="12">
        <f t="shared" si="6"/>
        <v>89.178731637023503</v>
      </c>
      <c r="D158" s="12">
        <f t="shared" si="7"/>
        <v>16.821268362976497</v>
      </c>
      <c r="E158" s="12">
        <f t="shared" si="8"/>
        <v>109.11310660306738</v>
      </c>
    </row>
    <row r="159" spans="1:5" x14ac:dyDescent="0.25">
      <c r="A159" s="1">
        <v>103</v>
      </c>
      <c r="B159" s="1">
        <v>63</v>
      </c>
      <c r="C159" s="12">
        <f t="shared" si="6"/>
        <v>100.15739856165024</v>
      </c>
      <c r="D159" s="12">
        <f t="shared" si="7"/>
        <v>2.8426014383497602</v>
      </c>
      <c r="E159" s="12">
        <f t="shared" si="8"/>
        <v>459.00443772079592</v>
      </c>
    </row>
    <row r="160" spans="1:5" x14ac:dyDescent="0.25">
      <c r="A160" s="1">
        <v>110</v>
      </c>
      <c r="B160" s="1">
        <v>61</v>
      </c>
      <c r="C160" s="12">
        <f t="shared" si="6"/>
        <v>98.161277302627198</v>
      </c>
      <c r="D160" s="12">
        <f t="shared" si="7"/>
        <v>11.838722697372802</v>
      </c>
      <c r="E160" s="12">
        <f t="shared" si="8"/>
        <v>377.45758169977034</v>
      </c>
    </row>
    <row r="161" spans="1:5" x14ac:dyDescent="0.25">
      <c r="A161" s="1">
        <v>99</v>
      </c>
      <c r="B161" s="1">
        <v>55</v>
      </c>
      <c r="C161" s="12">
        <f t="shared" si="6"/>
        <v>92.172913525558073</v>
      </c>
      <c r="D161" s="12">
        <f t="shared" si="7"/>
        <v>6.8270864744419271</v>
      </c>
      <c r="E161" s="12">
        <f t="shared" si="8"/>
        <v>180.63101460537831</v>
      </c>
    </row>
    <row r="162" spans="1:5" x14ac:dyDescent="0.25">
      <c r="A162" s="1">
        <v>109</v>
      </c>
      <c r="B162" s="1">
        <v>56</v>
      </c>
      <c r="C162" s="12">
        <f t="shared" si="6"/>
        <v>93.170974155069587</v>
      </c>
      <c r="D162" s="12">
        <f t="shared" si="7"/>
        <v>15.829025844930413</v>
      </c>
      <c r="E162" s="12">
        <f t="shared" si="8"/>
        <v>208.45481735353877</v>
      </c>
    </row>
    <row r="163" spans="1:5" x14ac:dyDescent="0.25">
      <c r="A163" s="1">
        <v>93</v>
      </c>
      <c r="B163" s="1">
        <v>57</v>
      </c>
      <c r="C163" s="12">
        <f t="shared" si="6"/>
        <v>94.1690347845811</v>
      </c>
      <c r="D163" s="12">
        <f t="shared" si="7"/>
        <v>-1.1690347845811004</v>
      </c>
      <c r="E163" s="12">
        <f t="shared" si="8"/>
        <v>238.27087014206109</v>
      </c>
    </row>
    <row r="164" spans="1:5" x14ac:dyDescent="0.25">
      <c r="A164" s="1">
        <v>95</v>
      </c>
      <c r="B164" s="1">
        <v>62</v>
      </c>
      <c r="C164" s="12">
        <f t="shared" si="6"/>
        <v>99.159337932138726</v>
      </c>
      <c r="D164" s="12">
        <f t="shared" si="7"/>
        <v>-4.159337932138726</v>
      </c>
      <c r="E164" s="12">
        <f t="shared" si="8"/>
        <v>417.23488469010249</v>
      </c>
    </row>
    <row r="165" spans="1:5" x14ac:dyDescent="0.25">
      <c r="A165" s="1">
        <v>116</v>
      </c>
      <c r="B165" s="1">
        <v>61</v>
      </c>
      <c r="C165" s="12">
        <f t="shared" si="6"/>
        <v>98.161277302627198</v>
      </c>
      <c r="D165" s="12">
        <f t="shared" si="7"/>
        <v>17.838722697372802</v>
      </c>
      <c r="E165" s="12">
        <f t="shared" si="8"/>
        <v>377.45758169977034</v>
      </c>
    </row>
    <row r="166" spans="1:5" x14ac:dyDescent="0.25">
      <c r="A166" s="1">
        <v>103</v>
      </c>
      <c r="B166" s="1">
        <v>56</v>
      </c>
      <c r="C166" s="12">
        <f t="shared" si="6"/>
        <v>93.170974155069587</v>
      </c>
      <c r="D166" s="12">
        <f t="shared" si="7"/>
        <v>9.8290258449304133</v>
      </c>
      <c r="E166" s="12">
        <f t="shared" si="8"/>
        <v>208.45481735353877</v>
      </c>
    </row>
    <row r="167" spans="1:5" x14ac:dyDescent="0.25">
      <c r="A167" s="1">
        <v>93</v>
      </c>
      <c r="B167" s="1">
        <v>56</v>
      </c>
      <c r="C167" s="12">
        <f t="shared" si="6"/>
        <v>93.170974155069587</v>
      </c>
      <c r="D167" s="12">
        <f t="shared" si="7"/>
        <v>-0.17097415506958669</v>
      </c>
      <c r="E167" s="12">
        <f t="shared" si="8"/>
        <v>208.45481735353877</v>
      </c>
    </row>
    <row r="168" spans="1:5" x14ac:dyDescent="0.25">
      <c r="A168" s="1">
        <v>91</v>
      </c>
      <c r="B168" s="1">
        <v>59</v>
      </c>
      <c r="C168" s="12">
        <f t="shared" si="6"/>
        <v>96.165156043604156</v>
      </c>
      <c r="D168" s="12">
        <f t="shared" si="7"/>
        <v>-5.1651560436041564</v>
      </c>
      <c r="E168" s="12">
        <f t="shared" si="8"/>
        <v>303.87972584019218</v>
      </c>
    </row>
    <row r="169" spans="1:5" x14ac:dyDescent="0.25">
      <c r="A169" s="1">
        <v>74</v>
      </c>
      <c r="B169" s="1">
        <v>59</v>
      </c>
      <c r="C169" s="12">
        <f t="shared" si="6"/>
        <v>96.165156043604156</v>
      </c>
      <c r="D169" s="12">
        <f t="shared" si="7"/>
        <v>-22.165156043604156</v>
      </c>
      <c r="E169" s="12">
        <f t="shared" si="8"/>
        <v>303.87972584019218</v>
      </c>
    </row>
    <row r="170" spans="1:5" x14ac:dyDescent="0.25">
      <c r="A170" s="1">
        <v>81</v>
      </c>
      <c r="B170" s="1">
        <v>61</v>
      </c>
      <c r="C170" s="12">
        <f t="shared" si="6"/>
        <v>98.161277302627198</v>
      </c>
      <c r="D170" s="12">
        <f t="shared" si="7"/>
        <v>-17.161277302627198</v>
      </c>
      <c r="E170" s="12">
        <f t="shared" si="8"/>
        <v>377.45758169977034</v>
      </c>
    </row>
    <row r="171" spans="1:5" x14ac:dyDescent="0.25">
      <c r="A171" s="1">
        <v>74</v>
      </c>
      <c r="B171" s="1">
        <v>60</v>
      </c>
      <c r="C171" s="12">
        <f t="shared" si="6"/>
        <v>97.16321667311567</v>
      </c>
      <c r="D171" s="12">
        <f t="shared" si="7"/>
        <v>-23.16321667311567</v>
      </c>
      <c r="E171" s="12">
        <f t="shared" si="8"/>
        <v>339.67252874980005</v>
      </c>
    </row>
    <row r="172" spans="1:5" x14ac:dyDescent="0.25">
      <c r="A172" s="1">
        <v>95</v>
      </c>
      <c r="B172" s="1">
        <v>60</v>
      </c>
      <c r="C172" s="12">
        <f t="shared" si="6"/>
        <v>97.16321667311567</v>
      </c>
      <c r="D172" s="12">
        <f t="shared" si="7"/>
        <v>-2.1632166731156701</v>
      </c>
      <c r="E172" s="12">
        <f t="shared" si="8"/>
        <v>339.67252874980005</v>
      </c>
    </row>
    <row r="173" spans="1:5" x14ac:dyDescent="0.25">
      <c r="A173" s="1">
        <v>111</v>
      </c>
      <c r="B173" s="1">
        <v>56</v>
      </c>
      <c r="C173" s="12">
        <f t="shared" si="6"/>
        <v>93.170974155069587</v>
      </c>
      <c r="D173" s="12">
        <f t="shared" si="7"/>
        <v>17.829025844930413</v>
      </c>
      <c r="E173" s="12">
        <f t="shared" si="8"/>
        <v>208.45481735353877</v>
      </c>
    </row>
    <row r="174" spans="1:5" x14ac:dyDescent="0.25">
      <c r="A174" s="1">
        <v>108</v>
      </c>
      <c r="B174" s="1">
        <v>57</v>
      </c>
      <c r="C174" s="12">
        <f t="shared" si="6"/>
        <v>94.1690347845811</v>
      </c>
      <c r="D174" s="12">
        <f t="shared" si="7"/>
        <v>13.8309652154189</v>
      </c>
      <c r="E174" s="12">
        <f t="shared" si="8"/>
        <v>238.27087014206109</v>
      </c>
    </row>
    <row r="175" spans="1:5" x14ac:dyDescent="0.25">
      <c r="A175" s="1">
        <v>88</v>
      </c>
      <c r="B175" s="1">
        <v>59</v>
      </c>
      <c r="C175" s="12">
        <f t="shared" si="6"/>
        <v>96.165156043604156</v>
      </c>
      <c r="D175" s="12">
        <f t="shared" si="7"/>
        <v>-8.1651560436041564</v>
      </c>
      <c r="E175" s="12">
        <f t="shared" si="8"/>
        <v>303.87972584019218</v>
      </c>
    </row>
    <row r="176" spans="1:5" x14ac:dyDescent="0.25">
      <c r="A176" s="1">
        <v>92</v>
      </c>
      <c r="B176" s="1">
        <v>58</v>
      </c>
      <c r="C176" s="12">
        <f t="shared" si="6"/>
        <v>95.167095414092628</v>
      </c>
      <c r="D176" s="12">
        <f t="shared" si="7"/>
        <v>-3.1670954140926284</v>
      </c>
      <c r="E176" s="12">
        <f t="shared" si="8"/>
        <v>270.07917297094571</v>
      </c>
    </row>
    <row r="177" spans="1:5" x14ac:dyDescent="0.25">
      <c r="A177" s="1">
        <v>101</v>
      </c>
      <c r="B177" s="1">
        <v>59</v>
      </c>
      <c r="C177" s="12">
        <f t="shared" si="6"/>
        <v>96.165156043604156</v>
      </c>
      <c r="D177" s="12">
        <f t="shared" si="7"/>
        <v>4.8348439563958436</v>
      </c>
      <c r="E177" s="12">
        <f t="shared" si="8"/>
        <v>303.87972584019218</v>
      </c>
    </row>
    <row r="178" spans="1:5" x14ac:dyDescent="0.25">
      <c r="A178" s="1">
        <v>90</v>
      </c>
      <c r="B178" s="1">
        <v>64</v>
      </c>
      <c r="C178" s="12">
        <f t="shared" si="6"/>
        <v>101.15545919116175</v>
      </c>
      <c r="D178" s="12">
        <f t="shared" si="7"/>
        <v>-11.155459191161754</v>
      </c>
      <c r="E178" s="12">
        <f t="shared" si="8"/>
        <v>502.7662407918512</v>
      </c>
    </row>
    <row r="179" spans="1:5" x14ac:dyDescent="0.25">
      <c r="A179" s="1">
        <v>109</v>
      </c>
      <c r="B179" s="1">
        <v>64</v>
      </c>
      <c r="C179" s="12">
        <f t="shared" si="6"/>
        <v>101.15545919116175</v>
      </c>
      <c r="D179" s="12">
        <f t="shared" si="7"/>
        <v>7.8445408088382464</v>
      </c>
      <c r="E179" s="12">
        <f t="shared" si="8"/>
        <v>502.7662407918512</v>
      </c>
    </row>
    <row r="180" spans="1:5" x14ac:dyDescent="0.25">
      <c r="A180" s="1">
        <v>87</v>
      </c>
      <c r="B180" s="1">
        <v>62</v>
      </c>
      <c r="C180" s="12">
        <f t="shared" si="6"/>
        <v>99.159337932138726</v>
      </c>
      <c r="D180" s="12">
        <f t="shared" si="7"/>
        <v>-12.159337932138726</v>
      </c>
      <c r="E180" s="12">
        <f t="shared" si="8"/>
        <v>417.23488469010249</v>
      </c>
    </row>
    <row r="181" spans="1:5" x14ac:dyDescent="0.25">
      <c r="A181" s="1">
        <v>92</v>
      </c>
      <c r="B181" s="1">
        <v>59</v>
      </c>
      <c r="C181" s="12">
        <f t="shared" si="6"/>
        <v>96.165156043604156</v>
      </c>
      <c r="D181" s="12">
        <f t="shared" si="7"/>
        <v>-4.1651560436041564</v>
      </c>
      <c r="E181" s="12">
        <f t="shared" si="8"/>
        <v>303.87972584019218</v>
      </c>
    </row>
    <row r="182" spans="1:5" x14ac:dyDescent="0.25">
      <c r="A182" s="1">
        <v>86</v>
      </c>
      <c r="B182" s="1">
        <v>56</v>
      </c>
      <c r="C182" s="12">
        <f t="shared" si="6"/>
        <v>93.170974155069587</v>
      </c>
      <c r="D182" s="12">
        <f t="shared" si="7"/>
        <v>-7.1709741550695867</v>
      </c>
      <c r="E182" s="12">
        <f t="shared" si="8"/>
        <v>208.45481735353877</v>
      </c>
    </row>
    <row r="183" spans="1:5" x14ac:dyDescent="0.25">
      <c r="A183" s="1">
        <v>135</v>
      </c>
      <c r="B183" s="1">
        <v>60</v>
      </c>
      <c r="C183" s="12">
        <f t="shared" si="6"/>
        <v>97.16321667311567</v>
      </c>
      <c r="D183" s="12">
        <f t="shared" si="7"/>
        <v>37.83678332688433</v>
      </c>
      <c r="E183" s="12">
        <f t="shared" si="8"/>
        <v>339.67252874980005</v>
      </c>
    </row>
    <row r="184" spans="1:5" x14ac:dyDescent="0.25">
      <c r="A184" s="1">
        <v>87</v>
      </c>
      <c r="B184" s="1">
        <v>61</v>
      </c>
      <c r="C184" s="12">
        <f t="shared" si="6"/>
        <v>98.161277302627198</v>
      </c>
      <c r="D184" s="12">
        <f t="shared" si="7"/>
        <v>-11.161277302627198</v>
      </c>
      <c r="E184" s="12">
        <f t="shared" si="8"/>
        <v>377.45758169977034</v>
      </c>
    </row>
    <row r="185" spans="1:5" x14ac:dyDescent="0.25">
      <c r="A185" s="1">
        <v>90</v>
      </c>
      <c r="B185" s="1">
        <v>55</v>
      </c>
      <c r="C185" s="12">
        <f t="shared" si="6"/>
        <v>92.172913525558073</v>
      </c>
      <c r="D185" s="12">
        <f t="shared" si="7"/>
        <v>-2.1729135255580729</v>
      </c>
      <c r="E185" s="12">
        <f t="shared" si="8"/>
        <v>180.63101460537831</v>
      </c>
    </row>
    <row r="186" spans="1:5" x14ac:dyDescent="0.25">
      <c r="A186" s="1">
        <v>90</v>
      </c>
      <c r="B186" s="1">
        <v>63</v>
      </c>
      <c r="C186" s="12">
        <f t="shared" si="6"/>
        <v>100.15739856165024</v>
      </c>
      <c r="D186" s="12">
        <f t="shared" si="7"/>
        <v>-10.15739856165024</v>
      </c>
      <c r="E186" s="12">
        <f t="shared" si="8"/>
        <v>459.00443772079592</v>
      </c>
    </row>
    <row r="187" spans="1:5" x14ac:dyDescent="0.25">
      <c r="A187" s="1">
        <v>80</v>
      </c>
      <c r="B187" s="1">
        <v>59</v>
      </c>
      <c r="C187" s="12">
        <f t="shared" si="6"/>
        <v>96.165156043604156</v>
      </c>
      <c r="D187" s="12">
        <f t="shared" si="7"/>
        <v>-16.165156043604156</v>
      </c>
      <c r="E187" s="12">
        <f t="shared" si="8"/>
        <v>303.87972584019218</v>
      </c>
    </row>
    <row r="188" spans="1:5" x14ac:dyDescent="0.25">
      <c r="A188" s="1">
        <v>117</v>
      </c>
      <c r="B188" s="1">
        <v>79</v>
      </c>
      <c r="C188" s="12">
        <f t="shared" si="6"/>
        <v>116.12636863383457</v>
      </c>
      <c r="D188" s="12">
        <f t="shared" si="7"/>
        <v>0.87363136616542647</v>
      </c>
      <c r="E188" s="12">
        <f t="shared" si="8"/>
        <v>1398.2632917011094</v>
      </c>
    </row>
    <row r="189" spans="1:5" x14ac:dyDescent="0.25">
      <c r="A189" s="1">
        <v>113</v>
      </c>
      <c r="B189" s="1">
        <v>80</v>
      </c>
      <c r="C189" s="12">
        <f t="shared" si="6"/>
        <v>117.12442926334612</v>
      </c>
      <c r="D189" s="12">
        <f t="shared" si="7"/>
        <v>-4.1244292633461157</v>
      </c>
      <c r="E189" s="12">
        <f t="shared" si="8"/>
        <v>1473.9010954179566</v>
      </c>
    </row>
    <row r="190" spans="1:5" x14ac:dyDescent="0.25">
      <c r="A190" s="1">
        <v>117</v>
      </c>
      <c r="B190" s="1">
        <v>78</v>
      </c>
      <c r="C190" s="12">
        <f t="shared" si="6"/>
        <v>115.12830800432306</v>
      </c>
      <c r="D190" s="12">
        <f t="shared" si="7"/>
        <v>1.8716919956769402</v>
      </c>
      <c r="E190" s="12">
        <f t="shared" si="8"/>
        <v>1324.6177380246263</v>
      </c>
    </row>
    <row r="191" spans="1:5" x14ac:dyDescent="0.25">
      <c r="A191" s="1">
        <v>124</v>
      </c>
      <c r="B191" s="1">
        <v>76</v>
      </c>
      <c r="C191" s="12">
        <f t="shared" si="6"/>
        <v>113.13218674530003</v>
      </c>
      <c r="D191" s="12">
        <f t="shared" si="7"/>
        <v>10.867813254699968</v>
      </c>
      <c r="E191" s="12">
        <f t="shared" si="8"/>
        <v>1183.3033807927457</v>
      </c>
    </row>
    <row r="192" spans="1:5" x14ac:dyDescent="0.25">
      <c r="A192" s="1">
        <v>126</v>
      </c>
      <c r="B192" s="1">
        <v>70</v>
      </c>
      <c r="C192" s="12">
        <f t="shared" si="6"/>
        <v>107.14382296823089</v>
      </c>
      <c r="D192" s="12">
        <f t="shared" si="7"/>
        <v>18.856177031769107</v>
      </c>
      <c r="E192" s="12">
        <f t="shared" si="8"/>
        <v>807.17431006578465</v>
      </c>
    </row>
    <row r="193" spans="1:5" x14ac:dyDescent="0.25">
      <c r="A193" s="1">
        <v>120</v>
      </c>
      <c r="B193" s="1">
        <v>67</v>
      </c>
      <c r="C193" s="12">
        <f t="shared" si="6"/>
        <v>104.14964107969632</v>
      </c>
      <c r="D193" s="12">
        <f t="shared" si="7"/>
        <v>15.850358920303677</v>
      </c>
      <c r="E193" s="12">
        <f t="shared" si="8"/>
        <v>646.00515024718948</v>
      </c>
    </row>
    <row r="194" spans="1:5" x14ac:dyDescent="0.25">
      <c r="A194" s="1">
        <v>119</v>
      </c>
      <c r="B194" s="1">
        <v>76</v>
      </c>
      <c r="C194" s="12">
        <f t="shared" si="6"/>
        <v>113.13218674530003</v>
      </c>
      <c r="D194" s="12">
        <f t="shared" si="7"/>
        <v>5.8678132546999677</v>
      </c>
      <c r="E194" s="12">
        <f t="shared" si="8"/>
        <v>1183.3033807927457</v>
      </c>
    </row>
    <row r="195" spans="1:5" x14ac:dyDescent="0.25">
      <c r="A195" s="1">
        <v>116</v>
      </c>
      <c r="B195" s="1">
        <v>69</v>
      </c>
      <c r="C195" s="12">
        <f t="shared" ref="C195:C207" si="9">+$N$15+$N$8*B195</f>
        <v>106.14576233871938</v>
      </c>
      <c r="D195" s="12">
        <f t="shared" ref="D195:D207" si="10">+A195-C195</f>
        <v>9.8542376612806208</v>
      </c>
      <c r="E195" s="12">
        <f t="shared" ref="E195:E207" si="11">(C195-$L$12)^2</f>
        <v>751.45900675255825</v>
      </c>
    </row>
    <row r="196" spans="1:5" x14ac:dyDescent="0.25">
      <c r="A196" s="1">
        <v>113</v>
      </c>
      <c r="B196" s="1">
        <v>74</v>
      </c>
      <c r="C196" s="12">
        <f t="shared" si="9"/>
        <v>111.13606548627698</v>
      </c>
      <c r="D196" s="12">
        <f t="shared" si="10"/>
        <v>1.8639345137230237</v>
      </c>
      <c r="E196" s="12">
        <f t="shared" si="11"/>
        <v>1049.9580237223106</v>
      </c>
    </row>
    <row r="197" spans="1:5" x14ac:dyDescent="0.25">
      <c r="A197" s="1">
        <v>116</v>
      </c>
      <c r="B197" s="1">
        <v>71</v>
      </c>
      <c r="C197" s="12">
        <f t="shared" si="9"/>
        <v>108.14188359774241</v>
      </c>
      <c r="D197" s="12">
        <f t="shared" si="10"/>
        <v>7.8581164022575933</v>
      </c>
      <c r="E197" s="12">
        <f t="shared" si="11"/>
        <v>864.88186341937296</v>
      </c>
    </row>
    <row r="198" spans="1:5" x14ac:dyDescent="0.25">
      <c r="A198" s="1">
        <v>113</v>
      </c>
      <c r="B198" s="1">
        <v>68</v>
      </c>
      <c r="C198" s="12">
        <f t="shared" si="9"/>
        <v>105.14770170920784</v>
      </c>
      <c r="D198" s="12">
        <f t="shared" si="10"/>
        <v>7.852298290792163</v>
      </c>
      <c r="E198" s="12">
        <f t="shared" si="11"/>
        <v>697.73595347969217</v>
      </c>
    </row>
    <row r="199" spans="1:5" x14ac:dyDescent="0.25">
      <c r="A199" s="1">
        <v>110</v>
      </c>
      <c r="B199" s="1">
        <v>77</v>
      </c>
      <c r="C199" s="12">
        <f t="shared" si="9"/>
        <v>114.13024737481155</v>
      </c>
      <c r="D199" s="12">
        <f t="shared" si="10"/>
        <v>-4.130247374811546</v>
      </c>
      <c r="E199" s="12">
        <f t="shared" si="11"/>
        <v>1252.9644343885052</v>
      </c>
    </row>
    <row r="200" spans="1:5" x14ac:dyDescent="0.25">
      <c r="A200" s="1">
        <v>128</v>
      </c>
      <c r="B200" s="1">
        <v>67</v>
      </c>
      <c r="C200" s="12">
        <f t="shared" si="9"/>
        <v>104.14964107969632</v>
      </c>
      <c r="D200" s="12">
        <f t="shared" si="10"/>
        <v>23.850358920303677</v>
      </c>
      <c r="E200" s="12">
        <f t="shared" si="11"/>
        <v>646.00515024718948</v>
      </c>
    </row>
    <row r="201" spans="1:5" x14ac:dyDescent="0.25">
      <c r="A201" s="1">
        <v>107</v>
      </c>
      <c r="B201" s="1">
        <v>73</v>
      </c>
      <c r="C201" s="12">
        <f t="shared" si="9"/>
        <v>110.13800485676546</v>
      </c>
      <c r="D201" s="12">
        <f t="shared" si="10"/>
        <v>-3.1380048567654626</v>
      </c>
      <c r="E201" s="12">
        <f t="shared" si="11"/>
        <v>986.27372024763679</v>
      </c>
    </row>
    <row r="202" spans="1:5" x14ac:dyDescent="0.25">
      <c r="A202" s="1">
        <v>110</v>
      </c>
      <c r="B202" s="1">
        <v>79</v>
      </c>
      <c r="C202" s="12">
        <f t="shared" si="9"/>
        <v>116.12636863383457</v>
      </c>
      <c r="D202" s="12">
        <f t="shared" si="10"/>
        <v>-6.1263686338345735</v>
      </c>
      <c r="E202" s="12">
        <f t="shared" si="11"/>
        <v>1398.2632917011094</v>
      </c>
    </row>
    <row r="203" spans="1:5" x14ac:dyDescent="0.25">
      <c r="A203" s="1">
        <v>116</v>
      </c>
      <c r="B203" s="1">
        <v>71</v>
      </c>
      <c r="C203" s="12">
        <f t="shared" si="9"/>
        <v>108.14188359774241</v>
      </c>
      <c r="D203" s="12">
        <f t="shared" si="10"/>
        <v>7.8581164022575933</v>
      </c>
      <c r="E203" s="12">
        <f t="shared" si="11"/>
        <v>864.88186341937296</v>
      </c>
    </row>
    <row r="204" spans="1:5" x14ac:dyDescent="0.25">
      <c r="A204" s="1">
        <v>123</v>
      </c>
      <c r="B204" s="1">
        <v>74</v>
      </c>
      <c r="C204" s="12">
        <f t="shared" si="9"/>
        <v>111.13606548627698</v>
      </c>
      <c r="D204" s="12">
        <f t="shared" si="10"/>
        <v>11.863934513723024</v>
      </c>
      <c r="E204" s="12">
        <f t="shared" si="11"/>
        <v>1049.9580237223106</v>
      </c>
    </row>
    <row r="205" spans="1:5" x14ac:dyDescent="0.25">
      <c r="A205" s="1">
        <v>124</v>
      </c>
      <c r="B205" s="1">
        <v>80</v>
      </c>
      <c r="C205" s="12">
        <f t="shared" si="9"/>
        <v>117.12442926334612</v>
      </c>
      <c r="D205" s="12">
        <f t="shared" si="10"/>
        <v>6.8755707366538843</v>
      </c>
      <c r="E205" s="12">
        <f t="shared" si="11"/>
        <v>1473.9010954179566</v>
      </c>
    </row>
    <row r="206" spans="1:5" x14ac:dyDescent="0.25">
      <c r="A206" s="1">
        <v>113</v>
      </c>
      <c r="B206" s="1">
        <v>77</v>
      </c>
      <c r="C206" s="12">
        <f t="shared" si="9"/>
        <v>114.13024737481155</v>
      </c>
      <c r="D206" s="12">
        <f t="shared" si="10"/>
        <v>-1.130247374811546</v>
      </c>
      <c r="E206" s="12">
        <f t="shared" si="11"/>
        <v>1252.9644343885052</v>
      </c>
    </row>
    <row r="207" spans="1:5" x14ac:dyDescent="0.25">
      <c r="A207" s="1">
        <v>116</v>
      </c>
      <c r="B207" s="1">
        <v>75</v>
      </c>
      <c r="C207" s="12">
        <f t="shared" si="9"/>
        <v>112.13412611578849</v>
      </c>
      <c r="D207" s="12">
        <f t="shared" si="10"/>
        <v>3.8658738842115099</v>
      </c>
      <c r="E207" s="12">
        <f t="shared" si="11"/>
        <v>1115.6345772373463</v>
      </c>
    </row>
  </sheetData>
  <mergeCells count="1">
    <mergeCell ref="H2:N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22A43-42BC-425F-8CD1-B694C1C3AD1B}">
  <dimension ref="A1:I207"/>
  <sheetViews>
    <sheetView showGridLines="0" workbookViewId="0">
      <selection activeCell="G28" sqref="G28"/>
    </sheetView>
  </sheetViews>
  <sheetFormatPr baseColWidth="10" defaultRowHeight="15" x14ac:dyDescent="0.25"/>
  <cols>
    <col min="1" max="1" width="20.5703125" style="1" bestFit="1" customWidth="1"/>
    <col min="2" max="2" width="14" style="1" bestFit="1" customWidth="1"/>
    <col min="3" max="3" width="14" style="1" customWidth="1"/>
    <col min="4" max="4" width="22.140625" style="1" bestFit="1" customWidth="1"/>
    <col min="5" max="5" width="25.42578125" style="1" bestFit="1" customWidth="1"/>
    <col min="8" max="8" width="32.140625" bestFit="1" customWidth="1"/>
    <col min="9" max="9" width="13" bestFit="1" customWidth="1"/>
  </cols>
  <sheetData>
    <row r="1" spans="1:9" x14ac:dyDescent="0.25">
      <c r="A1" s="15" t="s">
        <v>5</v>
      </c>
      <c r="B1" s="15" t="s">
        <v>6</v>
      </c>
      <c r="C1" s="16" t="s">
        <v>19</v>
      </c>
      <c r="D1" s="17" t="s">
        <v>25</v>
      </c>
      <c r="E1" s="17" t="s">
        <v>26</v>
      </c>
    </row>
    <row r="2" spans="1:9" x14ac:dyDescent="0.25">
      <c r="A2" s="1">
        <v>48</v>
      </c>
      <c r="B2" s="1">
        <v>21</v>
      </c>
      <c r="C2" s="12">
        <f>+$I$2+$I$3*B2</f>
        <v>58.238852713381796</v>
      </c>
      <c r="D2" s="12">
        <f>+A2-C2</f>
        <v>-10.238852713381796</v>
      </c>
      <c r="E2" s="12">
        <f>+D2^2</f>
        <v>104.83410488632576</v>
      </c>
      <c r="H2" s="7" t="s">
        <v>11</v>
      </c>
      <c r="I2" s="38">
        <v>37.279579493639815</v>
      </c>
    </row>
    <row r="3" spans="1:9" x14ac:dyDescent="0.25">
      <c r="A3" s="1">
        <v>47</v>
      </c>
      <c r="B3" s="1">
        <v>21</v>
      </c>
      <c r="C3" s="12">
        <f t="shared" ref="C3:C66" si="0">+$I$2+$I$3*B3</f>
        <v>58.238852713381796</v>
      </c>
      <c r="D3" s="12">
        <f t="shared" ref="D3:D66" si="1">+A3-C3</f>
        <v>-11.238852713381796</v>
      </c>
      <c r="E3" s="12">
        <f t="shared" ref="E3:E66" si="2">+D3^2</f>
        <v>126.31181031308935</v>
      </c>
      <c r="H3" s="13" t="s">
        <v>0</v>
      </c>
      <c r="I3" s="38">
        <v>0.99806062951152286</v>
      </c>
    </row>
    <row r="4" spans="1:9" x14ac:dyDescent="0.25">
      <c r="A4" s="1">
        <v>73</v>
      </c>
      <c r="B4" s="1">
        <v>18</v>
      </c>
      <c r="C4" s="12">
        <f t="shared" si="0"/>
        <v>55.244670824847226</v>
      </c>
      <c r="D4" s="12">
        <f t="shared" si="1"/>
        <v>17.755329175152774</v>
      </c>
      <c r="E4" s="12">
        <f t="shared" si="2"/>
        <v>315.25171411803126</v>
      </c>
    </row>
    <row r="5" spans="1:9" x14ac:dyDescent="0.25">
      <c r="A5" s="1">
        <v>65</v>
      </c>
      <c r="B5" s="1">
        <v>23</v>
      </c>
      <c r="C5" s="12">
        <f t="shared" si="0"/>
        <v>60.234973972404845</v>
      </c>
      <c r="D5" s="12">
        <f t="shared" si="1"/>
        <v>4.7650260275951553</v>
      </c>
      <c r="E5" s="12">
        <f t="shared" si="2"/>
        <v>22.705473043659264</v>
      </c>
      <c r="H5" s="13" t="s">
        <v>22</v>
      </c>
      <c r="I5" s="4">
        <f>+CORREL(A2:A207,C2:C207)</f>
        <v>0.83004491699754435</v>
      </c>
    </row>
    <row r="6" spans="1:9" x14ac:dyDescent="0.25">
      <c r="A6" s="1">
        <v>74</v>
      </c>
      <c r="B6" s="1">
        <v>19</v>
      </c>
      <c r="C6" s="12">
        <f t="shared" si="0"/>
        <v>56.242731454358747</v>
      </c>
      <c r="D6" s="12">
        <f t="shared" si="1"/>
        <v>17.757268545641253</v>
      </c>
      <c r="E6" s="12">
        <f t="shared" si="2"/>
        <v>315.32058620202019</v>
      </c>
    </row>
    <row r="7" spans="1:9" x14ac:dyDescent="0.25">
      <c r="A7" s="1">
        <v>50</v>
      </c>
      <c r="B7" s="1">
        <v>19</v>
      </c>
      <c r="C7" s="12">
        <f t="shared" si="0"/>
        <v>56.242731454358747</v>
      </c>
      <c r="D7" s="12">
        <f t="shared" si="1"/>
        <v>-6.2427314543587471</v>
      </c>
      <c r="E7" s="12">
        <f t="shared" si="2"/>
        <v>38.971696011240077</v>
      </c>
      <c r="H7" s="14" t="s">
        <v>23</v>
      </c>
      <c r="I7" s="39">
        <f>SUM(D2:D207)</f>
        <v>-1.2179039156023919E-4</v>
      </c>
    </row>
    <row r="8" spans="1:9" x14ac:dyDescent="0.25">
      <c r="A8" s="1">
        <v>57</v>
      </c>
      <c r="B8" s="1">
        <v>20</v>
      </c>
      <c r="C8" s="12">
        <f t="shared" si="0"/>
        <v>57.240792083870275</v>
      </c>
      <c r="D8" s="12">
        <f t="shared" si="1"/>
        <v>-0.24079208387027506</v>
      </c>
      <c r="E8" s="12">
        <f t="shared" si="2"/>
        <v>5.7980827654589583E-2</v>
      </c>
      <c r="H8" s="14" t="s">
        <v>24</v>
      </c>
      <c r="I8" s="40">
        <f>SUM(E2:E207)</f>
        <v>26176.620864077351</v>
      </c>
    </row>
    <row r="9" spans="1:9" x14ac:dyDescent="0.25">
      <c r="A9" s="1">
        <v>64</v>
      </c>
      <c r="B9" s="1">
        <v>24</v>
      </c>
      <c r="C9" s="12">
        <f t="shared" si="0"/>
        <v>61.233034601916366</v>
      </c>
      <c r="D9" s="12">
        <f t="shared" si="1"/>
        <v>2.7669653980836344</v>
      </c>
      <c r="E9" s="12">
        <f t="shared" si="2"/>
        <v>7.6560975141921253</v>
      </c>
    </row>
    <row r="10" spans="1:9" x14ac:dyDescent="0.25">
      <c r="A10" s="1">
        <v>70</v>
      </c>
      <c r="B10" s="1">
        <v>21</v>
      </c>
      <c r="C10" s="12">
        <f t="shared" si="0"/>
        <v>58.238852713381796</v>
      </c>
      <c r="D10" s="12">
        <f t="shared" si="1"/>
        <v>11.761147286618204</v>
      </c>
      <c r="E10" s="12">
        <f t="shared" si="2"/>
        <v>138.32458549752675</v>
      </c>
    </row>
    <row r="11" spans="1:9" x14ac:dyDescent="0.25">
      <c r="A11" s="1">
        <v>51</v>
      </c>
      <c r="B11" s="1">
        <v>23</v>
      </c>
      <c r="C11" s="12">
        <f t="shared" si="0"/>
        <v>60.234973972404845</v>
      </c>
      <c r="D11" s="12">
        <f t="shared" si="1"/>
        <v>-9.2349739724048447</v>
      </c>
      <c r="E11" s="12">
        <f t="shared" si="2"/>
        <v>85.284744270994921</v>
      </c>
    </row>
    <row r="12" spans="1:9" x14ac:dyDescent="0.25">
      <c r="A12" s="1">
        <v>54</v>
      </c>
      <c r="B12" s="1">
        <v>20</v>
      </c>
      <c r="C12" s="12">
        <f t="shared" si="0"/>
        <v>57.240792083870275</v>
      </c>
      <c r="D12" s="12">
        <f t="shared" si="1"/>
        <v>-3.2407920838702751</v>
      </c>
      <c r="E12" s="12">
        <f t="shared" si="2"/>
        <v>10.502733330876239</v>
      </c>
    </row>
    <row r="13" spans="1:9" x14ac:dyDescent="0.25">
      <c r="A13" s="1">
        <v>63</v>
      </c>
      <c r="B13" s="1">
        <v>21</v>
      </c>
      <c r="C13" s="12">
        <f t="shared" si="0"/>
        <v>58.238852713381796</v>
      </c>
      <c r="D13" s="12">
        <f t="shared" si="1"/>
        <v>4.7611472866182041</v>
      </c>
      <c r="E13" s="12">
        <f t="shared" si="2"/>
        <v>22.668523484871887</v>
      </c>
    </row>
    <row r="14" spans="1:9" x14ac:dyDescent="0.25">
      <c r="A14" s="1">
        <v>67</v>
      </c>
      <c r="B14" s="1">
        <v>23</v>
      </c>
      <c r="C14" s="12">
        <f t="shared" si="0"/>
        <v>60.234973972404845</v>
      </c>
      <c r="D14" s="12">
        <f t="shared" si="1"/>
        <v>6.7650260275951553</v>
      </c>
      <c r="E14" s="12">
        <f t="shared" si="2"/>
        <v>45.765577154039889</v>
      </c>
    </row>
    <row r="15" spans="1:9" x14ac:dyDescent="0.25">
      <c r="A15" s="1">
        <v>75</v>
      </c>
      <c r="B15" s="1">
        <v>24</v>
      </c>
      <c r="C15" s="12">
        <f t="shared" si="0"/>
        <v>61.233034601916366</v>
      </c>
      <c r="D15" s="12">
        <f t="shared" si="1"/>
        <v>13.766965398083634</v>
      </c>
      <c r="E15" s="12">
        <f t="shared" si="2"/>
        <v>189.52933627203208</v>
      </c>
    </row>
    <row r="16" spans="1:9" x14ac:dyDescent="0.25">
      <c r="A16" s="1">
        <v>61</v>
      </c>
      <c r="B16" s="1">
        <v>19</v>
      </c>
      <c r="C16" s="12">
        <f t="shared" si="0"/>
        <v>56.242731454358747</v>
      </c>
      <c r="D16" s="12">
        <f t="shared" si="1"/>
        <v>4.7572685456412529</v>
      </c>
      <c r="E16" s="12">
        <f t="shared" si="2"/>
        <v>22.631604015347641</v>
      </c>
    </row>
    <row r="17" spans="1:5" x14ac:dyDescent="0.25">
      <c r="A17" s="1">
        <v>51</v>
      </c>
      <c r="B17" s="1">
        <v>24</v>
      </c>
      <c r="C17" s="12">
        <f t="shared" si="0"/>
        <v>61.233034601916366</v>
      </c>
      <c r="D17" s="12">
        <f t="shared" si="1"/>
        <v>-10.233034601916366</v>
      </c>
      <c r="E17" s="12">
        <f t="shared" si="2"/>
        <v>104.71499716401763</v>
      </c>
    </row>
    <row r="18" spans="1:5" x14ac:dyDescent="0.25">
      <c r="A18" s="1">
        <v>47</v>
      </c>
      <c r="B18" s="1">
        <v>23</v>
      </c>
      <c r="C18" s="12">
        <f t="shared" si="0"/>
        <v>60.234973972404845</v>
      </c>
      <c r="D18" s="12">
        <f t="shared" si="1"/>
        <v>-13.234973972404845</v>
      </c>
      <c r="E18" s="12">
        <f t="shared" si="2"/>
        <v>175.16453605023366</v>
      </c>
    </row>
    <row r="19" spans="1:5" x14ac:dyDescent="0.25">
      <c r="A19" s="1">
        <v>76</v>
      </c>
      <c r="B19" s="1">
        <v>18</v>
      </c>
      <c r="C19" s="12">
        <f t="shared" si="0"/>
        <v>55.244670824847226</v>
      </c>
      <c r="D19" s="12">
        <f t="shared" si="1"/>
        <v>20.755329175152774</v>
      </c>
      <c r="E19" s="12">
        <f t="shared" si="2"/>
        <v>430.78368916894794</v>
      </c>
    </row>
    <row r="20" spans="1:5" x14ac:dyDescent="0.25">
      <c r="A20" s="1">
        <v>63</v>
      </c>
      <c r="B20" s="1">
        <v>20</v>
      </c>
      <c r="C20" s="12">
        <f t="shared" si="0"/>
        <v>57.240792083870275</v>
      </c>
      <c r="D20" s="12">
        <f t="shared" si="1"/>
        <v>5.7592079161297249</v>
      </c>
      <c r="E20" s="12">
        <f t="shared" si="2"/>
        <v>33.168475821211288</v>
      </c>
    </row>
    <row r="21" spans="1:5" x14ac:dyDescent="0.25">
      <c r="A21" s="1">
        <v>72</v>
      </c>
      <c r="B21" s="1">
        <v>19</v>
      </c>
      <c r="C21" s="12">
        <f t="shared" si="0"/>
        <v>56.242731454358747</v>
      </c>
      <c r="D21" s="12">
        <f t="shared" si="1"/>
        <v>15.757268545641253</v>
      </c>
      <c r="E21" s="12">
        <f t="shared" si="2"/>
        <v>248.29151201945521</v>
      </c>
    </row>
    <row r="22" spans="1:5" x14ac:dyDescent="0.25">
      <c r="A22" s="1">
        <v>59</v>
      </c>
      <c r="B22" s="1">
        <v>22</v>
      </c>
      <c r="C22" s="12">
        <f t="shared" si="0"/>
        <v>59.236913342893317</v>
      </c>
      <c r="D22" s="12">
        <f t="shared" si="1"/>
        <v>-0.23691334289331678</v>
      </c>
      <c r="E22" s="12">
        <f t="shared" si="2"/>
        <v>5.6127932040886293E-2</v>
      </c>
    </row>
    <row r="23" spans="1:5" x14ac:dyDescent="0.25">
      <c r="A23" s="1">
        <v>57</v>
      </c>
      <c r="B23" s="1">
        <v>18</v>
      </c>
      <c r="C23" s="12">
        <f t="shared" si="0"/>
        <v>55.244670824847226</v>
      </c>
      <c r="D23" s="12">
        <f t="shared" si="1"/>
        <v>1.7553291751527738</v>
      </c>
      <c r="E23" s="12">
        <f t="shared" si="2"/>
        <v>3.0811805131425172</v>
      </c>
    </row>
    <row r="24" spans="1:5" x14ac:dyDescent="0.25">
      <c r="A24" s="1">
        <v>51</v>
      </c>
      <c r="B24" s="1">
        <v>20</v>
      </c>
      <c r="C24" s="12">
        <f t="shared" si="0"/>
        <v>57.240792083870275</v>
      </c>
      <c r="D24" s="12">
        <f t="shared" si="1"/>
        <v>-6.2407920838702751</v>
      </c>
      <c r="E24" s="12">
        <f t="shared" si="2"/>
        <v>38.94748583409789</v>
      </c>
    </row>
    <row r="25" spans="1:5" x14ac:dyDescent="0.25">
      <c r="A25" s="1">
        <v>62</v>
      </c>
      <c r="B25" s="1">
        <v>24</v>
      </c>
      <c r="C25" s="12">
        <f t="shared" si="0"/>
        <v>61.233034601916366</v>
      </c>
      <c r="D25" s="12">
        <f t="shared" si="1"/>
        <v>0.7669653980836344</v>
      </c>
      <c r="E25" s="12">
        <f t="shared" si="2"/>
        <v>0.58823592185758777</v>
      </c>
    </row>
    <row r="26" spans="1:5" x14ac:dyDescent="0.25">
      <c r="A26" s="1">
        <v>68</v>
      </c>
      <c r="B26" s="1">
        <v>22</v>
      </c>
      <c r="C26" s="12">
        <f t="shared" si="0"/>
        <v>59.236913342893317</v>
      </c>
      <c r="D26" s="12">
        <f t="shared" si="1"/>
        <v>8.7630866571066832</v>
      </c>
      <c r="E26" s="12">
        <f t="shared" si="2"/>
        <v>76.791687759961178</v>
      </c>
    </row>
    <row r="27" spans="1:5" x14ac:dyDescent="0.25">
      <c r="A27" s="1">
        <v>46</v>
      </c>
      <c r="B27" s="1">
        <v>20</v>
      </c>
      <c r="C27" s="12">
        <f t="shared" si="0"/>
        <v>57.240792083870275</v>
      </c>
      <c r="D27" s="12">
        <f t="shared" si="1"/>
        <v>-11.240792083870275</v>
      </c>
      <c r="E27" s="12">
        <f t="shared" si="2"/>
        <v>126.35540667280064</v>
      </c>
    </row>
    <row r="28" spans="1:5" x14ac:dyDescent="0.25">
      <c r="A28" s="1">
        <v>64</v>
      </c>
      <c r="B28" s="1">
        <v>21</v>
      </c>
      <c r="C28" s="12">
        <f t="shared" si="0"/>
        <v>58.238852713381796</v>
      </c>
      <c r="D28" s="12">
        <f t="shared" si="1"/>
        <v>5.7611472866182041</v>
      </c>
      <c r="E28" s="12">
        <f t="shared" si="2"/>
        <v>33.190818058108299</v>
      </c>
    </row>
    <row r="29" spans="1:5" x14ac:dyDescent="0.25">
      <c r="A29" s="1">
        <v>69</v>
      </c>
      <c r="B29" s="1">
        <v>20</v>
      </c>
      <c r="C29" s="12">
        <f t="shared" si="0"/>
        <v>57.240792083870275</v>
      </c>
      <c r="D29" s="12">
        <f t="shared" si="1"/>
        <v>11.759207916129725</v>
      </c>
      <c r="E29" s="12">
        <f t="shared" si="2"/>
        <v>138.278970814768</v>
      </c>
    </row>
    <row r="30" spans="1:5" x14ac:dyDescent="0.25">
      <c r="A30" s="1">
        <v>57</v>
      </c>
      <c r="B30" s="1">
        <v>19</v>
      </c>
      <c r="C30" s="12">
        <f t="shared" si="0"/>
        <v>56.242731454358747</v>
      </c>
      <c r="D30" s="12">
        <f t="shared" si="1"/>
        <v>0.7572685456412529</v>
      </c>
      <c r="E30" s="12">
        <f t="shared" si="2"/>
        <v>0.57345565021761835</v>
      </c>
    </row>
    <row r="31" spans="1:5" x14ac:dyDescent="0.25">
      <c r="A31" s="1">
        <v>57</v>
      </c>
      <c r="B31" s="1">
        <v>24</v>
      </c>
      <c r="C31" s="12">
        <f t="shared" si="0"/>
        <v>61.233034601916366</v>
      </c>
      <c r="D31" s="12">
        <f t="shared" si="1"/>
        <v>-4.2330346019163656</v>
      </c>
      <c r="E31" s="12">
        <f t="shared" si="2"/>
        <v>17.918581941021245</v>
      </c>
    </row>
    <row r="32" spans="1:5" x14ac:dyDescent="0.25">
      <c r="A32" s="1">
        <v>56</v>
      </c>
      <c r="B32" s="1">
        <v>23</v>
      </c>
      <c r="C32" s="12">
        <f t="shared" si="0"/>
        <v>60.234973972404845</v>
      </c>
      <c r="D32" s="12">
        <f t="shared" si="1"/>
        <v>-4.2349739724048447</v>
      </c>
      <c r="E32" s="12">
        <f t="shared" si="2"/>
        <v>17.93500454694647</v>
      </c>
    </row>
    <row r="33" spans="1:5" x14ac:dyDescent="0.25">
      <c r="A33" s="1">
        <v>62</v>
      </c>
      <c r="B33" s="1">
        <v>22</v>
      </c>
      <c r="C33" s="12">
        <f t="shared" si="0"/>
        <v>59.236913342893317</v>
      </c>
      <c r="D33" s="12">
        <f t="shared" si="1"/>
        <v>2.7630866571066832</v>
      </c>
      <c r="E33" s="12">
        <f t="shared" si="2"/>
        <v>7.6346478746809856</v>
      </c>
    </row>
    <row r="34" spans="1:5" x14ac:dyDescent="0.25">
      <c r="A34" s="1">
        <v>37</v>
      </c>
      <c r="B34" s="1">
        <v>22</v>
      </c>
      <c r="C34" s="12">
        <f t="shared" si="0"/>
        <v>59.236913342893317</v>
      </c>
      <c r="D34" s="12">
        <f t="shared" si="1"/>
        <v>-22.236913342893317</v>
      </c>
      <c r="E34" s="12">
        <f t="shared" si="2"/>
        <v>494.48031501934685</v>
      </c>
    </row>
    <row r="35" spans="1:5" x14ac:dyDescent="0.25">
      <c r="A35" s="1">
        <v>69</v>
      </c>
      <c r="B35" s="1">
        <v>20</v>
      </c>
      <c r="C35" s="12">
        <f t="shared" si="0"/>
        <v>57.240792083870275</v>
      </c>
      <c r="D35" s="12">
        <f t="shared" si="1"/>
        <v>11.759207916129725</v>
      </c>
      <c r="E35" s="12">
        <f t="shared" si="2"/>
        <v>138.278970814768</v>
      </c>
    </row>
    <row r="36" spans="1:5" x14ac:dyDescent="0.25">
      <c r="A36" s="1">
        <v>75</v>
      </c>
      <c r="B36" s="1">
        <v>23</v>
      </c>
      <c r="C36" s="12">
        <f t="shared" si="0"/>
        <v>60.234973972404845</v>
      </c>
      <c r="D36" s="12">
        <f t="shared" si="1"/>
        <v>14.765026027595155</v>
      </c>
      <c r="E36" s="12">
        <f t="shared" si="2"/>
        <v>218.00599359556236</v>
      </c>
    </row>
    <row r="37" spans="1:5" x14ac:dyDescent="0.25">
      <c r="A37" s="1">
        <v>52</v>
      </c>
      <c r="B37" s="1">
        <v>23</v>
      </c>
      <c r="C37" s="12">
        <f t="shared" si="0"/>
        <v>60.234973972404845</v>
      </c>
      <c r="D37" s="12">
        <f t="shared" si="1"/>
        <v>-8.2349739724048447</v>
      </c>
      <c r="E37" s="12">
        <f t="shared" si="2"/>
        <v>67.814796326185231</v>
      </c>
    </row>
    <row r="38" spans="1:5" x14ac:dyDescent="0.25">
      <c r="A38" s="1">
        <v>78</v>
      </c>
      <c r="B38" s="1">
        <v>22</v>
      </c>
      <c r="C38" s="12">
        <f t="shared" si="0"/>
        <v>59.236913342893317</v>
      </c>
      <c r="D38" s="12">
        <f t="shared" si="1"/>
        <v>18.763086657106683</v>
      </c>
      <c r="E38" s="12">
        <f t="shared" si="2"/>
        <v>352.05342090209484</v>
      </c>
    </row>
    <row r="39" spans="1:5" x14ac:dyDescent="0.25">
      <c r="A39" s="1">
        <v>63</v>
      </c>
      <c r="B39" s="1">
        <v>23</v>
      </c>
      <c r="C39" s="12">
        <f t="shared" si="0"/>
        <v>60.234973972404845</v>
      </c>
      <c r="D39" s="12">
        <f t="shared" si="1"/>
        <v>2.7650260275951553</v>
      </c>
      <c r="E39" s="12">
        <f t="shared" si="2"/>
        <v>7.6453689332786441</v>
      </c>
    </row>
    <row r="40" spans="1:5" x14ac:dyDescent="0.25">
      <c r="A40" s="1">
        <v>41</v>
      </c>
      <c r="B40" s="1">
        <v>21</v>
      </c>
      <c r="C40" s="12">
        <f t="shared" si="0"/>
        <v>58.238852713381796</v>
      </c>
      <c r="D40" s="12">
        <f t="shared" si="1"/>
        <v>-17.238852713381796</v>
      </c>
      <c r="E40" s="12">
        <f t="shared" si="2"/>
        <v>297.1780428736709</v>
      </c>
    </row>
    <row r="41" spans="1:5" x14ac:dyDescent="0.25">
      <c r="A41" s="1">
        <v>50</v>
      </c>
      <c r="B41" s="1">
        <v>19</v>
      </c>
      <c r="C41" s="12">
        <f t="shared" si="0"/>
        <v>56.242731454358747</v>
      </c>
      <c r="D41" s="12">
        <f t="shared" si="1"/>
        <v>-6.2427314543587471</v>
      </c>
      <c r="E41" s="12">
        <f t="shared" si="2"/>
        <v>38.971696011240077</v>
      </c>
    </row>
    <row r="42" spans="1:5" x14ac:dyDescent="0.25">
      <c r="A42" s="1">
        <v>65</v>
      </c>
      <c r="B42" s="1">
        <v>24</v>
      </c>
      <c r="C42" s="12">
        <f t="shared" si="0"/>
        <v>61.233034601916366</v>
      </c>
      <c r="D42" s="12">
        <f t="shared" si="1"/>
        <v>3.7669653980836344</v>
      </c>
      <c r="E42" s="12">
        <f t="shared" si="2"/>
        <v>14.190028310359395</v>
      </c>
    </row>
    <row r="43" spans="1:5" x14ac:dyDescent="0.25">
      <c r="A43" s="1">
        <v>62</v>
      </c>
      <c r="B43" s="1">
        <v>18</v>
      </c>
      <c r="C43" s="12">
        <f t="shared" si="0"/>
        <v>55.244670824847226</v>
      </c>
      <c r="D43" s="12">
        <f t="shared" si="1"/>
        <v>6.7553291751527738</v>
      </c>
      <c r="E43" s="12">
        <f t="shared" si="2"/>
        <v>45.634472264670258</v>
      </c>
    </row>
    <row r="44" spans="1:5" x14ac:dyDescent="0.25">
      <c r="A44" s="1">
        <v>73</v>
      </c>
      <c r="B44" s="1">
        <v>22</v>
      </c>
      <c r="C44" s="12">
        <f t="shared" si="0"/>
        <v>59.236913342893317</v>
      </c>
      <c r="D44" s="12">
        <f t="shared" si="1"/>
        <v>13.763086657106683</v>
      </c>
      <c r="E44" s="12">
        <f t="shared" si="2"/>
        <v>189.42255433102801</v>
      </c>
    </row>
    <row r="45" spans="1:5" x14ac:dyDescent="0.25">
      <c r="A45" s="1">
        <v>50</v>
      </c>
      <c r="B45" s="1">
        <v>21</v>
      </c>
      <c r="C45" s="12">
        <f t="shared" si="0"/>
        <v>58.238852713381796</v>
      </c>
      <c r="D45" s="12">
        <f t="shared" si="1"/>
        <v>-8.2388527133817959</v>
      </c>
      <c r="E45" s="12">
        <f t="shared" si="2"/>
        <v>67.878694032798577</v>
      </c>
    </row>
    <row r="46" spans="1:5" x14ac:dyDescent="0.25">
      <c r="A46" s="1">
        <v>56</v>
      </c>
      <c r="B46" s="1">
        <v>21</v>
      </c>
      <c r="C46" s="12">
        <f t="shared" si="0"/>
        <v>58.238852713381796</v>
      </c>
      <c r="D46" s="12">
        <f t="shared" si="1"/>
        <v>-2.2388527133817959</v>
      </c>
      <c r="E46" s="12">
        <f t="shared" si="2"/>
        <v>5.01246147221703</v>
      </c>
    </row>
    <row r="47" spans="1:5" x14ac:dyDescent="0.25">
      <c r="A47" s="1">
        <v>61</v>
      </c>
      <c r="B47" s="1">
        <v>30</v>
      </c>
      <c r="C47" s="12">
        <f t="shared" si="0"/>
        <v>67.221398378985498</v>
      </c>
      <c r="D47" s="12">
        <f t="shared" si="1"/>
        <v>-6.2213983789854979</v>
      </c>
      <c r="E47" s="12">
        <f t="shared" si="2"/>
        <v>38.705797790043377</v>
      </c>
    </row>
    <row r="48" spans="1:5" x14ac:dyDescent="0.25">
      <c r="A48" s="1">
        <v>78</v>
      </c>
      <c r="B48" s="1">
        <v>28</v>
      </c>
      <c r="C48" s="12">
        <f t="shared" si="0"/>
        <v>65.225277119962456</v>
      </c>
      <c r="D48" s="12">
        <f t="shared" si="1"/>
        <v>12.774722880037544</v>
      </c>
      <c r="E48" s="12">
        <f t="shared" si="2"/>
        <v>163.19354466175471</v>
      </c>
    </row>
    <row r="49" spans="1:5" x14ac:dyDescent="0.25">
      <c r="A49" s="1">
        <v>72</v>
      </c>
      <c r="B49" s="1">
        <v>26</v>
      </c>
      <c r="C49" s="12">
        <f t="shared" si="0"/>
        <v>63.229155860939414</v>
      </c>
      <c r="D49" s="12">
        <f t="shared" si="1"/>
        <v>8.7708441390605856</v>
      </c>
      <c r="E49" s="12">
        <f t="shared" si="2"/>
        <v>76.92770691169342</v>
      </c>
    </row>
    <row r="50" spans="1:5" x14ac:dyDescent="0.25">
      <c r="A50" s="1">
        <v>65</v>
      </c>
      <c r="B50" s="1">
        <v>30</v>
      </c>
      <c r="C50" s="12">
        <f t="shared" si="0"/>
        <v>67.221398378985498</v>
      </c>
      <c r="D50" s="12">
        <f t="shared" si="1"/>
        <v>-2.2213983789854979</v>
      </c>
      <c r="E50" s="12">
        <f t="shared" si="2"/>
        <v>4.9346107581593976</v>
      </c>
    </row>
    <row r="51" spans="1:5" x14ac:dyDescent="0.25">
      <c r="A51" s="1">
        <v>73</v>
      </c>
      <c r="B51" s="1">
        <v>34</v>
      </c>
      <c r="C51" s="12">
        <f t="shared" si="0"/>
        <v>71.213640897031596</v>
      </c>
      <c r="D51" s="12">
        <f t="shared" si="1"/>
        <v>1.7863591029684045</v>
      </c>
      <c r="E51" s="12">
        <f t="shared" si="2"/>
        <v>3.1910788447580827</v>
      </c>
    </row>
    <row r="52" spans="1:5" x14ac:dyDescent="0.25">
      <c r="A52" s="1">
        <v>69</v>
      </c>
      <c r="B52" s="1">
        <v>34</v>
      </c>
      <c r="C52" s="12">
        <f t="shared" si="0"/>
        <v>71.213640897031596</v>
      </c>
      <c r="D52" s="12">
        <f t="shared" si="1"/>
        <v>-2.2136408970315955</v>
      </c>
      <c r="E52" s="12">
        <f t="shared" si="2"/>
        <v>4.9002060210108471</v>
      </c>
    </row>
    <row r="53" spans="1:5" x14ac:dyDescent="0.25">
      <c r="A53" s="1">
        <v>54</v>
      </c>
      <c r="B53" s="1">
        <v>29</v>
      </c>
      <c r="C53" s="12">
        <f t="shared" si="0"/>
        <v>66.223337749473984</v>
      </c>
      <c r="D53" s="12">
        <f t="shared" si="1"/>
        <v>-12.223337749473984</v>
      </c>
      <c r="E53" s="12">
        <f t="shared" si="2"/>
        <v>149.40998573771572</v>
      </c>
    </row>
    <row r="54" spans="1:5" x14ac:dyDescent="0.25">
      <c r="A54" s="1">
        <v>74</v>
      </c>
      <c r="B54" s="1">
        <v>34</v>
      </c>
      <c r="C54" s="12">
        <f t="shared" si="0"/>
        <v>71.213640897031596</v>
      </c>
      <c r="D54" s="12">
        <f t="shared" si="1"/>
        <v>2.7863591029684045</v>
      </c>
      <c r="E54" s="12">
        <f t="shared" si="2"/>
        <v>7.7637970506948921</v>
      </c>
    </row>
    <row r="55" spans="1:5" x14ac:dyDescent="0.25">
      <c r="A55" s="1">
        <v>70</v>
      </c>
      <c r="B55" s="1">
        <v>29</v>
      </c>
      <c r="C55" s="12">
        <f t="shared" si="0"/>
        <v>66.223337749473984</v>
      </c>
      <c r="D55" s="12">
        <f t="shared" si="1"/>
        <v>3.7766622505260159</v>
      </c>
      <c r="E55" s="12">
        <f t="shared" si="2"/>
        <v>14.263177754548231</v>
      </c>
    </row>
    <row r="56" spans="1:5" x14ac:dyDescent="0.25">
      <c r="A56" s="1">
        <v>57</v>
      </c>
      <c r="B56" s="1">
        <v>30</v>
      </c>
      <c r="C56" s="12">
        <f t="shared" si="0"/>
        <v>67.221398378985498</v>
      </c>
      <c r="D56" s="12">
        <f t="shared" si="1"/>
        <v>-10.221398378985498</v>
      </c>
      <c r="E56" s="12">
        <f t="shared" si="2"/>
        <v>104.47698482192736</v>
      </c>
    </row>
    <row r="57" spans="1:5" x14ac:dyDescent="0.25">
      <c r="A57" s="1">
        <v>86</v>
      </c>
      <c r="B57" s="1">
        <v>33</v>
      </c>
      <c r="C57" s="12">
        <f t="shared" si="0"/>
        <v>70.215580267520068</v>
      </c>
      <c r="D57" s="12">
        <f t="shared" si="1"/>
        <v>15.784419732479932</v>
      </c>
      <c r="E57" s="12">
        <f t="shared" si="2"/>
        <v>249.14790629110186</v>
      </c>
    </row>
    <row r="58" spans="1:5" x14ac:dyDescent="0.25">
      <c r="A58" s="1">
        <v>55</v>
      </c>
      <c r="B58" s="1">
        <v>30</v>
      </c>
      <c r="C58" s="12">
        <f t="shared" si="0"/>
        <v>67.221398378985498</v>
      </c>
      <c r="D58" s="12">
        <f t="shared" si="1"/>
        <v>-12.221398378985498</v>
      </c>
      <c r="E58" s="12">
        <f t="shared" si="2"/>
        <v>149.36257833786937</v>
      </c>
    </row>
    <row r="59" spans="1:5" x14ac:dyDescent="0.25">
      <c r="A59" s="1">
        <v>64</v>
      </c>
      <c r="B59" s="1">
        <v>30</v>
      </c>
      <c r="C59" s="12">
        <f t="shared" si="0"/>
        <v>67.221398378985498</v>
      </c>
      <c r="D59" s="12">
        <f t="shared" si="1"/>
        <v>-3.2213983789854979</v>
      </c>
      <c r="E59" s="12">
        <f t="shared" si="2"/>
        <v>10.377407516130393</v>
      </c>
    </row>
    <row r="60" spans="1:5" x14ac:dyDescent="0.25">
      <c r="A60" s="1">
        <v>67</v>
      </c>
      <c r="B60" s="1">
        <v>26</v>
      </c>
      <c r="C60" s="12">
        <f t="shared" si="0"/>
        <v>63.229155860939414</v>
      </c>
      <c r="D60" s="12">
        <f t="shared" si="1"/>
        <v>3.7708441390605856</v>
      </c>
      <c r="E60" s="12">
        <f t="shared" si="2"/>
        <v>14.21926552108757</v>
      </c>
    </row>
    <row r="61" spans="1:5" x14ac:dyDescent="0.25">
      <c r="A61" s="1">
        <v>71</v>
      </c>
      <c r="B61" s="1">
        <v>32</v>
      </c>
      <c r="C61" s="12">
        <f t="shared" si="0"/>
        <v>69.217519638008554</v>
      </c>
      <c r="D61" s="12">
        <f t="shared" si="1"/>
        <v>1.7824803619914462</v>
      </c>
      <c r="E61" s="12">
        <f t="shared" si="2"/>
        <v>3.1772362408851573</v>
      </c>
    </row>
    <row r="62" spans="1:5" x14ac:dyDescent="0.25">
      <c r="A62" s="1">
        <v>57</v>
      </c>
      <c r="B62" s="1">
        <v>33</v>
      </c>
      <c r="C62" s="12">
        <f t="shared" si="0"/>
        <v>70.215580267520068</v>
      </c>
      <c r="D62" s="12">
        <f t="shared" si="1"/>
        <v>-13.215580267520068</v>
      </c>
      <c r="E62" s="12">
        <f t="shared" si="2"/>
        <v>174.65156180726578</v>
      </c>
    </row>
    <row r="63" spans="1:5" x14ac:dyDescent="0.25">
      <c r="A63" s="1">
        <v>71</v>
      </c>
      <c r="B63" s="1">
        <v>27</v>
      </c>
      <c r="C63" s="12">
        <f t="shared" si="0"/>
        <v>64.227216490450928</v>
      </c>
      <c r="D63" s="12">
        <f t="shared" si="1"/>
        <v>6.7727835095490718</v>
      </c>
      <c r="E63" s="12">
        <f t="shared" si="2"/>
        <v>45.870596467219841</v>
      </c>
    </row>
    <row r="64" spans="1:5" x14ac:dyDescent="0.25">
      <c r="A64" s="1">
        <v>70</v>
      </c>
      <c r="B64" s="1">
        <v>27</v>
      </c>
      <c r="C64" s="12">
        <f t="shared" si="0"/>
        <v>64.227216490450928</v>
      </c>
      <c r="D64" s="12">
        <f t="shared" si="1"/>
        <v>5.7727835095490718</v>
      </c>
      <c r="E64" s="12">
        <f t="shared" si="2"/>
        <v>33.325029448121697</v>
      </c>
    </row>
    <row r="65" spans="1:5" x14ac:dyDescent="0.25">
      <c r="A65" s="1">
        <v>87</v>
      </c>
      <c r="B65" s="1">
        <v>29</v>
      </c>
      <c r="C65" s="12">
        <f t="shared" si="0"/>
        <v>66.223337749473984</v>
      </c>
      <c r="D65" s="12">
        <f t="shared" si="1"/>
        <v>20.776662250526016</v>
      </c>
      <c r="E65" s="12">
        <f t="shared" si="2"/>
        <v>431.66969427243276</v>
      </c>
    </row>
    <row r="66" spans="1:5" x14ac:dyDescent="0.25">
      <c r="A66" s="1">
        <v>58</v>
      </c>
      <c r="B66" s="1">
        <v>31</v>
      </c>
      <c r="C66" s="12">
        <f t="shared" si="0"/>
        <v>68.219459008497026</v>
      </c>
      <c r="D66" s="12">
        <f t="shared" si="1"/>
        <v>-10.219459008497026</v>
      </c>
      <c r="E66" s="12">
        <f t="shared" si="2"/>
        <v>104.43734242635101</v>
      </c>
    </row>
    <row r="67" spans="1:5" x14ac:dyDescent="0.25">
      <c r="A67" s="1">
        <v>62</v>
      </c>
      <c r="B67" s="1">
        <v>34</v>
      </c>
      <c r="C67" s="12">
        <f t="shared" ref="C67:C130" si="3">+$I$2+$I$3*B67</f>
        <v>71.213640897031596</v>
      </c>
      <c r="D67" s="12">
        <f t="shared" ref="D67:D130" si="4">+A67-C67</f>
        <v>-9.2136408970315955</v>
      </c>
      <c r="E67" s="12">
        <f t="shared" ref="E67:E130" si="5">+D67^2</f>
        <v>84.891178579453182</v>
      </c>
    </row>
    <row r="68" spans="1:5" x14ac:dyDescent="0.25">
      <c r="A68" s="1">
        <v>91</v>
      </c>
      <c r="B68" s="1">
        <v>33</v>
      </c>
      <c r="C68" s="12">
        <f t="shared" si="3"/>
        <v>70.215580267520068</v>
      </c>
      <c r="D68" s="12">
        <f t="shared" si="4"/>
        <v>20.784419732479932</v>
      </c>
      <c r="E68" s="12">
        <f t="shared" si="5"/>
        <v>431.99210361590121</v>
      </c>
    </row>
    <row r="69" spans="1:5" x14ac:dyDescent="0.25">
      <c r="A69" s="1">
        <v>63</v>
      </c>
      <c r="B69" s="1">
        <v>29</v>
      </c>
      <c r="C69" s="12">
        <f t="shared" si="3"/>
        <v>66.223337749473984</v>
      </c>
      <c r="D69" s="12">
        <f t="shared" si="4"/>
        <v>-3.2233377494739841</v>
      </c>
      <c r="E69" s="12">
        <f t="shared" si="5"/>
        <v>10.389906247184008</v>
      </c>
    </row>
    <row r="70" spans="1:5" x14ac:dyDescent="0.25">
      <c r="A70" s="1">
        <v>69</v>
      </c>
      <c r="B70" s="1">
        <v>25</v>
      </c>
      <c r="C70" s="12">
        <f t="shared" si="3"/>
        <v>62.231095231427886</v>
      </c>
      <c r="D70" s="12">
        <f t="shared" si="4"/>
        <v>6.7689047685721135</v>
      </c>
      <c r="E70" s="12">
        <f t="shared" si="5"/>
        <v>45.818071765998297</v>
      </c>
    </row>
    <row r="71" spans="1:5" x14ac:dyDescent="0.25">
      <c r="A71" s="1">
        <v>79</v>
      </c>
      <c r="B71" s="1">
        <v>28</v>
      </c>
      <c r="C71" s="12">
        <f t="shared" si="3"/>
        <v>65.225277119962456</v>
      </c>
      <c r="D71" s="12">
        <f t="shared" si="4"/>
        <v>13.774722880037544</v>
      </c>
      <c r="E71" s="12">
        <f t="shared" si="5"/>
        <v>189.7429904218298</v>
      </c>
    </row>
    <row r="72" spans="1:5" x14ac:dyDescent="0.25">
      <c r="A72" s="1">
        <v>75</v>
      </c>
      <c r="B72" s="1">
        <v>32</v>
      </c>
      <c r="C72" s="12">
        <f t="shared" si="3"/>
        <v>69.217519638008554</v>
      </c>
      <c r="D72" s="12">
        <f t="shared" si="4"/>
        <v>5.7824803619914462</v>
      </c>
      <c r="E72" s="12">
        <f t="shared" si="5"/>
        <v>33.437079136816727</v>
      </c>
    </row>
    <row r="73" spans="1:5" x14ac:dyDescent="0.25">
      <c r="A73" s="1">
        <v>56</v>
      </c>
      <c r="B73" s="1">
        <v>32</v>
      </c>
      <c r="C73" s="12">
        <f t="shared" si="3"/>
        <v>69.217519638008554</v>
      </c>
      <c r="D73" s="12">
        <f t="shared" si="4"/>
        <v>-13.217519638008554</v>
      </c>
      <c r="E73" s="12">
        <f t="shared" si="5"/>
        <v>174.70282538114176</v>
      </c>
    </row>
    <row r="74" spans="1:5" x14ac:dyDescent="0.25">
      <c r="A74" s="1">
        <v>77</v>
      </c>
      <c r="B74" s="1">
        <v>26</v>
      </c>
      <c r="C74" s="12">
        <f t="shared" si="3"/>
        <v>63.229155860939414</v>
      </c>
      <c r="D74" s="12">
        <f t="shared" si="4"/>
        <v>13.770844139060586</v>
      </c>
      <c r="E74" s="12">
        <f t="shared" si="5"/>
        <v>189.63614830229929</v>
      </c>
    </row>
    <row r="75" spans="1:5" x14ac:dyDescent="0.25">
      <c r="A75" s="1">
        <v>86</v>
      </c>
      <c r="B75" s="1">
        <v>30</v>
      </c>
      <c r="C75" s="12">
        <f t="shared" si="3"/>
        <v>67.221398378985498</v>
      </c>
      <c r="D75" s="12">
        <f t="shared" si="4"/>
        <v>18.778601621014502</v>
      </c>
      <c r="E75" s="12">
        <f t="shared" si="5"/>
        <v>352.6358788407685</v>
      </c>
    </row>
    <row r="76" spans="1:5" x14ac:dyDescent="0.25">
      <c r="A76" s="1">
        <v>80</v>
      </c>
      <c r="B76" s="1">
        <v>33</v>
      </c>
      <c r="C76" s="12">
        <f t="shared" si="3"/>
        <v>70.215580267520068</v>
      </c>
      <c r="D76" s="12">
        <f t="shared" si="4"/>
        <v>9.7844197324799325</v>
      </c>
      <c r="E76" s="12">
        <f t="shared" si="5"/>
        <v>95.734869501342672</v>
      </c>
    </row>
    <row r="77" spans="1:5" x14ac:dyDescent="0.25">
      <c r="A77" s="1">
        <v>87</v>
      </c>
      <c r="B77" s="1">
        <v>27</v>
      </c>
      <c r="C77" s="12">
        <f t="shared" si="3"/>
        <v>64.227216490450928</v>
      </c>
      <c r="D77" s="12">
        <f t="shared" si="4"/>
        <v>22.772783509549072</v>
      </c>
      <c r="E77" s="12">
        <f t="shared" si="5"/>
        <v>518.5996687727901</v>
      </c>
    </row>
    <row r="78" spans="1:5" x14ac:dyDescent="0.25">
      <c r="A78" s="1">
        <v>67</v>
      </c>
      <c r="B78" s="1">
        <v>25</v>
      </c>
      <c r="C78" s="12">
        <f t="shared" si="3"/>
        <v>62.231095231427886</v>
      </c>
      <c r="D78" s="12">
        <f t="shared" si="4"/>
        <v>4.7689047685721135</v>
      </c>
      <c r="E78" s="12">
        <f t="shared" si="5"/>
        <v>22.742452691709843</v>
      </c>
    </row>
    <row r="79" spans="1:5" x14ac:dyDescent="0.25">
      <c r="A79" s="1">
        <v>63</v>
      </c>
      <c r="B79" s="1">
        <v>25</v>
      </c>
      <c r="C79" s="12">
        <f t="shared" si="3"/>
        <v>62.231095231427886</v>
      </c>
      <c r="D79" s="12">
        <f t="shared" si="4"/>
        <v>0.76890476857211354</v>
      </c>
      <c r="E79" s="12">
        <f t="shared" si="5"/>
        <v>0.59121454313293553</v>
      </c>
    </row>
    <row r="80" spans="1:5" x14ac:dyDescent="0.25">
      <c r="A80" s="1">
        <v>70</v>
      </c>
      <c r="B80" s="1">
        <v>26</v>
      </c>
      <c r="C80" s="12">
        <f t="shared" si="3"/>
        <v>63.229155860939414</v>
      </c>
      <c r="D80" s="12">
        <f t="shared" si="4"/>
        <v>6.7708441390605856</v>
      </c>
      <c r="E80" s="12">
        <f t="shared" si="5"/>
        <v>45.844330355451085</v>
      </c>
    </row>
    <row r="81" spans="1:5" x14ac:dyDescent="0.25">
      <c r="A81" s="1">
        <v>76</v>
      </c>
      <c r="B81" s="1">
        <v>25</v>
      </c>
      <c r="C81" s="12">
        <f t="shared" si="3"/>
        <v>62.231095231427886</v>
      </c>
      <c r="D81" s="12">
        <f t="shared" si="4"/>
        <v>13.768904768572114</v>
      </c>
      <c r="E81" s="12">
        <f t="shared" si="5"/>
        <v>189.58273852600789</v>
      </c>
    </row>
    <row r="82" spans="1:5" x14ac:dyDescent="0.25">
      <c r="A82" s="1">
        <v>70</v>
      </c>
      <c r="B82" s="1">
        <v>26</v>
      </c>
      <c r="C82" s="12">
        <f t="shared" si="3"/>
        <v>63.229155860939414</v>
      </c>
      <c r="D82" s="12">
        <f t="shared" si="4"/>
        <v>6.7708441390605856</v>
      </c>
      <c r="E82" s="12">
        <f t="shared" si="5"/>
        <v>45.844330355451085</v>
      </c>
    </row>
    <row r="83" spans="1:5" x14ac:dyDescent="0.25">
      <c r="A83" s="1">
        <v>76</v>
      </c>
      <c r="B83" s="1">
        <v>36</v>
      </c>
      <c r="C83" s="12">
        <f t="shared" si="3"/>
        <v>73.209762156054637</v>
      </c>
      <c r="D83" s="12">
        <f t="shared" si="4"/>
        <v>2.7902378439453628</v>
      </c>
      <c r="E83" s="12">
        <f t="shared" si="5"/>
        <v>7.7854272257848667</v>
      </c>
    </row>
    <row r="84" spans="1:5" x14ac:dyDescent="0.25">
      <c r="A84" s="1">
        <v>75</v>
      </c>
      <c r="B84" s="1">
        <v>35</v>
      </c>
      <c r="C84" s="12">
        <f t="shared" si="3"/>
        <v>72.211701526543123</v>
      </c>
      <c r="D84" s="12">
        <f t="shared" si="4"/>
        <v>2.7882984734568765</v>
      </c>
      <c r="E84" s="12">
        <f t="shared" si="5"/>
        <v>7.7746083770819476</v>
      </c>
    </row>
    <row r="85" spans="1:5" x14ac:dyDescent="0.25">
      <c r="A85" s="1">
        <v>69</v>
      </c>
      <c r="B85" s="1">
        <v>42</v>
      </c>
      <c r="C85" s="12">
        <f t="shared" si="3"/>
        <v>79.198125933123777</v>
      </c>
      <c r="D85" s="12">
        <f t="shared" si="4"/>
        <v>-10.198125933123777</v>
      </c>
      <c r="E85" s="12">
        <f t="shared" si="5"/>
        <v>104.0017725478517</v>
      </c>
    </row>
    <row r="86" spans="1:5" x14ac:dyDescent="0.25">
      <c r="A86" s="1">
        <v>70</v>
      </c>
      <c r="B86" s="1">
        <v>36</v>
      </c>
      <c r="C86" s="12">
        <f t="shared" si="3"/>
        <v>73.209762156054637</v>
      </c>
      <c r="D86" s="12">
        <f t="shared" si="4"/>
        <v>-3.2097621560546372</v>
      </c>
      <c r="E86" s="12">
        <f t="shared" si="5"/>
        <v>10.302573098440513</v>
      </c>
    </row>
    <row r="87" spans="1:5" x14ac:dyDescent="0.25">
      <c r="A87" s="1">
        <v>70</v>
      </c>
      <c r="B87" s="1">
        <v>35</v>
      </c>
      <c r="C87" s="12">
        <f t="shared" si="3"/>
        <v>72.211701526543123</v>
      </c>
      <c r="D87" s="12">
        <f t="shared" si="4"/>
        <v>-2.2117015265431235</v>
      </c>
      <c r="E87" s="12">
        <f t="shared" si="5"/>
        <v>4.8916236425131823</v>
      </c>
    </row>
    <row r="88" spans="1:5" x14ac:dyDescent="0.25">
      <c r="A88" s="1">
        <v>64</v>
      </c>
      <c r="B88" s="1">
        <v>43</v>
      </c>
      <c r="C88" s="12">
        <f t="shared" si="3"/>
        <v>80.19618656263529</v>
      </c>
      <c r="D88" s="12">
        <f t="shared" si="4"/>
        <v>-16.19618656263529</v>
      </c>
      <c r="E88" s="12">
        <f t="shared" si="5"/>
        <v>262.31645917168794</v>
      </c>
    </row>
    <row r="89" spans="1:5" x14ac:dyDescent="0.25">
      <c r="A89" s="1">
        <v>53</v>
      </c>
      <c r="B89" s="1">
        <v>39</v>
      </c>
      <c r="C89" s="12">
        <f t="shared" si="3"/>
        <v>76.203944044589207</v>
      </c>
      <c r="D89" s="12">
        <f t="shared" si="4"/>
        <v>-23.203944044589207</v>
      </c>
      <c r="E89" s="12">
        <f t="shared" si="5"/>
        <v>538.42301922442687</v>
      </c>
    </row>
    <row r="90" spans="1:5" x14ac:dyDescent="0.25">
      <c r="A90" s="1">
        <v>78</v>
      </c>
      <c r="B90" s="1">
        <v>37</v>
      </c>
      <c r="C90" s="12">
        <f t="shared" si="3"/>
        <v>74.207822785566151</v>
      </c>
      <c r="D90" s="12">
        <f t="shared" si="4"/>
        <v>3.792177214433849</v>
      </c>
      <c r="E90" s="12">
        <f t="shared" si="5"/>
        <v>14.380608025671267</v>
      </c>
    </row>
    <row r="91" spans="1:5" x14ac:dyDescent="0.25">
      <c r="A91" s="1">
        <v>71</v>
      </c>
      <c r="B91" s="1">
        <v>37</v>
      </c>
      <c r="C91" s="12">
        <f t="shared" si="3"/>
        <v>74.207822785566151</v>
      </c>
      <c r="D91" s="12">
        <f t="shared" si="4"/>
        <v>-3.207822785566151</v>
      </c>
      <c r="E91" s="12">
        <f t="shared" si="5"/>
        <v>10.29012702359738</v>
      </c>
    </row>
    <row r="92" spans="1:5" x14ac:dyDescent="0.25">
      <c r="A92" s="1">
        <v>70</v>
      </c>
      <c r="B92" s="1">
        <v>36</v>
      </c>
      <c r="C92" s="12">
        <f t="shared" si="3"/>
        <v>73.209762156054637</v>
      </c>
      <c r="D92" s="12">
        <f t="shared" si="4"/>
        <v>-3.2097621560546372</v>
      </c>
      <c r="E92" s="12">
        <f t="shared" si="5"/>
        <v>10.302573098440513</v>
      </c>
    </row>
    <row r="93" spans="1:5" x14ac:dyDescent="0.25">
      <c r="A93" s="1">
        <v>76</v>
      </c>
      <c r="B93" s="1">
        <v>40</v>
      </c>
      <c r="C93" s="12">
        <f t="shared" si="3"/>
        <v>77.202004674100721</v>
      </c>
      <c r="D93" s="12">
        <f t="shared" si="4"/>
        <v>-1.2020046741007206</v>
      </c>
      <c r="E93" s="12">
        <f t="shared" si="5"/>
        <v>1.4448152365599796</v>
      </c>
    </row>
    <row r="94" spans="1:5" x14ac:dyDescent="0.25">
      <c r="A94" s="1">
        <v>75</v>
      </c>
      <c r="B94" s="1">
        <v>43</v>
      </c>
      <c r="C94" s="12">
        <f t="shared" si="3"/>
        <v>80.19618656263529</v>
      </c>
      <c r="D94" s="12">
        <f t="shared" si="4"/>
        <v>-5.1961865626352903</v>
      </c>
      <c r="E94" s="12">
        <f t="shared" si="5"/>
        <v>27.000354793711555</v>
      </c>
    </row>
    <row r="95" spans="1:5" x14ac:dyDescent="0.25">
      <c r="A95" s="1">
        <v>66</v>
      </c>
      <c r="B95" s="1">
        <v>40</v>
      </c>
      <c r="C95" s="12">
        <f t="shared" si="3"/>
        <v>77.202004674100721</v>
      </c>
      <c r="D95" s="12">
        <f t="shared" si="4"/>
        <v>-11.202004674100721</v>
      </c>
      <c r="E95" s="12">
        <f t="shared" si="5"/>
        <v>125.48490871857439</v>
      </c>
    </row>
    <row r="96" spans="1:5" x14ac:dyDescent="0.25">
      <c r="A96" s="1">
        <v>61</v>
      </c>
      <c r="B96" s="1">
        <v>42</v>
      </c>
      <c r="C96" s="12">
        <f t="shared" si="3"/>
        <v>79.198125933123777</v>
      </c>
      <c r="D96" s="12">
        <f t="shared" si="4"/>
        <v>-18.198125933123777</v>
      </c>
      <c r="E96" s="12">
        <f t="shared" si="5"/>
        <v>331.17178747783214</v>
      </c>
    </row>
    <row r="97" spans="1:5" x14ac:dyDescent="0.25">
      <c r="A97" s="1">
        <v>70</v>
      </c>
      <c r="B97" s="1">
        <v>44</v>
      </c>
      <c r="C97" s="12">
        <f t="shared" si="3"/>
        <v>81.194247192146818</v>
      </c>
      <c r="D97" s="12">
        <f t="shared" si="4"/>
        <v>-11.194247192146818</v>
      </c>
      <c r="E97" s="12">
        <f t="shared" si="5"/>
        <v>125.31117019888693</v>
      </c>
    </row>
    <row r="98" spans="1:5" x14ac:dyDescent="0.25">
      <c r="A98" s="1">
        <v>77</v>
      </c>
      <c r="B98" s="1">
        <v>37</v>
      </c>
      <c r="C98" s="12">
        <f t="shared" si="3"/>
        <v>74.207822785566151</v>
      </c>
      <c r="D98" s="12">
        <f t="shared" si="4"/>
        <v>2.792177214433849</v>
      </c>
      <c r="E98" s="12">
        <f t="shared" si="5"/>
        <v>7.7962535968035684</v>
      </c>
    </row>
    <row r="99" spans="1:5" x14ac:dyDescent="0.25">
      <c r="A99" s="1">
        <v>72</v>
      </c>
      <c r="B99" s="1">
        <v>44</v>
      </c>
      <c r="C99" s="12">
        <f t="shared" si="3"/>
        <v>81.194247192146818</v>
      </c>
      <c r="D99" s="12">
        <f t="shared" si="4"/>
        <v>-9.1942471921468183</v>
      </c>
      <c r="E99" s="12">
        <f t="shared" si="5"/>
        <v>84.534181430299654</v>
      </c>
    </row>
    <row r="100" spans="1:5" x14ac:dyDescent="0.25">
      <c r="A100" s="1">
        <v>63</v>
      </c>
      <c r="B100" s="1">
        <v>40</v>
      </c>
      <c r="C100" s="12">
        <f t="shared" si="3"/>
        <v>77.202004674100721</v>
      </c>
      <c r="D100" s="12">
        <f t="shared" si="4"/>
        <v>-14.202004674100721</v>
      </c>
      <c r="E100" s="12">
        <f t="shared" si="5"/>
        <v>201.69693676317871</v>
      </c>
    </row>
    <row r="101" spans="1:5" x14ac:dyDescent="0.25">
      <c r="A101" s="1">
        <v>61</v>
      </c>
      <c r="B101" s="1">
        <v>38</v>
      </c>
      <c r="C101" s="12">
        <f t="shared" si="3"/>
        <v>75.205883415077693</v>
      </c>
      <c r="D101" s="12">
        <f t="shared" si="4"/>
        <v>-14.205883415077693</v>
      </c>
      <c r="E101" s="12">
        <f t="shared" si="5"/>
        <v>201.80712360277946</v>
      </c>
    </row>
    <row r="102" spans="1:5" x14ac:dyDescent="0.25">
      <c r="A102" s="1">
        <v>74</v>
      </c>
      <c r="B102" s="1">
        <v>38</v>
      </c>
      <c r="C102" s="12">
        <f t="shared" si="3"/>
        <v>75.205883415077693</v>
      </c>
      <c r="D102" s="12">
        <f t="shared" si="4"/>
        <v>-1.2058834150776931</v>
      </c>
      <c r="E102" s="12">
        <f t="shared" si="5"/>
        <v>1.45415481075944</v>
      </c>
    </row>
    <row r="103" spans="1:5" x14ac:dyDescent="0.25">
      <c r="A103" s="1">
        <v>64</v>
      </c>
      <c r="B103" s="1">
        <v>40</v>
      </c>
      <c r="C103" s="12">
        <f t="shared" si="3"/>
        <v>77.202004674100721</v>
      </c>
      <c r="D103" s="12">
        <f t="shared" si="4"/>
        <v>-13.202004674100721</v>
      </c>
      <c r="E103" s="12">
        <f t="shared" si="5"/>
        <v>174.29292741497727</v>
      </c>
    </row>
    <row r="104" spans="1:5" x14ac:dyDescent="0.25">
      <c r="A104" s="1">
        <v>63</v>
      </c>
      <c r="B104" s="1">
        <v>40</v>
      </c>
      <c r="C104" s="12">
        <f t="shared" si="3"/>
        <v>77.202004674100721</v>
      </c>
      <c r="D104" s="12">
        <f t="shared" si="4"/>
        <v>-14.202004674100721</v>
      </c>
      <c r="E104" s="12">
        <f t="shared" si="5"/>
        <v>201.69693676317871</v>
      </c>
    </row>
    <row r="105" spans="1:5" x14ac:dyDescent="0.25">
      <c r="A105" s="1">
        <v>71</v>
      </c>
      <c r="B105" s="1">
        <v>44</v>
      </c>
      <c r="C105" s="12">
        <f t="shared" si="3"/>
        <v>81.194247192146818</v>
      </c>
      <c r="D105" s="12">
        <f t="shared" si="4"/>
        <v>-10.194247192146818</v>
      </c>
      <c r="E105" s="12">
        <f t="shared" si="5"/>
        <v>103.92267581459329</v>
      </c>
    </row>
    <row r="106" spans="1:5" x14ac:dyDescent="0.25">
      <c r="A106" s="1">
        <v>64</v>
      </c>
      <c r="B106" s="1">
        <v>36</v>
      </c>
      <c r="C106" s="12">
        <f t="shared" si="3"/>
        <v>73.209762156054637</v>
      </c>
      <c r="D106" s="12">
        <f t="shared" si="4"/>
        <v>-9.2097621560546372</v>
      </c>
      <c r="E106" s="12">
        <f t="shared" si="5"/>
        <v>84.819718971096165</v>
      </c>
    </row>
    <row r="107" spans="1:5" x14ac:dyDescent="0.25">
      <c r="A107" s="1">
        <v>62</v>
      </c>
      <c r="B107" s="1">
        <v>43</v>
      </c>
      <c r="C107" s="12">
        <f t="shared" si="3"/>
        <v>80.19618656263529</v>
      </c>
      <c r="D107" s="12">
        <f t="shared" si="4"/>
        <v>-18.19618656263529</v>
      </c>
      <c r="E107" s="12">
        <f t="shared" si="5"/>
        <v>331.1012054222291</v>
      </c>
    </row>
    <row r="108" spans="1:5" x14ac:dyDescent="0.25">
      <c r="A108" s="1">
        <v>62</v>
      </c>
      <c r="B108" s="1">
        <v>37</v>
      </c>
      <c r="C108" s="12">
        <f t="shared" si="3"/>
        <v>74.207822785566151</v>
      </c>
      <c r="D108" s="12">
        <f t="shared" si="4"/>
        <v>-12.207822785566151</v>
      </c>
      <c r="E108" s="12">
        <f t="shared" si="5"/>
        <v>149.03093716378811</v>
      </c>
    </row>
    <row r="109" spans="1:5" x14ac:dyDescent="0.25">
      <c r="A109" s="1">
        <v>76</v>
      </c>
      <c r="B109" s="1">
        <v>44</v>
      </c>
      <c r="C109" s="12">
        <f t="shared" si="3"/>
        <v>81.194247192146818</v>
      </c>
      <c r="D109" s="12">
        <f t="shared" si="4"/>
        <v>-5.1942471921468183</v>
      </c>
      <c r="E109" s="12">
        <f t="shared" si="5"/>
        <v>26.980203893125108</v>
      </c>
    </row>
    <row r="110" spans="1:5" x14ac:dyDescent="0.25">
      <c r="A110" s="1">
        <v>55</v>
      </c>
      <c r="B110" s="1">
        <v>40</v>
      </c>
      <c r="C110" s="12">
        <f t="shared" si="3"/>
        <v>77.202004674100721</v>
      </c>
      <c r="D110" s="12">
        <f t="shared" si="4"/>
        <v>-22.202004674100721</v>
      </c>
      <c r="E110" s="12">
        <f t="shared" si="5"/>
        <v>492.92901154879024</v>
      </c>
    </row>
    <row r="111" spans="1:5" x14ac:dyDescent="0.25">
      <c r="A111" s="1">
        <v>73</v>
      </c>
      <c r="B111" s="1">
        <v>44</v>
      </c>
      <c r="C111" s="12">
        <f t="shared" si="3"/>
        <v>81.194247192146818</v>
      </c>
      <c r="D111" s="12">
        <f t="shared" si="4"/>
        <v>-8.1942471921468183</v>
      </c>
      <c r="E111" s="12">
        <f t="shared" si="5"/>
        <v>67.145687046006017</v>
      </c>
    </row>
    <row r="112" spans="1:5" x14ac:dyDescent="0.25">
      <c r="A112" s="1">
        <v>63</v>
      </c>
      <c r="B112" s="1">
        <v>37</v>
      </c>
      <c r="C112" s="12">
        <f t="shared" si="3"/>
        <v>74.207822785566151</v>
      </c>
      <c r="D112" s="12">
        <f t="shared" si="4"/>
        <v>-11.207822785566151</v>
      </c>
      <c r="E112" s="12">
        <f t="shared" si="5"/>
        <v>125.61529159265579</v>
      </c>
    </row>
    <row r="113" spans="1:5" x14ac:dyDescent="0.25">
      <c r="A113" s="1">
        <v>70</v>
      </c>
      <c r="B113" s="1">
        <v>40</v>
      </c>
      <c r="C113" s="12">
        <f t="shared" si="3"/>
        <v>77.202004674100721</v>
      </c>
      <c r="D113" s="12">
        <f t="shared" si="4"/>
        <v>-7.2020046741007206</v>
      </c>
      <c r="E113" s="12">
        <f t="shared" si="5"/>
        <v>51.86887132576863</v>
      </c>
    </row>
    <row r="114" spans="1:5" x14ac:dyDescent="0.25">
      <c r="A114" s="1">
        <v>71</v>
      </c>
      <c r="B114" s="1">
        <v>41</v>
      </c>
      <c r="C114" s="12">
        <f t="shared" si="3"/>
        <v>78.200065303612263</v>
      </c>
      <c r="D114" s="12">
        <f t="shared" si="4"/>
        <v>-7.2000653036122628</v>
      </c>
      <c r="E114" s="12">
        <f t="shared" si="5"/>
        <v>51.840940376281146</v>
      </c>
    </row>
    <row r="115" spans="1:5" x14ac:dyDescent="0.25">
      <c r="A115" s="1">
        <v>70</v>
      </c>
      <c r="B115" s="1">
        <v>38</v>
      </c>
      <c r="C115" s="12">
        <f t="shared" si="3"/>
        <v>75.205883415077693</v>
      </c>
      <c r="D115" s="12">
        <f t="shared" si="4"/>
        <v>-5.2058834150776931</v>
      </c>
      <c r="E115" s="12">
        <f t="shared" si="5"/>
        <v>27.101222131380986</v>
      </c>
    </row>
    <row r="116" spans="1:5" x14ac:dyDescent="0.25">
      <c r="A116" s="1">
        <v>70</v>
      </c>
      <c r="B116" s="1">
        <v>35</v>
      </c>
      <c r="C116" s="12">
        <f t="shared" si="3"/>
        <v>72.211701526543123</v>
      </c>
      <c r="D116" s="12">
        <f t="shared" si="4"/>
        <v>-2.2117015265431235</v>
      </c>
      <c r="E116" s="12">
        <f t="shared" si="5"/>
        <v>4.8916236425131823</v>
      </c>
    </row>
    <row r="117" spans="1:5" x14ac:dyDescent="0.25">
      <c r="A117" s="1">
        <v>69</v>
      </c>
      <c r="B117" s="1">
        <v>41</v>
      </c>
      <c r="C117" s="12">
        <f t="shared" si="3"/>
        <v>78.200065303612263</v>
      </c>
      <c r="D117" s="12">
        <f t="shared" si="4"/>
        <v>-9.2000653036122628</v>
      </c>
      <c r="E117" s="12">
        <f t="shared" si="5"/>
        <v>84.641201590730191</v>
      </c>
    </row>
    <row r="118" spans="1:5" x14ac:dyDescent="0.25">
      <c r="A118" s="1">
        <v>71</v>
      </c>
      <c r="B118" s="1">
        <v>39</v>
      </c>
      <c r="C118" s="12">
        <f t="shared" si="3"/>
        <v>76.203944044589207</v>
      </c>
      <c r="D118" s="12">
        <f t="shared" si="4"/>
        <v>-5.2039440445892069</v>
      </c>
      <c r="E118" s="12">
        <f t="shared" si="5"/>
        <v>27.081033619215475</v>
      </c>
    </row>
    <row r="119" spans="1:5" x14ac:dyDescent="0.25">
      <c r="A119" s="1">
        <v>54</v>
      </c>
      <c r="B119" s="1">
        <v>40</v>
      </c>
      <c r="C119" s="12">
        <f t="shared" si="3"/>
        <v>77.202004674100721</v>
      </c>
      <c r="D119" s="12">
        <f t="shared" si="4"/>
        <v>-23.202004674100721</v>
      </c>
      <c r="E119" s="12">
        <f t="shared" si="5"/>
        <v>538.33302089699168</v>
      </c>
    </row>
    <row r="120" spans="1:5" x14ac:dyDescent="0.25">
      <c r="A120" s="1">
        <v>65</v>
      </c>
      <c r="B120" s="1">
        <v>44</v>
      </c>
      <c r="C120" s="12">
        <f t="shared" si="3"/>
        <v>81.194247192146818</v>
      </c>
      <c r="D120" s="12">
        <f t="shared" si="4"/>
        <v>-16.194247192146818</v>
      </c>
      <c r="E120" s="12">
        <f t="shared" si="5"/>
        <v>262.2536421203551</v>
      </c>
    </row>
    <row r="121" spans="1:5" x14ac:dyDescent="0.25">
      <c r="A121" s="1">
        <v>62</v>
      </c>
      <c r="B121" s="1">
        <v>38</v>
      </c>
      <c r="C121" s="12">
        <f t="shared" si="3"/>
        <v>75.205883415077693</v>
      </c>
      <c r="D121" s="12">
        <f t="shared" si="4"/>
        <v>-13.205883415077693</v>
      </c>
      <c r="E121" s="12">
        <f t="shared" si="5"/>
        <v>174.39535677262407</v>
      </c>
    </row>
    <row r="122" spans="1:5" x14ac:dyDescent="0.25">
      <c r="A122" s="1">
        <v>61</v>
      </c>
      <c r="B122" s="1">
        <v>40</v>
      </c>
      <c r="C122" s="12">
        <f t="shared" si="3"/>
        <v>77.202004674100721</v>
      </c>
      <c r="D122" s="12">
        <f t="shared" si="4"/>
        <v>-16.202004674100721</v>
      </c>
      <c r="E122" s="12">
        <f t="shared" si="5"/>
        <v>262.50495545958159</v>
      </c>
    </row>
    <row r="123" spans="1:5" x14ac:dyDescent="0.25">
      <c r="A123" s="1">
        <v>62</v>
      </c>
      <c r="B123" s="1">
        <v>38</v>
      </c>
      <c r="C123" s="12">
        <f t="shared" si="3"/>
        <v>75.205883415077693</v>
      </c>
      <c r="D123" s="12">
        <f t="shared" si="4"/>
        <v>-13.205883415077693</v>
      </c>
      <c r="E123" s="12">
        <f t="shared" si="5"/>
        <v>174.39535677262407</v>
      </c>
    </row>
    <row r="124" spans="1:5" x14ac:dyDescent="0.25">
      <c r="A124" s="1">
        <v>62</v>
      </c>
      <c r="B124" s="1">
        <v>36</v>
      </c>
      <c r="C124" s="12">
        <f t="shared" si="3"/>
        <v>73.209762156054637</v>
      </c>
      <c r="D124" s="12">
        <f t="shared" si="4"/>
        <v>-11.209762156054637</v>
      </c>
      <c r="E124" s="12">
        <f t="shared" si="5"/>
        <v>125.65876759531471</v>
      </c>
    </row>
    <row r="125" spans="1:5" x14ac:dyDescent="0.25">
      <c r="A125" s="1">
        <v>95</v>
      </c>
      <c r="B125" s="1">
        <v>49</v>
      </c>
      <c r="C125" s="12">
        <f t="shared" si="3"/>
        <v>86.18455033970443</v>
      </c>
      <c r="D125" s="12">
        <f t="shared" si="4"/>
        <v>8.8154496602955703</v>
      </c>
      <c r="E125" s="12">
        <f t="shared" si="5"/>
        <v>77.712152713205285</v>
      </c>
    </row>
    <row r="126" spans="1:5" x14ac:dyDescent="0.25">
      <c r="A126" s="1">
        <v>80</v>
      </c>
      <c r="B126" s="1">
        <v>54</v>
      </c>
      <c r="C126" s="12">
        <f t="shared" si="3"/>
        <v>91.174853487262055</v>
      </c>
      <c r="D126" s="12">
        <f t="shared" si="4"/>
        <v>-11.174853487262055</v>
      </c>
      <c r="E126" s="12">
        <f t="shared" si="5"/>
        <v>124.87735046177292</v>
      </c>
    </row>
    <row r="127" spans="1:5" x14ac:dyDescent="0.25">
      <c r="A127" s="1">
        <v>105</v>
      </c>
      <c r="B127" s="1">
        <v>52</v>
      </c>
      <c r="C127" s="12">
        <f t="shared" si="3"/>
        <v>89.178732228238999</v>
      </c>
      <c r="D127" s="12">
        <f t="shared" si="4"/>
        <v>15.821267771761001</v>
      </c>
      <c r="E127" s="12">
        <f t="shared" si="5"/>
        <v>250.3125139057633</v>
      </c>
    </row>
    <row r="128" spans="1:5" x14ac:dyDescent="0.25">
      <c r="A128" s="1">
        <v>83</v>
      </c>
      <c r="B128" s="1">
        <v>48</v>
      </c>
      <c r="C128" s="12">
        <f t="shared" si="3"/>
        <v>85.186489710192916</v>
      </c>
      <c r="D128" s="12">
        <f t="shared" si="4"/>
        <v>-2.1864897101929159</v>
      </c>
      <c r="E128" s="12">
        <f t="shared" si="5"/>
        <v>4.7807372527795016</v>
      </c>
    </row>
    <row r="129" spans="1:5" x14ac:dyDescent="0.25">
      <c r="A129" s="1">
        <v>89</v>
      </c>
      <c r="B129" s="1">
        <v>49</v>
      </c>
      <c r="C129" s="12">
        <f t="shared" si="3"/>
        <v>86.18455033970443</v>
      </c>
      <c r="D129" s="12">
        <f t="shared" si="4"/>
        <v>2.8154496602955703</v>
      </c>
      <c r="E129" s="12">
        <f t="shared" si="5"/>
        <v>7.9267567896584419</v>
      </c>
    </row>
    <row r="130" spans="1:5" x14ac:dyDescent="0.25">
      <c r="A130" s="1">
        <v>90</v>
      </c>
      <c r="B130" s="1">
        <v>51</v>
      </c>
      <c r="C130" s="12">
        <f t="shared" si="3"/>
        <v>88.180671598727486</v>
      </c>
      <c r="D130" s="12">
        <f t="shared" si="4"/>
        <v>1.8193284012725144</v>
      </c>
      <c r="E130" s="12">
        <f t="shared" si="5"/>
        <v>3.309955831676803</v>
      </c>
    </row>
    <row r="131" spans="1:5" x14ac:dyDescent="0.25">
      <c r="A131" s="1">
        <v>72</v>
      </c>
      <c r="B131" s="1">
        <v>49</v>
      </c>
      <c r="C131" s="12">
        <f t="shared" ref="C131:C194" si="6">+$I$2+$I$3*B131</f>
        <v>86.18455033970443</v>
      </c>
      <c r="D131" s="12">
        <f t="shared" ref="D131:D194" si="7">+A131-C131</f>
        <v>-14.18455033970443</v>
      </c>
      <c r="E131" s="12">
        <f t="shared" ref="E131:E194" si="8">+D131^2</f>
        <v>201.20146833960905</v>
      </c>
    </row>
    <row r="132" spans="1:5" x14ac:dyDescent="0.25">
      <c r="A132" s="1">
        <v>94</v>
      </c>
      <c r="B132" s="1">
        <v>51</v>
      </c>
      <c r="C132" s="12">
        <f t="shared" si="6"/>
        <v>88.180671598727486</v>
      </c>
      <c r="D132" s="12">
        <f t="shared" si="7"/>
        <v>5.8193284012725144</v>
      </c>
      <c r="E132" s="12">
        <f t="shared" si="8"/>
        <v>33.864583041856918</v>
      </c>
    </row>
    <row r="133" spans="1:5" x14ac:dyDescent="0.25">
      <c r="A133" s="1">
        <v>72</v>
      </c>
      <c r="B133" s="1">
        <v>48</v>
      </c>
      <c r="C133" s="12">
        <f t="shared" si="6"/>
        <v>85.186489710192916</v>
      </c>
      <c r="D133" s="12">
        <f t="shared" si="7"/>
        <v>-13.186489710192916</v>
      </c>
      <c r="E133" s="12">
        <f t="shared" si="8"/>
        <v>173.88351087702364</v>
      </c>
    </row>
    <row r="134" spans="1:5" x14ac:dyDescent="0.25">
      <c r="A134" s="1">
        <v>103</v>
      </c>
      <c r="B134" s="1">
        <v>45</v>
      </c>
      <c r="C134" s="12">
        <f t="shared" si="6"/>
        <v>82.192307821658346</v>
      </c>
      <c r="D134" s="12">
        <f t="shared" si="7"/>
        <v>20.807692178341654</v>
      </c>
      <c r="E134" s="12">
        <f t="shared" si="8"/>
        <v>432.96005378862043</v>
      </c>
    </row>
    <row r="135" spans="1:5" x14ac:dyDescent="0.25">
      <c r="A135" s="1">
        <v>99</v>
      </c>
      <c r="B135" s="1">
        <v>50</v>
      </c>
      <c r="C135" s="12">
        <f t="shared" si="6"/>
        <v>87.182610969215958</v>
      </c>
      <c r="D135" s="12">
        <f t="shared" si="7"/>
        <v>11.817389030784042</v>
      </c>
      <c r="E135" s="12">
        <f t="shared" si="8"/>
        <v>139.650683504895</v>
      </c>
    </row>
    <row r="136" spans="1:5" x14ac:dyDescent="0.25">
      <c r="A136" s="1">
        <v>84</v>
      </c>
      <c r="B136" s="1">
        <v>50</v>
      </c>
      <c r="C136" s="12">
        <f t="shared" si="6"/>
        <v>87.182610969215958</v>
      </c>
      <c r="D136" s="12">
        <f t="shared" si="7"/>
        <v>-3.1826109692159577</v>
      </c>
      <c r="E136" s="12">
        <f t="shared" si="8"/>
        <v>10.129012581373738</v>
      </c>
    </row>
    <row r="137" spans="1:5" x14ac:dyDescent="0.25">
      <c r="A137" s="1">
        <v>93</v>
      </c>
      <c r="B137" s="1">
        <v>50</v>
      </c>
      <c r="C137" s="12">
        <f t="shared" si="6"/>
        <v>87.182610969215958</v>
      </c>
      <c r="D137" s="12">
        <f t="shared" si="7"/>
        <v>5.8173890307840423</v>
      </c>
      <c r="E137" s="12">
        <f t="shared" si="8"/>
        <v>33.842015135486498</v>
      </c>
    </row>
    <row r="138" spans="1:5" x14ac:dyDescent="0.25">
      <c r="A138" s="1">
        <v>108</v>
      </c>
      <c r="B138" s="1">
        <v>47</v>
      </c>
      <c r="C138" s="12">
        <f t="shared" si="6"/>
        <v>84.188429080681388</v>
      </c>
      <c r="D138" s="12">
        <f t="shared" si="7"/>
        <v>23.811570919318612</v>
      </c>
      <c r="E138" s="12">
        <f t="shared" si="8"/>
        <v>566.99090964573986</v>
      </c>
    </row>
    <row r="139" spans="1:5" x14ac:dyDescent="0.25">
      <c r="A139" s="1">
        <v>82</v>
      </c>
      <c r="B139" s="1">
        <v>47</v>
      </c>
      <c r="C139" s="12">
        <f t="shared" si="6"/>
        <v>84.188429080681388</v>
      </c>
      <c r="D139" s="12">
        <f t="shared" si="7"/>
        <v>-2.188429080681388</v>
      </c>
      <c r="E139" s="12">
        <f t="shared" si="8"/>
        <v>4.7892218411719849</v>
      </c>
    </row>
    <row r="140" spans="1:5" x14ac:dyDescent="0.25">
      <c r="A140" s="1">
        <v>88</v>
      </c>
      <c r="B140" s="1">
        <v>54</v>
      </c>
      <c r="C140" s="12">
        <f t="shared" si="6"/>
        <v>91.174853487262055</v>
      </c>
      <c r="D140" s="12">
        <f t="shared" si="7"/>
        <v>-3.1748534872620553</v>
      </c>
      <c r="E140" s="12">
        <f t="shared" si="8"/>
        <v>10.079694665580034</v>
      </c>
    </row>
    <row r="141" spans="1:5" x14ac:dyDescent="0.25">
      <c r="A141" s="1">
        <v>93</v>
      </c>
      <c r="B141" s="1">
        <v>54</v>
      </c>
      <c r="C141" s="12">
        <f t="shared" si="6"/>
        <v>91.174853487262055</v>
      </c>
      <c r="D141" s="12">
        <f t="shared" si="7"/>
        <v>1.8251465127379447</v>
      </c>
      <c r="E141" s="12">
        <f t="shared" si="8"/>
        <v>3.3311597929594807</v>
      </c>
    </row>
    <row r="142" spans="1:5" x14ac:dyDescent="0.25">
      <c r="A142" s="1">
        <v>82</v>
      </c>
      <c r="B142" s="1">
        <v>53</v>
      </c>
      <c r="C142" s="12">
        <f t="shared" si="6"/>
        <v>90.176792857750527</v>
      </c>
      <c r="D142" s="12">
        <f t="shared" si="7"/>
        <v>-8.1767928577505273</v>
      </c>
      <c r="E142" s="12">
        <f t="shared" si="8"/>
        <v>66.859941438560043</v>
      </c>
    </row>
    <row r="143" spans="1:5" x14ac:dyDescent="0.25">
      <c r="A143" s="1">
        <v>106</v>
      </c>
      <c r="B143" s="1">
        <v>52</v>
      </c>
      <c r="C143" s="12">
        <f t="shared" si="6"/>
        <v>89.178732228238999</v>
      </c>
      <c r="D143" s="12">
        <f t="shared" si="7"/>
        <v>16.821267771761001</v>
      </c>
      <c r="E143" s="12">
        <f t="shared" si="8"/>
        <v>282.9550494492853</v>
      </c>
    </row>
    <row r="144" spans="1:5" x14ac:dyDescent="0.25">
      <c r="A144" s="1">
        <v>89</v>
      </c>
      <c r="B144" s="1">
        <v>46</v>
      </c>
      <c r="C144" s="12">
        <f t="shared" si="6"/>
        <v>83.19036845116986</v>
      </c>
      <c r="D144" s="12">
        <f t="shared" si="7"/>
        <v>5.80963154883014</v>
      </c>
      <c r="E144" s="12">
        <f t="shared" si="8"/>
        <v>33.751818733162494</v>
      </c>
    </row>
    <row r="145" spans="1:5" x14ac:dyDescent="0.25">
      <c r="A145" s="1">
        <v>110</v>
      </c>
      <c r="B145" s="1">
        <v>51</v>
      </c>
      <c r="C145" s="12">
        <f t="shared" si="6"/>
        <v>88.180671598727486</v>
      </c>
      <c r="D145" s="12">
        <f t="shared" si="7"/>
        <v>21.819328401272514</v>
      </c>
      <c r="E145" s="12">
        <f t="shared" si="8"/>
        <v>476.08309188257738</v>
      </c>
    </row>
    <row r="146" spans="1:5" x14ac:dyDescent="0.25">
      <c r="A146" s="1">
        <v>87</v>
      </c>
      <c r="B146" s="1">
        <v>49</v>
      </c>
      <c r="C146" s="12">
        <f t="shared" si="6"/>
        <v>86.18455033970443</v>
      </c>
      <c r="D146" s="12">
        <f t="shared" si="7"/>
        <v>0.81544966029557031</v>
      </c>
      <c r="E146" s="12">
        <f t="shared" si="8"/>
        <v>0.66495814847616097</v>
      </c>
    </row>
    <row r="147" spans="1:5" x14ac:dyDescent="0.25">
      <c r="A147" s="1">
        <v>94</v>
      </c>
      <c r="B147" s="1">
        <v>51</v>
      </c>
      <c r="C147" s="12">
        <f t="shared" si="6"/>
        <v>88.180671598727486</v>
      </c>
      <c r="D147" s="12">
        <f t="shared" si="7"/>
        <v>5.8193284012725144</v>
      </c>
      <c r="E147" s="12">
        <f t="shared" si="8"/>
        <v>33.864583041856918</v>
      </c>
    </row>
    <row r="148" spans="1:5" x14ac:dyDescent="0.25">
      <c r="A148" s="1">
        <v>76</v>
      </c>
      <c r="B148" s="1">
        <v>46</v>
      </c>
      <c r="C148" s="12">
        <f t="shared" si="6"/>
        <v>83.19036845116986</v>
      </c>
      <c r="D148" s="12">
        <f t="shared" si="7"/>
        <v>-7.19036845116986</v>
      </c>
      <c r="E148" s="12">
        <f t="shared" si="8"/>
        <v>51.701398463578855</v>
      </c>
    </row>
    <row r="149" spans="1:5" x14ac:dyDescent="0.25">
      <c r="A149" s="1">
        <v>74</v>
      </c>
      <c r="B149" s="1">
        <v>49</v>
      </c>
      <c r="C149" s="12">
        <f t="shared" si="6"/>
        <v>86.18455033970443</v>
      </c>
      <c r="D149" s="12">
        <f t="shared" si="7"/>
        <v>-12.18455033970443</v>
      </c>
      <c r="E149" s="12">
        <f t="shared" si="8"/>
        <v>148.46326698079133</v>
      </c>
    </row>
    <row r="150" spans="1:5" x14ac:dyDescent="0.25">
      <c r="A150" s="1">
        <v>90</v>
      </c>
      <c r="B150" s="1">
        <v>46</v>
      </c>
      <c r="C150" s="12">
        <f t="shared" si="6"/>
        <v>83.19036845116986</v>
      </c>
      <c r="D150" s="12">
        <f t="shared" si="7"/>
        <v>6.80963154883014</v>
      </c>
      <c r="E150" s="12">
        <f t="shared" si="8"/>
        <v>46.371081830822774</v>
      </c>
    </row>
    <row r="151" spans="1:5" x14ac:dyDescent="0.25">
      <c r="A151" s="1">
        <v>83</v>
      </c>
      <c r="B151" s="1">
        <v>52</v>
      </c>
      <c r="C151" s="12">
        <f t="shared" si="6"/>
        <v>89.178732228238999</v>
      </c>
      <c r="D151" s="12">
        <f t="shared" si="7"/>
        <v>-6.1787322282389994</v>
      </c>
      <c r="E151" s="12">
        <f t="shared" si="8"/>
        <v>38.176731948279269</v>
      </c>
    </row>
    <row r="152" spans="1:5" x14ac:dyDescent="0.25">
      <c r="A152" s="1">
        <v>91</v>
      </c>
      <c r="B152" s="1">
        <v>45</v>
      </c>
      <c r="C152" s="12">
        <f t="shared" si="6"/>
        <v>82.192307821658346</v>
      </c>
      <c r="D152" s="12">
        <f t="shared" si="7"/>
        <v>8.8076921783416537</v>
      </c>
      <c r="E152" s="12">
        <f t="shared" si="8"/>
        <v>77.575441508420752</v>
      </c>
    </row>
    <row r="153" spans="1:5" x14ac:dyDescent="0.25">
      <c r="A153" s="1">
        <v>98</v>
      </c>
      <c r="B153" s="1">
        <v>46</v>
      </c>
      <c r="C153" s="12">
        <f t="shared" si="6"/>
        <v>83.19036845116986</v>
      </c>
      <c r="D153" s="12">
        <f t="shared" si="7"/>
        <v>14.80963154883014</v>
      </c>
      <c r="E153" s="12">
        <f t="shared" si="8"/>
        <v>219.325186612105</v>
      </c>
    </row>
    <row r="154" spans="1:5" x14ac:dyDescent="0.25">
      <c r="A154" s="1">
        <v>71</v>
      </c>
      <c r="B154" s="1">
        <v>47</v>
      </c>
      <c r="C154" s="12">
        <f t="shared" si="6"/>
        <v>84.188429080681388</v>
      </c>
      <c r="D154" s="12">
        <f t="shared" si="7"/>
        <v>-13.188429080681388</v>
      </c>
      <c r="E154" s="12">
        <f t="shared" si="8"/>
        <v>173.93466161616251</v>
      </c>
    </row>
    <row r="155" spans="1:5" x14ac:dyDescent="0.25">
      <c r="A155" s="1">
        <v>81</v>
      </c>
      <c r="B155" s="1">
        <v>53</v>
      </c>
      <c r="C155" s="12">
        <f t="shared" si="6"/>
        <v>90.176792857750527</v>
      </c>
      <c r="D155" s="12">
        <f t="shared" si="7"/>
        <v>-9.1767928577505273</v>
      </c>
      <c r="E155" s="12">
        <f t="shared" si="8"/>
        <v>84.213527154061097</v>
      </c>
    </row>
    <row r="156" spans="1:5" x14ac:dyDescent="0.25">
      <c r="A156" s="1">
        <v>73</v>
      </c>
      <c r="B156" s="1">
        <v>54</v>
      </c>
      <c r="C156" s="12">
        <f t="shared" si="6"/>
        <v>91.174853487262055</v>
      </c>
      <c r="D156" s="12">
        <f t="shared" si="7"/>
        <v>-18.174853487262055</v>
      </c>
      <c r="E156" s="12">
        <f t="shared" si="8"/>
        <v>330.32529928344167</v>
      </c>
    </row>
    <row r="157" spans="1:5" x14ac:dyDescent="0.25">
      <c r="A157" s="1">
        <v>87</v>
      </c>
      <c r="B157" s="1">
        <v>48</v>
      </c>
      <c r="C157" s="12">
        <f t="shared" si="6"/>
        <v>85.186489710192916</v>
      </c>
      <c r="D157" s="12">
        <f t="shared" si="7"/>
        <v>1.8135102898070841</v>
      </c>
      <c r="E157" s="12">
        <f t="shared" si="8"/>
        <v>3.2888195712361741</v>
      </c>
    </row>
    <row r="158" spans="1:5" x14ac:dyDescent="0.25">
      <c r="A158" s="1">
        <v>106</v>
      </c>
      <c r="B158" s="1">
        <v>52</v>
      </c>
      <c r="C158" s="12">
        <f t="shared" si="6"/>
        <v>89.178732228238999</v>
      </c>
      <c r="D158" s="12">
        <f t="shared" si="7"/>
        <v>16.821267771761001</v>
      </c>
      <c r="E158" s="12">
        <f t="shared" si="8"/>
        <v>282.9550494492853</v>
      </c>
    </row>
    <row r="159" spans="1:5" x14ac:dyDescent="0.25">
      <c r="A159" s="1">
        <v>103</v>
      </c>
      <c r="B159" s="1">
        <v>63</v>
      </c>
      <c r="C159" s="12">
        <f t="shared" si="6"/>
        <v>100.15739915286576</v>
      </c>
      <c r="D159" s="12">
        <f t="shared" si="7"/>
        <v>2.8426008471342357</v>
      </c>
      <c r="E159" s="12">
        <f t="shared" si="8"/>
        <v>8.0803795761282746</v>
      </c>
    </row>
    <row r="160" spans="1:5" x14ac:dyDescent="0.25">
      <c r="A160" s="1">
        <v>110</v>
      </c>
      <c r="B160" s="1">
        <v>61</v>
      </c>
      <c r="C160" s="12">
        <f t="shared" si="6"/>
        <v>98.161277893842708</v>
      </c>
      <c r="D160" s="12">
        <f t="shared" si="7"/>
        <v>11.838722106157292</v>
      </c>
      <c r="E160" s="12">
        <f t="shared" si="8"/>
        <v>140.15534110681733</v>
      </c>
    </row>
    <row r="161" spans="1:5" x14ac:dyDescent="0.25">
      <c r="A161" s="1">
        <v>99</v>
      </c>
      <c r="B161" s="1">
        <v>55</v>
      </c>
      <c r="C161" s="12">
        <f t="shared" si="6"/>
        <v>92.172914116773569</v>
      </c>
      <c r="D161" s="12">
        <f t="shared" si="7"/>
        <v>6.827085883226431</v>
      </c>
      <c r="E161" s="12">
        <f t="shared" si="8"/>
        <v>46.609101656949619</v>
      </c>
    </row>
    <row r="162" spans="1:5" x14ac:dyDescent="0.25">
      <c r="A162" s="1">
        <v>109</v>
      </c>
      <c r="B162" s="1">
        <v>56</v>
      </c>
      <c r="C162" s="12">
        <f t="shared" si="6"/>
        <v>93.170974746285097</v>
      </c>
      <c r="D162" s="12">
        <f t="shared" si="7"/>
        <v>15.829025253714903</v>
      </c>
      <c r="E162" s="12">
        <f t="shared" si="8"/>
        <v>250.55804048274416</v>
      </c>
    </row>
    <row r="163" spans="1:5" x14ac:dyDescent="0.25">
      <c r="A163" s="1">
        <v>93</v>
      </c>
      <c r="B163" s="1">
        <v>57</v>
      </c>
      <c r="C163" s="12">
        <f t="shared" si="6"/>
        <v>94.169035375796625</v>
      </c>
      <c r="D163" s="12">
        <f t="shared" si="7"/>
        <v>-1.169035375796625</v>
      </c>
      <c r="E163" s="12">
        <f t="shared" si="8"/>
        <v>1.3666437098639561</v>
      </c>
    </row>
    <row r="164" spans="1:5" x14ac:dyDescent="0.25">
      <c r="A164" s="1">
        <v>95</v>
      </c>
      <c r="B164" s="1">
        <v>62</v>
      </c>
      <c r="C164" s="12">
        <f t="shared" si="6"/>
        <v>99.159338523354222</v>
      </c>
      <c r="D164" s="12">
        <f t="shared" si="7"/>
        <v>-4.1593385233542222</v>
      </c>
      <c r="E164" s="12">
        <f t="shared" si="8"/>
        <v>17.300096951858482</v>
      </c>
    </row>
    <row r="165" spans="1:5" x14ac:dyDescent="0.25">
      <c r="A165" s="1">
        <v>116</v>
      </c>
      <c r="B165" s="1">
        <v>61</v>
      </c>
      <c r="C165" s="12">
        <f t="shared" si="6"/>
        <v>98.161277893842708</v>
      </c>
      <c r="D165" s="12">
        <f t="shared" si="7"/>
        <v>17.838722106157292</v>
      </c>
      <c r="E165" s="12">
        <f t="shared" si="8"/>
        <v>318.22000638070483</v>
      </c>
    </row>
    <row r="166" spans="1:5" x14ac:dyDescent="0.25">
      <c r="A166" s="1">
        <v>103</v>
      </c>
      <c r="B166" s="1">
        <v>56</v>
      </c>
      <c r="C166" s="12">
        <f t="shared" si="6"/>
        <v>93.170974746285097</v>
      </c>
      <c r="D166" s="12">
        <f t="shared" si="7"/>
        <v>9.829025253714903</v>
      </c>
      <c r="E166" s="12">
        <f t="shared" si="8"/>
        <v>96.609737438165311</v>
      </c>
    </row>
    <row r="167" spans="1:5" x14ac:dyDescent="0.25">
      <c r="A167" s="1">
        <v>93</v>
      </c>
      <c r="B167" s="1">
        <v>56</v>
      </c>
      <c r="C167" s="12">
        <f t="shared" si="6"/>
        <v>93.170974746285097</v>
      </c>
      <c r="D167" s="12">
        <f t="shared" si="7"/>
        <v>-0.17097474628509701</v>
      </c>
      <c r="E167" s="12">
        <f t="shared" si="8"/>
        <v>2.9232363867253294E-2</v>
      </c>
    </row>
    <row r="168" spans="1:5" x14ac:dyDescent="0.25">
      <c r="A168" s="1">
        <v>91</v>
      </c>
      <c r="B168" s="1">
        <v>59</v>
      </c>
      <c r="C168" s="12">
        <f t="shared" si="6"/>
        <v>96.165156634819667</v>
      </c>
      <c r="D168" s="12">
        <f t="shared" si="7"/>
        <v>-5.1651566348196667</v>
      </c>
      <c r="E168" s="12">
        <f t="shared" si="8"/>
        <v>26.678843062221624</v>
      </c>
    </row>
    <row r="169" spans="1:5" x14ac:dyDescent="0.25">
      <c r="A169" s="1">
        <v>74</v>
      </c>
      <c r="B169" s="1">
        <v>59</v>
      </c>
      <c r="C169" s="12">
        <f t="shared" si="6"/>
        <v>96.165156634819667</v>
      </c>
      <c r="D169" s="12">
        <f t="shared" si="7"/>
        <v>-22.165156634819667</v>
      </c>
      <c r="E169" s="12">
        <f t="shared" si="8"/>
        <v>491.29416864609027</v>
      </c>
    </row>
    <row r="170" spans="1:5" x14ac:dyDescent="0.25">
      <c r="A170" s="1">
        <v>81</v>
      </c>
      <c r="B170" s="1">
        <v>61</v>
      </c>
      <c r="C170" s="12">
        <f t="shared" si="6"/>
        <v>98.161277893842708</v>
      </c>
      <c r="D170" s="12">
        <f t="shared" si="7"/>
        <v>-17.161277893842708</v>
      </c>
      <c r="E170" s="12">
        <f t="shared" si="8"/>
        <v>294.50945894969442</v>
      </c>
    </row>
    <row r="171" spans="1:5" x14ac:dyDescent="0.25">
      <c r="A171" s="1">
        <v>74</v>
      </c>
      <c r="B171" s="1">
        <v>60</v>
      </c>
      <c r="C171" s="12">
        <f t="shared" si="6"/>
        <v>97.163217264331195</v>
      </c>
      <c r="D171" s="12">
        <f t="shared" si="7"/>
        <v>-23.163217264331195</v>
      </c>
      <c r="E171" s="12">
        <f t="shared" si="8"/>
        <v>536.53463403461069</v>
      </c>
    </row>
    <row r="172" spans="1:5" x14ac:dyDescent="0.25">
      <c r="A172" s="1">
        <v>95</v>
      </c>
      <c r="B172" s="1">
        <v>60</v>
      </c>
      <c r="C172" s="12">
        <f t="shared" si="6"/>
        <v>97.163217264331195</v>
      </c>
      <c r="D172" s="12">
        <f t="shared" si="7"/>
        <v>-2.1632172643311947</v>
      </c>
      <c r="E172" s="12">
        <f t="shared" si="8"/>
        <v>4.6795089327005375</v>
      </c>
    </row>
    <row r="173" spans="1:5" x14ac:dyDescent="0.25">
      <c r="A173" s="1">
        <v>111</v>
      </c>
      <c r="B173" s="1">
        <v>56</v>
      </c>
      <c r="C173" s="12">
        <f t="shared" si="6"/>
        <v>93.170974746285097</v>
      </c>
      <c r="D173" s="12">
        <f t="shared" si="7"/>
        <v>17.829025253714903</v>
      </c>
      <c r="E173" s="12">
        <f t="shared" si="8"/>
        <v>317.87414149760377</v>
      </c>
    </row>
    <row r="174" spans="1:5" x14ac:dyDescent="0.25">
      <c r="A174" s="1">
        <v>108</v>
      </c>
      <c r="B174" s="1">
        <v>57</v>
      </c>
      <c r="C174" s="12">
        <f t="shared" si="6"/>
        <v>94.169035375796625</v>
      </c>
      <c r="D174" s="12">
        <f t="shared" si="7"/>
        <v>13.830964624203375</v>
      </c>
      <c r="E174" s="12">
        <f t="shared" si="8"/>
        <v>191.2955824359652</v>
      </c>
    </row>
    <row r="175" spans="1:5" x14ac:dyDescent="0.25">
      <c r="A175" s="1">
        <v>88</v>
      </c>
      <c r="B175" s="1">
        <v>59</v>
      </c>
      <c r="C175" s="12">
        <f t="shared" si="6"/>
        <v>96.165156634819667</v>
      </c>
      <c r="D175" s="12">
        <f t="shared" si="7"/>
        <v>-8.1651566348196667</v>
      </c>
      <c r="E175" s="12">
        <f t="shared" si="8"/>
        <v>66.669782871139617</v>
      </c>
    </row>
    <row r="176" spans="1:5" x14ac:dyDescent="0.25">
      <c r="A176" s="1">
        <v>92</v>
      </c>
      <c r="B176" s="1">
        <v>58</v>
      </c>
      <c r="C176" s="12">
        <f t="shared" si="6"/>
        <v>95.167096005308139</v>
      </c>
      <c r="D176" s="12">
        <f t="shared" si="7"/>
        <v>-3.1670960053081387</v>
      </c>
      <c r="E176" s="12">
        <f t="shared" si="8"/>
        <v>10.030497106838769</v>
      </c>
    </row>
    <row r="177" spans="1:5" x14ac:dyDescent="0.25">
      <c r="A177" s="1">
        <v>101</v>
      </c>
      <c r="B177" s="1">
        <v>59</v>
      </c>
      <c r="C177" s="12">
        <f t="shared" si="6"/>
        <v>96.165156634819667</v>
      </c>
      <c r="D177" s="12">
        <f t="shared" si="7"/>
        <v>4.8348433651803333</v>
      </c>
      <c r="E177" s="12">
        <f t="shared" si="8"/>
        <v>23.37571036582829</v>
      </c>
    </row>
    <row r="178" spans="1:5" x14ac:dyDescent="0.25">
      <c r="A178" s="1">
        <v>90</v>
      </c>
      <c r="B178" s="1">
        <v>64</v>
      </c>
      <c r="C178" s="12">
        <f t="shared" si="6"/>
        <v>101.15545978237728</v>
      </c>
      <c r="D178" s="12">
        <f t="shared" si="7"/>
        <v>-11.155459782377278</v>
      </c>
      <c r="E178" s="12">
        <f t="shared" si="8"/>
        <v>124.4442829562369</v>
      </c>
    </row>
    <row r="179" spans="1:5" x14ac:dyDescent="0.25">
      <c r="A179" s="1">
        <v>109</v>
      </c>
      <c r="B179" s="1">
        <v>64</v>
      </c>
      <c r="C179" s="12">
        <f t="shared" si="6"/>
        <v>101.15545978237728</v>
      </c>
      <c r="D179" s="12">
        <f t="shared" si="7"/>
        <v>7.8445402176227219</v>
      </c>
      <c r="E179" s="12">
        <f t="shared" si="8"/>
        <v>61.536811225900344</v>
      </c>
    </row>
    <row r="180" spans="1:5" x14ac:dyDescent="0.25">
      <c r="A180" s="1">
        <v>87</v>
      </c>
      <c r="B180" s="1">
        <v>62</v>
      </c>
      <c r="C180" s="12">
        <f t="shared" si="6"/>
        <v>99.159338523354222</v>
      </c>
      <c r="D180" s="12">
        <f t="shared" si="7"/>
        <v>-12.159338523354222</v>
      </c>
      <c r="E180" s="12">
        <f t="shared" si="8"/>
        <v>147.84951332552603</v>
      </c>
    </row>
    <row r="181" spans="1:5" x14ac:dyDescent="0.25">
      <c r="A181" s="1">
        <v>92</v>
      </c>
      <c r="B181" s="1">
        <v>59</v>
      </c>
      <c r="C181" s="12">
        <f t="shared" si="6"/>
        <v>96.165156634819667</v>
      </c>
      <c r="D181" s="12">
        <f t="shared" si="7"/>
        <v>-4.1651566348196667</v>
      </c>
      <c r="E181" s="12">
        <f t="shared" si="8"/>
        <v>17.348529792582291</v>
      </c>
    </row>
    <row r="182" spans="1:5" x14ac:dyDescent="0.25">
      <c r="A182" s="1">
        <v>86</v>
      </c>
      <c r="B182" s="1">
        <v>56</v>
      </c>
      <c r="C182" s="12">
        <f t="shared" si="6"/>
        <v>93.170974746285097</v>
      </c>
      <c r="D182" s="12">
        <f t="shared" si="7"/>
        <v>-7.170974746285097</v>
      </c>
      <c r="E182" s="12">
        <f t="shared" si="8"/>
        <v>51.42287881185861</v>
      </c>
    </row>
    <row r="183" spans="1:5" x14ac:dyDescent="0.25">
      <c r="A183" s="1">
        <v>135</v>
      </c>
      <c r="B183" s="1">
        <v>60</v>
      </c>
      <c r="C183" s="12">
        <f t="shared" si="6"/>
        <v>97.163217264331195</v>
      </c>
      <c r="D183" s="12">
        <f t="shared" si="7"/>
        <v>37.836782735668805</v>
      </c>
      <c r="E183" s="12">
        <f t="shared" si="8"/>
        <v>1431.6221277862051</v>
      </c>
    </row>
    <row r="184" spans="1:5" x14ac:dyDescent="0.25">
      <c r="A184" s="1">
        <v>87</v>
      </c>
      <c r="B184" s="1">
        <v>61</v>
      </c>
      <c r="C184" s="12">
        <f t="shared" si="6"/>
        <v>98.161277893842708</v>
      </c>
      <c r="D184" s="12">
        <f t="shared" si="7"/>
        <v>-11.161277893842708</v>
      </c>
      <c r="E184" s="12">
        <f t="shared" si="8"/>
        <v>124.57412422358192</v>
      </c>
    </row>
    <row r="185" spans="1:5" x14ac:dyDescent="0.25">
      <c r="A185" s="1">
        <v>90</v>
      </c>
      <c r="B185" s="1">
        <v>55</v>
      </c>
      <c r="C185" s="12">
        <f t="shared" si="6"/>
        <v>92.172914116773569</v>
      </c>
      <c r="D185" s="12">
        <f t="shared" si="7"/>
        <v>-2.172914116773569</v>
      </c>
      <c r="E185" s="12">
        <f t="shared" si="8"/>
        <v>4.7215557588738593</v>
      </c>
    </row>
    <row r="186" spans="1:5" x14ac:dyDescent="0.25">
      <c r="A186" s="1">
        <v>90</v>
      </c>
      <c r="B186" s="1">
        <v>63</v>
      </c>
      <c r="C186" s="12">
        <f t="shared" si="6"/>
        <v>100.15739915286576</v>
      </c>
      <c r="D186" s="12">
        <f t="shared" si="7"/>
        <v>-10.157399152865764</v>
      </c>
      <c r="E186" s="12">
        <f t="shared" si="8"/>
        <v>103.17275755063815</v>
      </c>
    </row>
    <row r="187" spans="1:5" x14ac:dyDescent="0.25">
      <c r="A187" s="1">
        <v>80</v>
      </c>
      <c r="B187" s="1">
        <v>59</v>
      </c>
      <c r="C187" s="12">
        <f t="shared" si="6"/>
        <v>96.165156634819667</v>
      </c>
      <c r="D187" s="12">
        <f t="shared" si="7"/>
        <v>-16.165156634819667</v>
      </c>
      <c r="E187" s="12">
        <f t="shared" si="8"/>
        <v>261.31228902825427</v>
      </c>
    </row>
    <row r="188" spans="1:5" x14ac:dyDescent="0.25">
      <c r="A188" s="1">
        <v>117</v>
      </c>
      <c r="B188" s="1">
        <v>79</v>
      </c>
      <c r="C188" s="12">
        <f t="shared" si="6"/>
        <v>116.12636922505013</v>
      </c>
      <c r="D188" s="12">
        <f t="shared" si="7"/>
        <v>0.87363077494987351</v>
      </c>
      <c r="E188" s="12">
        <f t="shared" si="8"/>
        <v>0.76323073093951654</v>
      </c>
    </row>
    <row r="189" spans="1:5" x14ac:dyDescent="0.25">
      <c r="A189" s="1">
        <v>113</v>
      </c>
      <c r="B189" s="1">
        <v>80</v>
      </c>
      <c r="C189" s="12">
        <f t="shared" si="6"/>
        <v>117.12442985456164</v>
      </c>
      <c r="D189" s="12">
        <f t="shared" si="7"/>
        <v>-4.1244298545616402</v>
      </c>
      <c r="E189" s="12">
        <f t="shared" si="8"/>
        <v>17.010921625199352</v>
      </c>
    </row>
    <row r="190" spans="1:5" x14ac:dyDescent="0.25">
      <c r="A190" s="1">
        <v>117</v>
      </c>
      <c r="B190" s="1">
        <v>78</v>
      </c>
      <c r="C190" s="12">
        <f t="shared" si="6"/>
        <v>115.1283085955386</v>
      </c>
      <c r="D190" s="12">
        <f t="shared" si="7"/>
        <v>1.8716914044614015</v>
      </c>
      <c r="E190" s="12">
        <f t="shared" si="8"/>
        <v>3.5032287135346936</v>
      </c>
    </row>
    <row r="191" spans="1:5" x14ac:dyDescent="0.25">
      <c r="A191" s="1">
        <v>124</v>
      </c>
      <c r="B191" s="1">
        <v>76</v>
      </c>
      <c r="C191" s="12">
        <f t="shared" si="6"/>
        <v>113.13218733651556</v>
      </c>
      <c r="D191" s="12">
        <f t="shared" si="7"/>
        <v>10.867812663484443</v>
      </c>
      <c r="E191" s="12">
        <f t="shared" si="8"/>
        <v>118.10935208859283</v>
      </c>
    </row>
    <row r="192" spans="1:5" x14ac:dyDescent="0.25">
      <c r="A192" s="1">
        <v>126</v>
      </c>
      <c r="B192" s="1">
        <v>70</v>
      </c>
      <c r="C192" s="12">
        <f t="shared" si="6"/>
        <v>107.14382355944642</v>
      </c>
      <c r="D192" s="12">
        <f t="shared" si="7"/>
        <v>18.856176440553583</v>
      </c>
      <c r="E192" s="12">
        <f t="shared" si="8"/>
        <v>355.55538995728796</v>
      </c>
    </row>
    <row r="193" spans="1:5" x14ac:dyDescent="0.25">
      <c r="A193" s="1">
        <v>120</v>
      </c>
      <c r="B193" s="1">
        <v>67</v>
      </c>
      <c r="C193" s="12">
        <f t="shared" si="6"/>
        <v>104.14964167091185</v>
      </c>
      <c r="D193" s="12">
        <f t="shared" si="7"/>
        <v>15.850358329088152</v>
      </c>
      <c r="E193" s="12">
        <f t="shared" si="8"/>
        <v>251.23385916049415</v>
      </c>
    </row>
    <row r="194" spans="1:5" x14ac:dyDescent="0.25">
      <c r="A194" s="1">
        <v>119</v>
      </c>
      <c r="B194" s="1">
        <v>76</v>
      </c>
      <c r="C194" s="12">
        <f t="shared" si="6"/>
        <v>113.13218733651556</v>
      </c>
      <c r="D194" s="12">
        <f t="shared" si="7"/>
        <v>5.8678126634844432</v>
      </c>
      <c r="E194" s="12">
        <f t="shared" si="8"/>
        <v>34.431225453748397</v>
      </c>
    </row>
    <row r="195" spans="1:5" x14ac:dyDescent="0.25">
      <c r="A195" s="1">
        <v>116</v>
      </c>
      <c r="B195" s="1">
        <v>69</v>
      </c>
      <c r="C195" s="12">
        <f t="shared" ref="C195:C207" si="9">+$I$2+$I$3*B195</f>
        <v>106.14576292993489</v>
      </c>
      <c r="D195" s="12">
        <f t="shared" ref="D195:D207" si="10">+A195-C195</f>
        <v>9.8542370700651105</v>
      </c>
      <c r="E195" s="12">
        <f t="shared" ref="E195:E207" si="11">+D195^2</f>
        <v>97.105988233045409</v>
      </c>
    </row>
    <row r="196" spans="1:5" x14ac:dyDescent="0.25">
      <c r="A196" s="1">
        <v>113</v>
      </c>
      <c r="B196" s="1">
        <v>74</v>
      </c>
      <c r="C196" s="12">
        <f t="shared" si="9"/>
        <v>111.1360660774925</v>
      </c>
      <c r="D196" s="12">
        <f t="shared" si="10"/>
        <v>1.8639339225074991</v>
      </c>
      <c r="E196" s="12">
        <f t="shared" si="11"/>
        <v>3.4742496674741918</v>
      </c>
    </row>
    <row r="197" spans="1:5" x14ac:dyDescent="0.25">
      <c r="A197" s="1">
        <v>116</v>
      </c>
      <c r="B197" s="1">
        <v>71</v>
      </c>
      <c r="C197" s="12">
        <f t="shared" si="9"/>
        <v>108.14188418895793</v>
      </c>
      <c r="D197" s="12">
        <f t="shared" si="10"/>
        <v>7.8581158110420688</v>
      </c>
      <c r="E197" s="12">
        <f t="shared" si="11"/>
        <v>61.749984099749348</v>
      </c>
    </row>
    <row r="198" spans="1:5" x14ac:dyDescent="0.25">
      <c r="A198" s="1">
        <v>113</v>
      </c>
      <c r="B198" s="1">
        <v>68</v>
      </c>
      <c r="C198" s="12">
        <f t="shared" si="9"/>
        <v>105.14770230042338</v>
      </c>
      <c r="D198" s="12">
        <f t="shared" si="10"/>
        <v>7.8522976995766243</v>
      </c>
      <c r="E198" s="12">
        <f t="shared" si="11"/>
        <v>61.658579162776348</v>
      </c>
    </row>
    <row r="199" spans="1:5" x14ac:dyDescent="0.25">
      <c r="A199" s="1">
        <v>110</v>
      </c>
      <c r="B199" s="1">
        <v>77</v>
      </c>
      <c r="C199" s="12">
        <f t="shared" si="9"/>
        <v>114.13024796602707</v>
      </c>
      <c r="D199" s="12">
        <f t="shared" si="10"/>
        <v>-4.1302479660270706</v>
      </c>
      <c r="E199" s="12">
        <f t="shared" si="11"/>
        <v>17.058948260870753</v>
      </c>
    </row>
    <row r="200" spans="1:5" x14ac:dyDescent="0.25">
      <c r="A200" s="1">
        <v>128</v>
      </c>
      <c r="B200" s="1">
        <v>67</v>
      </c>
      <c r="C200" s="12">
        <f t="shared" si="9"/>
        <v>104.14964167091185</v>
      </c>
      <c r="D200" s="12">
        <f t="shared" si="10"/>
        <v>23.850358329088152</v>
      </c>
      <c r="E200" s="12">
        <f t="shared" si="11"/>
        <v>568.83959242590458</v>
      </c>
    </row>
    <row r="201" spans="1:5" x14ac:dyDescent="0.25">
      <c r="A201" s="1">
        <v>107</v>
      </c>
      <c r="B201" s="1">
        <v>73</v>
      </c>
      <c r="C201" s="12">
        <f t="shared" si="9"/>
        <v>110.13800544798099</v>
      </c>
      <c r="D201" s="12">
        <f t="shared" si="10"/>
        <v>-3.1380054479809871</v>
      </c>
      <c r="E201" s="12">
        <f t="shared" si="11"/>
        <v>9.8470781915583565</v>
      </c>
    </row>
    <row r="202" spans="1:5" x14ac:dyDescent="0.25">
      <c r="A202" s="1">
        <v>110</v>
      </c>
      <c r="B202" s="1">
        <v>79</v>
      </c>
      <c r="C202" s="12">
        <f t="shared" si="9"/>
        <v>116.12636922505013</v>
      </c>
      <c r="D202" s="12">
        <f t="shared" si="10"/>
        <v>-6.1263692250501265</v>
      </c>
      <c r="E202" s="12">
        <f t="shared" si="11"/>
        <v>37.53239988164129</v>
      </c>
    </row>
    <row r="203" spans="1:5" x14ac:dyDescent="0.25">
      <c r="A203" s="1">
        <v>116</v>
      </c>
      <c r="B203" s="1">
        <v>71</v>
      </c>
      <c r="C203" s="12">
        <f t="shared" si="9"/>
        <v>108.14188418895793</v>
      </c>
      <c r="D203" s="12">
        <f t="shared" si="10"/>
        <v>7.8581158110420688</v>
      </c>
      <c r="E203" s="12">
        <f t="shared" si="11"/>
        <v>61.749984099749348</v>
      </c>
    </row>
    <row r="204" spans="1:5" x14ac:dyDescent="0.25">
      <c r="A204" s="1">
        <v>123</v>
      </c>
      <c r="B204" s="1">
        <v>74</v>
      </c>
      <c r="C204" s="12">
        <f t="shared" si="9"/>
        <v>111.1360660774925</v>
      </c>
      <c r="D204" s="12">
        <f t="shared" si="10"/>
        <v>11.863933922507499</v>
      </c>
      <c r="E204" s="12">
        <f t="shared" si="11"/>
        <v>140.75292811762418</v>
      </c>
    </row>
    <row r="205" spans="1:5" x14ac:dyDescent="0.25">
      <c r="A205" s="1">
        <v>124</v>
      </c>
      <c r="B205" s="1">
        <v>80</v>
      </c>
      <c r="C205" s="12">
        <f t="shared" si="9"/>
        <v>117.12442985456164</v>
      </c>
      <c r="D205" s="12">
        <f t="shared" si="10"/>
        <v>6.8755701454383598</v>
      </c>
      <c r="E205" s="12">
        <f t="shared" si="11"/>
        <v>47.273464824843266</v>
      </c>
    </row>
    <row r="206" spans="1:5" x14ac:dyDescent="0.25">
      <c r="A206" s="1">
        <v>113</v>
      </c>
      <c r="B206" s="1">
        <v>77</v>
      </c>
      <c r="C206" s="12">
        <f t="shared" si="9"/>
        <v>114.13024796602707</v>
      </c>
      <c r="D206" s="12">
        <f t="shared" si="10"/>
        <v>-1.1302479660270706</v>
      </c>
      <c r="E206" s="12">
        <f t="shared" si="11"/>
        <v>1.2774604647083301</v>
      </c>
    </row>
    <row r="207" spans="1:5" x14ac:dyDescent="0.25">
      <c r="A207" s="1">
        <v>116</v>
      </c>
      <c r="B207" s="1">
        <v>75</v>
      </c>
      <c r="C207" s="12">
        <f t="shared" si="9"/>
        <v>112.13412670700403</v>
      </c>
      <c r="D207" s="12">
        <f t="shared" si="10"/>
        <v>3.8658732929959712</v>
      </c>
      <c r="E207" s="12">
        <f t="shared" si="11"/>
        <v>14.944976317499513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B52BE-7AB9-475B-8DE2-A3EC05BFC388}">
  <dimension ref="A1:I230"/>
  <sheetViews>
    <sheetView showGridLines="0" workbookViewId="0">
      <selection activeCell="H28" sqref="H28"/>
    </sheetView>
  </sheetViews>
  <sheetFormatPr baseColWidth="10" defaultRowHeight="15" x14ac:dyDescent="0.25"/>
  <cols>
    <col min="1" max="1" width="24.7109375" style="21" bestFit="1" customWidth="1"/>
    <col min="2" max="2" width="14.42578125" style="21" customWidth="1"/>
    <col min="3" max="3" width="15.5703125" style="21" bestFit="1" customWidth="1"/>
    <col min="4" max="4" width="21" style="21" bestFit="1" customWidth="1"/>
    <col min="5" max="5" width="10.7109375" style="21" bestFit="1" customWidth="1"/>
    <col min="6" max="6" width="13.7109375" style="21" bestFit="1" customWidth="1"/>
    <col min="7" max="7" width="11.140625" style="21" bestFit="1" customWidth="1"/>
    <col min="8" max="8" width="11.42578125" style="21" bestFit="1" customWidth="1"/>
    <col min="9" max="9" width="12.42578125" style="21" bestFit="1" customWidth="1"/>
  </cols>
  <sheetData>
    <row r="1" spans="1:9" x14ac:dyDescent="0.25">
      <c r="A1" s="21" t="s">
        <v>27</v>
      </c>
    </row>
    <row r="2" spans="1:9" ht="15.75" thickBot="1" x14ac:dyDescent="0.3"/>
    <row r="3" spans="1:9" x14ac:dyDescent="0.25">
      <c r="A3" s="22" t="s">
        <v>28</v>
      </c>
      <c r="B3" s="22"/>
    </row>
    <row r="4" spans="1:9" x14ac:dyDescent="0.25">
      <c r="A4" s="23" t="s">
        <v>29</v>
      </c>
      <c r="B4" s="35">
        <v>0.83004491699754457</v>
      </c>
    </row>
    <row r="5" spans="1:9" x14ac:dyDescent="0.25">
      <c r="A5" s="23" t="s">
        <v>30</v>
      </c>
      <c r="B5" s="24">
        <v>0.68897456423346071</v>
      </c>
    </row>
    <row r="6" spans="1:9" x14ac:dyDescent="0.25">
      <c r="A6" s="23" t="s">
        <v>31</v>
      </c>
      <c r="B6" s="24">
        <v>0.68744992974440911</v>
      </c>
    </row>
    <row r="7" spans="1:9" x14ac:dyDescent="0.25">
      <c r="A7" s="23" t="s">
        <v>32</v>
      </c>
      <c r="B7" s="24">
        <v>11.327699190107204</v>
      </c>
    </row>
    <row r="8" spans="1:9" ht="15.75" thickBot="1" x14ac:dyDescent="0.3">
      <c r="A8" s="25" t="s">
        <v>33</v>
      </c>
      <c r="B8" s="25">
        <v>206</v>
      </c>
    </row>
    <row r="10" spans="1:9" ht="15.75" thickBot="1" x14ac:dyDescent="0.3">
      <c r="A10" s="21" t="s">
        <v>34</v>
      </c>
    </row>
    <row r="11" spans="1:9" x14ac:dyDescent="0.25">
      <c r="A11" s="26"/>
      <c r="B11" s="26" t="s">
        <v>39</v>
      </c>
      <c r="C11" s="26" t="s">
        <v>40</v>
      </c>
      <c r="D11" s="26" t="s">
        <v>41</v>
      </c>
      <c r="E11" s="26" t="s">
        <v>42</v>
      </c>
      <c r="F11" s="26" t="s">
        <v>43</v>
      </c>
    </row>
    <row r="12" spans="1:9" x14ac:dyDescent="0.25">
      <c r="A12" s="23" t="s">
        <v>35</v>
      </c>
      <c r="B12" s="23">
        <v>1</v>
      </c>
      <c r="C12" s="27">
        <v>57985.694669903336</v>
      </c>
      <c r="D12" s="27">
        <v>57985.694669903336</v>
      </c>
      <c r="E12" s="24">
        <v>451.89490935759261</v>
      </c>
      <c r="F12" s="23">
        <v>1.2351709763512191E-53</v>
      </c>
    </row>
    <row r="13" spans="1:9" x14ac:dyDescent="0.25">
      <c r="A13" s="23" t="s">
        <v>36</v>
      </c>
      <c r="B13" s="23">
        <v>204</v>
      </c>
      <c r="C13" s="36">
        <v>26176.620864077304</v>
      </c>
      <c r="D13" s="27">
        <v>128.31676894155541</v>
      </c>
      <c r="E13" s="24"/>
      <c r="F13" s="23"/>
    </row>
    <row r="14" spans="1:9" ht="15.75" thickBot="1" x14ac:dyDescent="0.3">
      <c r="A14" s="25" t="s">
        <v>37</v>
      </c>
      <c r="B14" s="25">
        <v>205</v>
      </c>
      <c r="C14" s="28">
        <v>84162.31553398064</v>
      </c>
      <c r="D14" s="28"/>
      <c r="E14" s="29"/>
      <c r="F14" s="25"/>
    </row>
    <row r="15" spans="1:9" ht="15.75" thickBot="1" x14ac:dyDescent="0.3"/>
    <row r="16" spans="1:9" x14ac:dyDescent="0.25">
      <c r="A16" s="26"/>
      <c r="B16" s="26" t="s">
        <v>44</v>
      </c>
      <c r="C16" s="26" t="s">
        <v>32</v>
      </c>
      <c r="D16" s="26" t="s">
        <v>45</v>
      </c>
      <c r="E16" s="26" t="s">
        <v>46</v>
      </c>
      <c r="F16" s="26" t="s">
        <v>47</v>
      </c>
      <c r="G16" s="26" t="s">
        <v>48</v>
      </c>
      <c r="H16" s="26" t="s">
        <v>49</v>
      </c>
      <c r="I16" s="26" t="s">
        <v>50</v>
      </c>
    </row>
    <row r="17" spans="1:9" x14ac:dyDescent="0.25">
      <c r="A17" s="23" t="s">
        <v>38</v>
      </c>
      <c r="B17" s="24">
        <v>37.279578902424369</v>
      </c>
      <c r="C17" s="24">
        <v>2.1036924771033925</v>
      </c>
      <c r="D17" s="24">
        <v>17.721021160733155</v>
      </c>
      <c r="E17" s="24">
        <v>3.7291334987753502E-43</v>
      </c>
      <c r="F17" s="24">
        <v>33.131810721797365</v>
      </c>
      <c r="G17" s="24">
        <v>41.427347083051373</v>
      </c>
      <c r="H17" s="24">
        <v>33.131810721797365</v>
      </c>
      <c r="I17" s="24">
        <v>41.427347083051373</v>
      </c>
    </row>
    <row r="18" spans="1:9" ht="15.75" thickBot="1" x14ac:dyDescent="0.3">
      <c r="A18" s="25" t="s">
        <v>6</v>
      </c>
      <c r="B18" s="37">
        <v>0.99806062951152175</v>
      </c>
      <c r="C18" s="29">
        <v>4.6950281425543097E-2</v>
      </c>
      <c r="D18" s="29">
        <v>21.257819957784772</v>
      </c>
      <c r="E18" s="29">
        <v>1.2351709763512543E-53</v>
      </c>
      <c r="F18" s="29">
        <v>0.90549059587405312</v>
      </c>
      <c r="G18" s="29">
        <v>1.0906306631489904</v>
      </c>
      <c r="H18" s="29">
        <v>0.90549059587405312</v>
      </c>
      <c r="I18" s="29">
        <v>1.0906306631489904</v>
      </c>
    </row>
    <row r="22" spans="1:9" x14ac:dyDescent="0.25">
      <c r="A22" s="21" t="s">
        <v>51</v>
      </c>
    </row>
    <row r="23" spans="1:9" ht="15.75" thickBot="1" x14ac:dyDescent="0.3"/>
    <row r="24" spans="1:9" x14ac:dyDescent="0.25">
      <c r="A24" s="26" t="s">
        <v>52</v>
      </c>
      <c r="B24" s="26" t="s">
        <v>53</v>
      </c>
      <c r="C24" s="26" t="s">
        <v>36</v>
      </c>
    </row>
    <row r="25" spans="1:9" x14ac:dyDescent="0.25">
      <c r="A25" s="23">
        <v>1</v>
      </c>
      <c r="B25" s="23">
        <v>58.238852122166321</v>
      </c>
      <c r="C25" s="23">
        <v>-10.238852122166321</v>
      </c>
    </row>
    <row r="26" spans="1:9" x14ac:dyDescent="0.25">
      <c r="A26" s="23">
        <v>2</v>
      </c>
      <c r="B26" s="23">
        <v>58.238852122166321</v>
      </c>
      <c r="C26" s="23">
        <v>-11.238852122166321</v>
      </c>
    </row>
    <row r="27" spans="1:9" x14ac:dyDescent="0.25">
      <c r="A27" s="23">
        <v>3</v>
      </c>
      <c r="B27" s="23">
        <v>55.244670233631759</v>
      </c>
      <c r="C27" s="23">
        <v>17.755329766368241</v>
      </c>
    </row>
    <row r="28" spans="1:9" x14ac:dyDescent="0.25">
      <c r="A28" s="23">
        <v>4</v>
      </c>
      <c r="B28" s="23">
        <v>60.23497338118937</v>
      </c>
      <c r="C28" s="23">
        <v>4.7650266188106301</v>
      </c>
    </row>
    <row r="29" spans="1:9" x14ac:dyDescent="0.25">
      <c r="A29" s="23">
        <v>5</v>
      </c>
      <c r="B29" s="23">
        <v>56.242730863143279</v>
      </c>
      <c r="C29" s="23">
        <v>17.757269136856721</v>
      </c>
    </row>
    <row r="30" spans="1:9" x14ac:dyDescent="0.25">
      <c r="A30" s="23">
        <v>6</v>
      </c>
      <c r="B30" s="23">
        <v>56.242730863143279</v>
      </c>
      <c r="C30" s="23">
        <v>-6.2427308631432794</v>
      </c>
    </row>
    <row r="31" spans="1:9" x14ac:dyDescent="0.25">
      <c r="A31" s="23">
        <v>7</v>
      </c>
      <c r="B31" s="23">
        <v>57.240791492654807</v>
      </c>
      <c r="C31" s="23">
        <v>-0.24079149265480737</v>
      </c>
    </row>
    <row r="32" spans="1:9" x14ac:dyDescent="0.25">
      <c r="A32" s="23">
        <v>8</v>
      </c>
      <c r="B32" s="23">
        <v>61.233034010700891</v>
      </c>
      <c r="C32" s="23">
        <v>2.7669659892991092</v>
      </c>
    </row>
    <row r="33" spans="1:3" x14ac:dyDescent="0.25">
      <c r="A33" s="23">
        <v>9</v>
      </c>
      <c r="B33" s="23">
        <v>58.238852122166321</v>
      </c>
      <c r="C33" s="23">
        <v>11.761147877833679</v>
      </c>
    </row>
    <row r="34" spans="1:3" x14ac:dyDescent="0.25">
      <c r="A34" s="23">
        <v>10</v>
      </c>
      <c r="B34" s="23">
        <v>60.23497338118937</v>
      </c>
      <c r="C34" s="23">
        <v>-9.2349733811893699</v>
      </c>
    </row>
    <row r="35" spans="1:3" x14ac:dyDescent="0.25">
      <c r="A35" s="23">
        <v>11</v>
      </c>
      <c r="B35" s="23">
        <v>57.240791492654807</v>
      </c>
      <c r="C35" s="23">
        <v>-3.2407914926548074</v>
      </c>
    </row>
    <row r="36" spans="1:3" x14ac:dyDescent="0.25">
      <c r="A36" s="23">
        <v>12</v>
      </c>
      <c r="B36" s="23">
        <v>58.238852122166321</v>
      </c>
      <c r="C36" s="23">
        <v>4.7611478778336789</v>
      </c>
    </row>
    <row r="37" spans="1:3" x14ac:dyDescent="0.25">
      <c r="A37" s="23">
        <v>13</v>
      </c>
      <c r="B37" s="23">
        <v>60.23497338118937</v>
      </c>
      <c r="C37" s="23">
        <v>6.7650266188106301</v>
      </c>
    </row>
    <row r="38" spans="1:3" x14ac:dyDescent="0.25">
      <c r="A38" s="23">
        <v>14</v>
      </c>
      <c r="B38" s="23">
        <v>61.233034010700891</v>
      </c>
      <c r="C38" s="23">
        <v>13.766965989299109</v>
      </c>
    </row>
    <row r="39" spans="1:3" x14ac:dyDescent="0.25">
      <c r="A39" s="23">
        <v>15</v>
      </c>
      <c r="B39" s="23">
        <v>56.242730863143279</v>
      </c>
      <c r="C39" s="23">
        <v>4.7572691368567206</v>
      </c>
    </row>
    <row r="40" spans="1:3" x14ac:dyDescent="0.25">
      <c r="A40" s="23">
        <v>16</v>
      </c>
      <c r="B40" s="23">
        <v>61.233034010700891</v>
      </c>
      <c r="C40" s="23">
        <v>-10.233034010700891</v>
      </c>
    </row>
    <row r="41" spans="1:3" x14ac:dyDescent="0.25">
      <c r="A41" s="23">
        <v>17</v>
      </c>
      <c r="B41" s="23">
        <v>60.23497338118937</v>
      </c>
      <c r="C41" s="23">
        <v>-13.23497338118937</v>
      </c>
    </row>
    <row r="42" spans="1:3" x14ac:dyDescent="0.25">
      <c r="A42" s="23">
        <v>18</v>
      </c>
      <c r="B42" s="23">
        <v>55.244670233631759</v>
      </c>
      <c r="C42" s="23">
        <v>20.755329766368241</v>
      </c>
    </row>
    <row r="43" spans="1:3" x14ac:dyDescent="0.25">
      <c r="A43" s="23">
        <v>19</v>
      </c>
      <c r="B43" s="23">
        <v>57.240791492654807</v>
      </c>
      <c r="C43" s="23">
        <v>5.7592085073451926</v>
      </c>
    </row>
    <row r="44" spans="1:3" x14ac:dyDescent="0.25">
      <c r="A44" s="23">
        <v>20</v>
      </c>
      <c r="B44" s="23">
        <v>56.242730863143279</v>
      </c>
      <c r="C44" s="23">
        <v>15.757269136856721</v>
      </c>
    </row>
    <row r="45" spans="1:3" x14ac:dyDescent="0.25">
      <c r="A45" s="23">
        <v>21</v>
      </c>
      <c r="B45" s="23">
        <v>59.236912751677849</v>
      </c>
      <c r="C45" s="23">
        <v>-0.23691275167784909</v>
      </c>
    </row>
    <row r="46" spans="1:3" x14ac:dyDescent="0.25">
      <c r="A46" s="23">
        <v>22</v>
      </c>
      <c r="B46" s="23">
        <v>55.244670233631759</v>
      </c>
      <c r="C46" s="23">
        <v>1.7553297663682415</v>
      </c>
    </row>
    <row r="47" spans="1:3" x14ac:dyDescent="0.25">
      <c r="A47" s="23">
        <v>23</v>
      </c>
      <c r="B47" s="23">
        <v>57.240791492654807</v>
      </c>
      <c r="C47" s="23">
        <v>-6.2407914926548074</v>
      </c>
    </row>
    <row r="48" spans="1:3" x14ac:dyDescent="0.25">
      <c r="A48" s="23">
        <v>24</v>
      </c>
      <c r="B48" s="23">
        <v>61.233034010700891</v>
      </c>
      <c r="C48" s="23">
        <v>0.7669659892991092</v>
      </c>
    </row>
    <row r="49" spans="1:3" x14ac:dyDescent="0.25">
      <c r="A49" s="23">
        <v>25</v>
      </c>
      <c r="B49" s="23">
        <v>59.236912751677849</v>
      </c>
      <c r="C49" s="23">
        <v>8.7630872483221509</v>
      </c>
    </row>
    <row r="50" spans="1:3" x14ac:dyDescent="0.25">
      <c r="A50" s="23">
        <v>26</v>
      </c>
      <c r="B50" s="23">
        <v>57.240791492654807</v>
      </c>
      <c r="C50" s="23">
        <v>-11.240791492654807</v>
      </c>
    </row>
    <row r="51" spans="1:3" x14ac:dyDescent="0.25">
      <c r="A51" s="23">
        <v>27</v>
      </c>
      <c r="B51" s="23">
        <v>58.238852122166321</v>
      </c>
      <c r="C51" s="23">
        <v>5.7611478778336789</v>
      </c>
    </row>
    <row r="52" spans="1:3" x14ac:dyDescent="0.25">
      <c r="A52" s="23">
        <v>28</v>
      </c>
      <c r="B52" s="23">
        <v>57.240791492654807</v>
      </c>
      <c r="C52" s="23">
        <v>11.759208507345193</v>
      </c>
    </row>
    <row r="53" spans="1:3" x14ac:dyDescent="0.25">
      <c r="A53" s="23">
        <v>29</v>
      </c>
      <c r="B53" s="23">
        <v>56.242730863143279</v>
      </c>
      <c r="C53" s="23">
        <v>0.75726913685672059</v>
      </c>
    </row>
    <row r="54" spans="1:3" x14ac:dyDescent="0.25">
      <c r="A54" s="23">
        <v>30</v>
      </c>
      <c r="B54" s="23">
        <v>61.233034010700891</v>
      </c>
      <c r="C54" s="23">
        <v>-4.2330340107008908</v>
      </c>
    </row>
    <row r="55" spans="1:3" x14ac:dyDescent="0.25">
      <c r="A55" s="23">
        <v>31</v>
      </c>
      <c r="B55" s="23">
        <v>60.23497338118937</v>
      </c>
      <c r="C55" s="23">
        <v>-4.2349733811893699</v>
      </c>
    </row>
    <row r="56" spans="1:3" x14ac:dyDescent="0.25">
      <c r="A56" s="23">
        <v>32</v>
      </c>
      <c r="B56" s="23">
        <v>59.236912751677849</v>
      </c>
      <c r="C56" s="23">
        <v>2.7630872483221509</v>
      </c>
    </row>
    <row r="57" spans="1:3" x14ac:dyDescent="0.25">
      <c r="A57" s="23">
        <v>33</v>
      </c>
      <c r="B57" s="23">
        <v>59.236912751677849</v>
      </c>
      <c r="C57" s="23">
        <v>-22.236912751677849</v>
      </c>
    </row>
    <row r="58" spans="1:3" x14ac:dyDescent="0.25">
      <c r="A58" s="23">
        <v>34</v>
      </c>
      <c r="B58" s="23">
        <v>57.240791492654807</v>
      </c>
      <c r="C58" s="23">
        <v>11.759208507345193</v>
      </c>
    </row>
    <row r="59" spans="1:3" x14ac:dyDescent="0.25">
      <c r="A59" s="23">
        <v>35</v>
      </c>
      <c r="B59" s="23">
        <v>60.23497338118937</v>
      </c>
      <c r="C59" s="23">
        <v>14.76502661881063</v>
      </c>
    </row>
    <row r="60" spans="1:3" x14ac:dyDescent="0.25">
      <c r="A60" s="23">
        <v>36</v>
      </c>
      <c r="B60" s="23">
        <v>60.23497338118937</v>
      </c>
      <c r="C60" s="23">
        <v>-8.2349733811893699</v>
      </c>
    </row>
    <row r="61" spans="1:3" x14ac:dyDescent="0.25">
      <c r="A61" s="23">
        <v>37</v>
      </c>
      <c r="B61" s="23">
        <v>59.236912751677849</v>
      </c>
      <c r="C61" s="23">
        <v>18.763087248322151</v>
      </c>
    </row>
    <row r="62" spans="1:3" x14ac:dyDescent="0.25">
      <c r="A62" s="23">
        <v>38</v>
      </c>
      <c r="B62" s="23">
        <v>60.23497338118937</v>
      </c>
      <c r="C62" s="23">
        <v>2.7650266188106301</v>
      </c>
    </row>
    <row r="63" spans="1:3" x14ac:dyDescent="0.25">
      <c r="A63" s="23">
        <v>39</v>
      </c>
      <c r="B63" s="23">
        <v>58.238852122166321</v>
      </c>
      <c r="C63" s="23">
        <v>-17.238852122166321</v>
      </c>
    </row>
    <row r="64" spans="1:3" x14ac:dyDescent="0.25">
      <c r="A64" s="23">
        <v>40</v>
      </c>
      <c r="B64" s="23">
        <v>56.242730863143279</v>
      </c>
      <c r="C64" s="23">
        <v>-6.2427308631432794</v>
      </c>
    </row>
    <row r="65" spans="1:3" x14ac:dyDescent="0.25">
      <c r="A65" s="23">
        <v>41</v>
      </c>
      <c r="B65" s="23">
        <v>61.233034010700891</v>
      </c>
      <c r="C65" s="23">
        <v>3.7669659892991092</v>
      </c>
    </row>
    <row r="66" spans="1:3" x14ac:dyDescent="0.25">
      <c r="A66" s="23">
        <v>42</v>
      </c>
      <c r="B66" s="23">
        <v>55.244670233631759</v>
      </c>
      <c r="C66" s="23">
        <v>6.7553297663682415</v>
      </c>
    </row>
    <row r="67" spans="1:3" x14ac:dyDescent="0.25">
      <c r="A67" s="23">
        <v>43</v>
      </c>
      <c r="B67" s="23">
        <v>59.236912751677849</v>
      </c>
      <c r="C67" s="23">
        <v>13.763087248322151</v>
      </c>
    </row>
    <row r="68" spans="1:3" x14ac:dyDescent="0.25">
      <c r="A68" s="23">
        <v>44</v>
      </c>
      <c r="B68" s="23">
        <v>58.238852122166321</v>
      </c>
      <c r="C68" s="23">
        <v>-8.2388521221663211</v>
      </c>
    </row>
    <row r="69" spans="1:3" x14ac:dyDescent="0.25">
      <c r="A69" s="23">
        <v>45</v>
      </c>
      <c r="B69" s="23">
        <v>58.238852122166321</v>
      </c>
      <c r="C69" s="23">
        <v>-2.2388521221663211</v>
      </c>
    </row>
    <row r="70" spans="1:3" x14ac:dyDescent="0.25">
      <c r="A70" s="23">
        <v>46</v>
      </c>
      <c r="B70" s="23">
        <v>67.22139778777003</v>
      </c>
      <c r="C70" s="23">
        <v>-6.2213977877700302</v>
      </c>
    </row>
    <row r="71" spans="1:3" x14ac:dyDescent="0.25">
      <c r="A71" s="23">
        <v>47</v>
      </c>
      <c r="B71" s="23">
        <v>65.225276528746974</v>
      </c>
      <c r="C71" s="23">
        <v>12.774723471253026</v>
      </c>
    </row>
    <row r="72" spans="1:3" x14ac:dyDescent="0.25">
      <c r="A72" s="23">
        <v>48</v>
      </c>
      <c r="B72" s="23">
        <v>63.229155269723933</v>
      </c>
      <c r="C72" s="23">
        <v>8.7708447302760675</v>
      </c>
    </row>
    <row r="73" spans="1:3" x14ac:dyDescent="0.25">
      <c r="A73" s="23">
        <v>49</v>
      </c>
      <c r="B73" s="23">
        <v>67.22139778777003</v>
      </c>
      <c r="C73" s="23">
        <v>-2.2213977877700302</v>
      </c>
    </row>
    <row r="74" spans="1:3" x14ac:dyDescent="0.25">
      <c r="A74" s="23">
        <v>50</v>
      </c>
      <c r="B74" s="23">
        <v>71.213640305816114</v>
      </c>
      <c r="C74" s="23">
        <v>1.7863596941838864</v>
      </c>
    </row>
    <row r="75" spans="1:3" x14ac:dyDescent="0.25">
      <c r="A75" s="23">
        <v>51</v>
      </c>
      <c r="B75" s="23">
        <v>71.213640305816114</v>
      </c>
      <c r="C75" s="23">
        <v>-2.2136403058161136</v>
      </c>
    </row>
    <row r="76" spans="1:3" x14ac:dyDescent="0.25">
      <c r="A76" s="23">
        <v>52</v>
      </c>
      <c r="B76" s="23">
        <v>66.223337158258502</v>
      </c>
      <c r="C76" s="23">
        <v>-12.223337158258502</v>
      </c>
    </row>
    <row r="77" spans="1:3" x14ac:dyDescent="0.25">
      <c r="A77" s="23">
        <v>53</v>
      </c>
      <c r="B77" s="23">
        <v>71.213640305816114</v>
      </c>
      <c r="C77" s="23">
        <v>2.7863596941838864</v>
      </c>
    </row>
    <row r="78" spans="1:3" x14ac:dyDescent="0.25">
      <c r="A78" s="23">
        <v>54</v>
      </c>
      <c r="B78" s="23">
        <v>66.223337158258502</v>
      </c>
      <c r="C78" s="23">
        <v>3.7766628417414978</v>
      </c>
    </row>
    <row r="79" spans="1:3" x14ac:dyDescent="0.25">
      <c r="A79" s="23">
        <v>55</v>
      </c>
      <c r="B79" s="23">
        <v>67.22139778777003</v>
      </c>
      <c r="C79" s="23">
        <v>-10.22139778777003</v>
      </c>
    </row>
    <row r="80" spans="1:3" x14ac:dyDescent="0.25">
      <c r="A80" s="23">
        <v>56</v>
      </c>
      <c r="B80" s="23">
        <v>70.215579676304586</v>
      </c>
      <c r="C80" s="23">
        <v>15.784420323695414</v>
      </c>
    </row>
    <row r="81" spans="1:3" x14ac:dyDescent="0.25">
      <c r="A81" s="23">
        <v>57</v>
      </c>
      <c r="B81" s="23">
        <v>67.22139778777003</v>
      </c>
      <c r="C81" s="23">
        <v>-12.22139778777003</v>
      </c>
    </row>
    <row r="82" spans="1:3" x14ac:dyDescent="0.25">
      <c r="A82" s="23">
        <v>58</v>
      </c>
      <c r="B82" s="23">
        <v>67.22139778777003</v>
      </c>
      <c r="C82" s="23">
        <v>-3.2213977877700302</v>
      </c>
    </row>
    <row r="83" spans="1:3" x14ac:dyDescent="0.25">
      <c r="A83" s="23">
        <v>59</v>
      </c>
      <c r="B83" s="23">
        <v>63.229155269723933</v>
      </c>
      <c r="C83" s="23">
        <v>3.7708447302760675</v>
      </c>
    </row>
    <row r="84" spans="1:3" x14ac:dyDescent="0.25">
      <c r="A84" s="23">
        <v>60</v>
      </c>
      <c r="B84" s="23">
        <v>69.217519046793058</v>
      </c>
      <c r="C84" s="23">
        <v>1.7824809532069423</v>
      </c>
    </row>
    <row r="85" spans="1:3" x14ac:dyDescent="0.25">
      <c r="A85" s="23">
        <v>61</v>
      </c>
      <c r="B85" s="23">
        <v>70.215579676304586</v>
      </c>
      <c r="C85" s="23">
        <v>-13.215579676304586</v>
      </c>
    </row>
    <row r="86" spans="1:3" x14ac:dyDescent="0.25">
      <c r="A86" s="23">
        <v>62</v>
      </c>
      <c r="B86" s="23">
        <v>64.22721589923546</v>
      </c>
      <c r="C86" s="23">
        <v>6.7727841007645395</v>
      </c>
    </row>
    <row r="87" spans="1:3" x14ac:dyDescent="0.25">
      <c r="A87" s="23">
        <v>63</v>
      </c>
      <c r="B87" s="23">
        <v>64.22721589923546</v>
      </c>
      <c r="C87" s="23">
        <v>5.7727841007645395</v>
      </c>
    </row>
    <row r="88" spans="1:3" x14ac:dyDescent="0.25">
      <c r="A88" s="23">
        <v>64</v>
      </c>
      <c r="B88" s="23">
        <v>66.223337158258502</v>
      </c>
      <c r="C88" s="23">
        <v>20.776662841741498</v>
      </c>
    </row>
    <row r="89" spans="1:3" x14ac:dyDescent="0.25">
      <c r="A89" s="23">
        <v>65</v>
      </c>
      <c r="B89" s="23">
        <v>68.219458417281544</v>
      </c>
      <c r="C89" s="23">
        <v>-10.219458417281544</v>
      </c>
    </row>
    <row r="90" spans="1:3" x14ac:dyDescent="0.25">
      <c r="A90" s="23">
        <v>66</v>
      </c>
      <c r="B90" s="23">
        <v>71.213640305816114</v>
      </c>
      <c r="C90" s="23">
        <v>-9.2136403058161136</v>
      </c>
    </row>
    <row r="91" spans="1:3" x14ac:dyDescent="0.25">
      <c r="A91" s="23">
        <v>67</v>
      </c>
      <c r="B91" s="23">
        <v>70.215579676304586</v>
      </c>
      <c r="C91" s="23">
        <v>20.784420323695414</v>
      </c>
    </row>
    <row r="92" spans="1:3" x14ac:dyDescent="0.25">
      <c r="A92" s="23">
        <v>68</v>
      </c>
      <c r="B92" s="23">
        <v>66.223337158258502</v>
      </c>
      <c r="C92" s="23">
        <v>-3.2233371582585022</v>
      </c>
    </row>
    <row r="93" spans="1:3" x14ac:dyDescent="0.25">
      <c r="A93" s="23">
        <v>69</v>
      </c>
      <c r="B93" s="23">
        <v>62.231094640212412</v>
      </c>
      <c r="C93" s="23">
        <v>6.7689053597875883</v>
      </c>
    </row>
    <row r="94" spans="1:3" x14ac:dyDescent="0.25">
      <c r="A94" s="23">
        <v>70</v>
      </c>
      <c r="B94" s="23">
        <v>65.225276528746974</v>
      </c>
      <c r="C94" s="23">
        <v>13.774723471253026</v>
      </c>
    </row>
    <row r="95" spans="1:3" x14ac:dyDescent="0.25">
      <c r="A95" s="23">
        <v>71</v>
      </c>
      <c r="B95" s="23">
        <v>69.217519046793058</v>
      </c>
      <c r="C95" s="23">
        <v>5.7824809532069423</v>
      </c>
    </row>
    <row r="96" spans="1:3" x14ac:dyDescent="0.25">
      <c r="A96" s="23">
        <v>72</v>
      </c>
      <c r="B96" s="23">
        <v>69.217519046793058</v>
      </c>
      <c r="C96" s="23">
        <v>-13.217519046793058</v>
      </c>
    </row>
    <row r="97" spans="1:3" x14ac:dyDescent="0.25">
      <c r="A97" s="23">
        <v>73</v>
      </c>
      <c r="B97" s="23">
        <v>63.229155269723933</v>
      </c>
      <c r="C97" s="23">
        <v>13.770844730276067</v>
      </c>
    </row>
    <row r="98" spans="1:3" x14ac:dyDescent="0.25">
      <c r="A98" s="23">
        <v>74</v>
      </c>
      <c r="B98" s="23">
        <v>67.22139778777003</v>
      </c>
      <c r="C98" s="23">
        <v>18.77860221222997</v>
      </c>
    </row>
    <row r="99" spans="1:3" x14ac:dyDescent="0.25">
      <c r="A99" s="23">
        <v>75</v>
      </c>
      <c r="B99" s="23">
        <v>70.215579676304586</v>
      </c>
      <c r="C99" s="23">
        <v>9.7844203236954144</v>
      </c>
    </row>
    <row r="100" spans="1:3" x14ac:dyDescent="0.25">
      <c r="A100" s="23">
        <v>76</v>
      </c>
      <c r="B100" s="23">
        <v>64.22721589923546</v>
      </c>
      <c r="C100" s="23">
        <v>22.77278410076454</v>
      </c>
    </row>
    <row r="101" spans="1:3" x14ac:dyDescent="0.25">
      <c r="A101" s="23">
        <v>77</v>
      </c>
      <c r="B101" s="23">
        <v>62.231094640212412</v>
      </c>
      <c r="C101" s="23">
        <v>4.7689053597875883</v>
      </c>
    </row>
    <row r="102" spans="1:3" x14ac:dyDescent="0.25">
      <c r="A102" s="23">
        <v>78</v>
      </c>
      <c r="B102" s="23">
        <v>62.231094640212412</v>
      </c>
      <c r="C102" s="23">
        <v>0.76890535978758834</v>
      </c>
    </row>
    <row r="103" spans="1:3" x14ac:dyDescent="0.25">
      <c r="A103" s="23">
        <v>79</v>
      </c>
      <c r="B103" s="23">
        <v>63.229155269723933</v>
      </c>
      <c r="C103" s="23">
        <v>6.7708447302760675</v>
      </c>
    </row>
    <row r="104" spans="1:3" x14ac:dyDescent="0.25">
      <c r="A104" s="23">
        <v>80</v>
      </c>
      <c r="B104" s="23">
        <v>62.231094640212412</v>
      </c>
      <c r="C104" s="23">
        <v>13.768905359787588</v>
      </c>
    </row>
    <row r="105" spans="1:3" x14ac:dyDescent="0.25">
      <c r="A105" s="23">
        <v>81</v>
      </c>
      <c r="B105" s="23">
        <v>63.229155269723933</v>
      </c>
      <c r="C105" s="23">
        <v>6.7708447302760675</v>
      </c>
    </row>
    <row r="106" spans="1:3" x14ac:dyDescent="0.25">
      <c r="A106" s="23">
        <v>82</v>
      </c>
      <c r="B106" s="23">
        <v>73.209761564839141</v>
      </c>
      <c r="C106" s="23">
        <v>2.7902384351608589</v>
      </c>
    </row>
    <row r="107" spans="1:3" x14ac:dyDescent="0.25">
      <c r="A107" s="23">
        <v>83</v>
      </c>
      <c r="B107" s="23">
        <v>72.211700935327627</v>
      </c>
      <c r="C107" s="23">
        <v>2.7882990646723727</v>
      </c>
    </row>
    <row r="108" spans="1:3" x14ac:dyDescent="0.25">
      <c r="A108" s="23">
        <v>84</v>
      </c>
      <c r="B108" s="23">
        <v>79.19812534190828</v>
      </c>
      <c r="C108" s="23">
        <v>-10.19812534190828</v>
      </c>
    </row>
    <row r="109" spans="1:3" x14ac:dyDescent="0.25">
      <c r="A109" s="23">
        <v>85</v>
      </c>
      <c r="B109" s="23">
        <v>73.209761564839141</v>
      </c>
      <c r="C109" s="23">
        <v>-3.2097615648391411</v>
      </c>
    </row>
    <row r="110" spans="1:3" x14ac:dyDescent="0.25">
      <c r="A110" s="23">
        <v>86</v>
      </c>
      <c r="B110" s="23">
        <v>72.211700935327627</v>
      </c>
      <c r="C110" s="23">
        <v>-2.2117009353276273</v>
      </c>
    </row>
    <row r="111" spans="1:3" x14ac:dyDescent="0.25">
      <c r="A111" s="23">
        <v>87</v>
      </c>
      <c r="B111" s="23">
        <v>80.196185971419794</v>
      </c>
      <c r="C111" s="23">
        <v>-16.196185971419794</v>
      </c>
    </row>
    <row r="112" spans="1:3" x14ac:dyDescent="0.25">
      <c r="A112" s="23">
        <v>88</v>
      </c>
      <c r="B112" s="23">
        <v>76.203943453373711</v>
      </c>
      <c r="C112" s="23">
        <v>-23.203943453373711</v>
      </c>
    </row>
    <row r="113" spans="1:3" x14ac:dyDescent="0.25">
      <c r="A113" s="23">
        <v>89</v>
      </c>
      <c r="B113" s="23">
        <v>74.207822194350683</v>
      </c>
      <c r="C113" s="23">
        <v>3.7921778056493167</v>
      </c>
    </row>
    <row r="114" spans="1:3" x14ac:dyDescent="0.25">
      <c r="A114" s="23">
        <v>90</v>
      </c>
      <c r="B114" s="23">
        <v>74.207822194350683</v>
      </c>
      <c r="C114" s="23">
        <v>-3.2078221943506833</v>
      </c>
    </row>
    <row r="115" spans="1:3" x14ac:dyDescent="0.25">
      <c r="A115" s="23">
        <v>91</v>
      </c>
      <c r="B115" s="23">
        <v>73.209761564839141</v>
      </c>
      <c r="C115" s="23">
        <v>-3.2097615648391411</v>
      </c>
    </row>
    <row r="116" spans="1:3" x14ac:dyDescent="0.25">
      <c r="A116" s="23">
        <v>92</v>
      </c>
      <c r="B116" s="23">
        <v>77.202004082885239</v>
      </c>
      <c r="C116" s="23">
        <v>-1.2020040828852387</v>
      </c>
    </row>
    <row r="117" spans="1:3" x14ac:dyDescent="0.25">
      <c r="A117" s="23">
        <v>93</v>
      </c>
      <c r="B117" s="23">
        <v>80.196185971419794</v>
      </c>
      <c r="C117" s="23">
        <v>-5.1961859714197942</v>
      </c>
    </row>
    <row r="118" spans="1:3" x14ac:dyDescent="0.25">
      <c r="A118" s="23">
        <v>94</v>
      </c>
      <c r="B118" s="23">
        <v>77.202004082885239</v>
      </c>
      <c r="C118" s="23">
        <v>-11.202004082885239</v>
      </c>
    </row>
    <row r="119" spans="1:3" x14ac:dyDescent="0.25">
      <c r="A119" s="23">
        <v>95</v>
      </c>
      <c r="B119" s="23">
        <v>79.19812534190828</v>
      </c>
      <c r="C119" s="23">
        <v>-18.19812534190828</v>
      </c>
    </row>
    <row r="120" spans="1:3" x14ac:dyDescent="0.25">
      <c r="A120" s="23">
        <v>96</v>
      </c>
      <c r="B120" s="23">
        <v>81.194246600931336</v>
      </c>
      <c r="C120" s="23">
        <v>-11.194246600931336</v>
      </c>
    </row>
    <row r="121" spans="1:3" x14ac:dyDescent="0.25">
      <c r="A121" s="23">
        <v>97</v>
      </c>
      <c r="B121" s="23">
        <v>74.207822194350683</v>
      </c>
      <c r="C121" s="23">
        <v>2.7921778056493167</v>
      </c>
    </row>
    <row r="122" spans="1:3" x14ac:dyDescent="0.25">
      <c r="A122" s="23">
        <v>98</v>
      </c>
      <c r="B122" s="23">
        <v>81.194246600931336</v>
      </c>
      <c r="C122" s="23">
        <v>-9.1942466009313364</v>
      </c>
    </row>
    <row r="123" spans="1:3" x14ac:dyDescent="0.25">
      <c r="A123" s="23">
        <v>99</v>
      </c>
      <c r="B123" s="23">
        <v>77.202004082885239</v>
      </c>
      <c r="C123" s="23">
        <v>-14.202004082885239</v>
      </c>
    </row>
    <row r="124" spans="1:3" x14ac:dyDescent="0.25">
      <c r="A124" s="23">
        <v>100</v>
      </c>
      <c r="B124" s="23">
        <v>75.205882823862197</v>
      </c>
      <c r="C124" s="23">
        <v>-14.205882823862197</v>
      </c>
    </row>
    <row r="125" spans="1:3" x14ac:dyDescent="0.25">
      <c r="A125" s="23">
        <v>101</v>
      </c>
      <c r="B125" s="23">
        <v>75.205882823862197</v>
      </c>
      <c r="C125" s="23">
        <v>-1.205882823862197</v>
      </c>
    </row>
    <row r="126" spans="1:3" x14ac:dyDescent="0.25">
      <c r="A126" s="23">
        <v>102</v>
      </c>
      <c r="B126" s="23">
        <v>77.202004082885239</v>
      </c>
      <c r="C126" s="23">
        <v>-13.202004082885239</v>
      </c>
    </row>
    <row r="127" spans="1:3" x14ac:dyDescent="0.25">
      <c r="A127" s="23">
        <v>103</v>
      </c>
      <c r="B127" s="23">
        <v>77.202004082885239</v>
      </c>
      <c r="C127" s="23">
        <v>-14.202004082885239</v>
      </c>
    </row>
    <row r="128" spans="1:3" x14ac:dyDescent="0.25">
      <c r="A128" s="23">
        <v>104</v>
      </c>
      <c r="B128" s="23">
        <v>81.194246600931336</v>
      </c>
      <c r="C128" s="23">
        <v>-10.194246600931336</v>
      </c>
    </row>
    <row r="129" spans="1:3" x14ac:dyDescent="0.25">
      <c r="A129" s="23">
        <v>105</v>
      </c>
      <c r="B129" s="23">
        <v>73.209761564839141</v>
      </c>
      <c r="C129" s="23">
        <v>-9.2097615648391411</v>
      </c>
    </row>
    <row r="130" spans="1:3" x14ac:dyDescent="0.25">
      <c r="A130" s="23">
        <v>106</v>
      </c>
      <c r="B130" s="23">
        <v>80.196185971419794</v>
      </c>
      <c r="C130" s="23">
        <v>-18.196185971419794</v>
      </c>
    </row>
    <row r="131" spans="1:3" x14ac:dyDescent="0.25">
      <c r="A131" s="23">
        <v>107</v>
      </c>
      <c r="B131" s="23">
        <v>74.207822194350683</v>
      </c>
      <c r="C131" s="23">
        <v>-12.207822194350683</v>
      </c>
    </row>
    <row r="132" spans="1:3" x14ac:dyDescent="0.25">
      <c r="A132" s="23">
        <v>108</v>
      </c>
      <c r="B132" s="23">
        <v>81.194246600931336</v>
      </c>
      <c r="C132" s="23">
        <v>-5.1942466009313364</v>
      </c>
    </row>
    <row r="133" spans="1:3" x14ac:dyDescent="0.25">
      <c r="A133" s="23">
        <v>109</v>
      </c>
      <c r="B133" s="23">
        <v>77.202004082885239</v>
      </c>
      <c r="C133" s="23">
        <v>-22.202004082885239</v>
      </c>
    </row>
    <row r="134" spans="1:3" x14ac:dyDescent="0.25">
      <c r="A134" s="23">
        <v>110</v>
      </c>
      <c r="B134" s="23">
        <v>81.194246600931336</v>
      </c>
      <c r="C134" s="23">
        <v>-8.1942466009313364</v>
      </c>
    </row>
    <row r="135" spans="1:3" x14ac:dyDescent="0.25">
      <c r="A135" s="23">
        <v>111</v>
      </c>
      <c r="B135" s="23">
        <v>74.207822194350683</v>
      </c>
      <c r="C135" s="23">
        <v>-11.207822194350683</v>
      </c>
    </row>
    <row r="136" spans="1:3" x14ac:dyDescent="0.25">
      <c r="A136" s="23">
        <v>112</v>
      </c>
      <c r="B136" s="23">
        <v>77.202004082885239</v>
      </c>
      <c r="C136" s="23">
        <v>-7.2020040828852387</v>
      </c>
    </row>
    <row r="137" spans="1:3" x14ac:dyDescent="0.25">
      <c r="A137" s="23">
        <v>113</v>
      </c>
      <c r="B137" s="23">
        <v>78.200064712396767</v>
      </c>
      <c r="C137" s="23">
        <v>-7.2000647123967667</v>
      </c>
    </row>
    <row r="138" spans="1:3" x14ac:dyDescent="0.25">
      <c r="A138" s="23">
        <v>114</v>
      </c>
      <c r="B138" s="23">
        <v>75.205882823862197</v>
      </c>
      <c r="C138" s="23">
        <v>-5.205882823862197</v>
      </c>
    </row>
    <row r="139" spans="1:3" x14ac:dyDescent="0.25">
      <c r="A139" s="23">
        <v>115</v>
      </c>
      <c r="B139" s="23">
        <v>72.211700935327627</v>
      </c>
      <c r="C139" s="23">
        <v>-2.2117009353276273</v>
      </c>
    </row>
    <row r="140" spans="1:3" x14ac:dyDescent="0.25">
      <c r="A140" s="23">
        <v>116</v>
      </c>
      <c r="B140" s="23">
        <v>78.200064712396767</v>
      </c>
      <c r="C140" s="23">
        <v>-9.2000647123967667</v>
      </c>
    </row>
    <row r="141" spans="1:3" x14ac:dyDescent="0.25">
      <c r="A141" s="23">
        <v>117</v>
      </c>
      <c r="B141" s="23">
        <v>76.203943453373711</v>
      </c>
      <c r="C141" s="23">
        <v>-5.2039434533737108</v>
      </c>
    </row>
    <row r="142" spans="1:3" x14ac:dyDescent="0.25">
      <c r="A142" s="23">
        <v>118</v>
      </c>
      <c r="B142" s="23">
        <v>77.202004082885239</v>
      </c>
      <c r="C142" s="23">
        <v>-23.202004082885239</v>
      </c>
    </row>
    <row r="143" spans="1:3" x14ac:dyDescent="0.25">
      <c r="A143" s="23">
        <v>119</v>
      </c>
      <c r="B143" s="23">
        <v>81.194246600931336</v>
      </c>
      <c r="C143" s="23">
        <v>-16.194246600931336</v>
      </c>
    </row>
    <row r="144" spans="1:3" x14ac:dyDescent="0.25">
      <c r="A144" s="23">
        <v>120</v>
      </c>
      <c r="B144" s="23">
        <v>75.205882823862197</v>
      </c>
      <c r="C144" s="23">
        <v>-13.205882823862197</v>
      </c>
    </row>
    <row r="145" spans="1:3" x14ac:dyDescent="0.25">
      <c r="A145" s="23">
        <v>121</v>
      </c>
      <c r="B145" s="23">
        <v>77.202004082885239</v>
      </c>
      <c r="C145" s="23">
        <v>-16.202004082885239</v>
      </c>
    </row>
    <row r="146" spans="1:3" x14ac:dyDescent="0.25">
      <c r="A146" s="23">
        <v>122</v>
      </c>
      <c r="B146" s="23">
        <v>75.205882823862197</v>
      </c>
      <c r="C146" s="23">
        <v>-13.205882823862197</v>
      </c>
    </row>
    <row r="147" spans="1:3" x14ac:dyDescent="0.25">
      <c r="A147" s="23">
        <v>123</v>
      </c>
      <c r="B147" s="23">
        <v>73.209761564839141</v>
      </c>
      <c r="C147" s="23">
        <v>-11.209761564839141</v>
      </c>
    </row>
    <row r="148" spans="1:3" x14ac:dyDescent="0.25">
      <c r="A148" s="23">
        <v>124</v>
      </c>
      <c r="B148" s="23">
        <v>86.184549748488934</v>
      </c>
      <c r="C148" s="23">
        <v>8.8154502515110664</v>
      </c>
    </row>
    <row r="149" spans="1:3" x14ac:dyDescent="0.25">
      <c r="A149" s="23">
        <v>125</v>
      </c>
      <c r="B149" s="23">
        <v>91.174852896046545</v>
      </c>
      <c r="C149" s="23">
        <v>-11.174852896046545</v>
      </c>
    </row>
    <row r="150" spans="1:3" x14ac:dyDescent="0.25">
      <c r="A150" s="23">
        <v>126</v>
      </c>
      <c r="B150" s="23">
        <v>89.178731637023503</v>
      </c>
      <c r="C150" s="23">
        <v>15.821268362976497</v>
      </c>
    </row>
    <row r="151" spans="1:3" x14ac:dyDescent="0.25">
      <c r="A151" s="23">
        <v>127</v>
      </c>
      <c r="B151" s="23">
        <v>85.18648911897742</v>
      </c>
      <c r="C151" s="23">
        <v>-2.1864891189774198</v>
      </c>
    </row>
    <row r="152" spans="1:3" x14ac:dyDescent="0.25">
      <c r="A152" s="23">
        <v>128</v>
      </c>
      <c r="B152" s="23">
        <v>86.184549748488934</v>
      </c>
      <c r="C152" s="23">
        <v>2.8154502515110664</v>
      </c>
    </row>
    <row r="153" spans="1:3" x14ac:dyDescent="0.25">
      <c r="A153" s="23">
        <v>129</v>
      </c>
      <c r="B153" s="23">
        <v>88.180671007511975</v>
      </c>
      <c r="C153" s="23">
        <v>1.8193289924880247</v>
      </c>
    </row>
    <row r="154" spans="1:3" x14ac:dyDescent="0.25">
      <c r="A154" s="23">
        <v>130</v>
      </c>
      <c r="B154" s="23">
        <v>86.184549748488934</v>
      </c>
      <c r="C154" s="23">
        <v>-14.184549748488934</v>
      </c>
    </row>
    <row r="155" spans="1:3" x14ac:dyDescent="0.25">
      <c r="A155" s="23">
        <v>131</v>
      </c>
      <c r="B155" s="23">
        <v>88.180671007511975</v>
      </c>
      <c r="C155" s="23">
        <v>5.8193289924880247</v>
      </c>
    </row>
    <row r="156" spans="1:3" x14ac:dyDescent="0.25">
      <c r="A156" s="23">
        <v>132</v>
      </c>
      <c r="B156" s="23">
        <v>85.18648911897742</v>
      </c>
      <c r="C156" s="23">
        <v>-13.18648911897742</v>
      </c>
    </row>
    <row r="157" spans="1:3" x14ac:dyDescent="0.25">
      <c r="A157" s="23">
        <v>133</v>
      </c>
      <c r="B157" s="23">
        <v>82.19230723044285</v>
      </c>
      <c r="C157" s="23">
        <v>20.80769276955715</v>
      </c>
    </row>
    <row r="158" spans="1:3" x14ac:dyDescent="0.25">
      <c r="A158" s="23">
        <v>134</v>
      </c>
      <c r="B158" s="23">
        <v>87.182610378000447</v>
      </c>
      <c r="C158" s="23">
        <v>11.817389621999553</v>
      </c>
    </row>
    <row r="159" spans="1:3" x14ac:dyDescent="0.25">
      <c r="A159" s="23">
        <v>135</v>
      </c>
      <c r="B159" s="23">
        <v>87.182610378000447</v>
      </c>
      <c r="C159" s="23">
        <v>-3.1826103780004473</v>
      </c>
    </row>
    <row r="160" spans="1:3" x14ac:dyDescent="0.25">
      <c r="A160" s="23">
        <v>136</v>
      </c>
      <c r="B160" s="23">
        <v>87.182610378000447</v>
      </c>
      <c r="C160" s="23">
        <v>5.8173896219995527</v>
      </c>
    </row>
    <row r="161" spans="1:3" x14ac:dyDescent="0.25">
      <c r="A161" s="23">
        <v>137</v>
      </c>
      <c r="B161" s="23">
        <v>84.188428489465892</v>
      </c>
      <c r="C161" s="23">
        <v>23.811571510534108</v>
      </c>
    </row>
    <row r="162" spans="1:3" x14ac:dyDescent="0.25">
      <c r="A162" s="23">
        <v>138</v>
      </c>
      <c r="B162" s="23">
        <v>84.188428489465892</v>
      </c>
      <c r="C162" s="23">
        <v>-2.1884284894658919</v>
      </c>
    </row>
    <row r="163" spans="1:3" x14ac:dyDescent="0.25">
      <c r="A163" s="23">
        <v>139</v>
      </c>
      <c r="B163" s="23">
        <v>91.174852896046545</v>
      </c>
      <c r="C163" s="23">
        <v>-3.174852896046545</v>
      </c>
    </row>
    <row r="164" spans="1:3" x14ac:dyDescent="0.25">
      <c r="A164" s="23">
        <v>140</v>
      </c>
      <c r="B164" s="23">
        <v>91.174852896046545</v>
      </c>
      <c r="C164" s="23">
        <v>1.825147103953455</v>
      </c>
    </row>
    <row r="165" spans="1:3" x14ac:dyDescent="0.25">
      <c r="A165" s="23">
        <v>141</v>
      </c>
      <c r="B165" s="23">
        <v>90.176792266535017</v>
      </c>
      <c r="C165" s="23">
        <v>-8.176792266535017</v>
      </c>
    </row>
    <row r="166" spans="1:3" x14ac:dyDescent="0.25">
      <c r="A166" s="23">
        <v>142</v>
      </c>
      <c r="B166" s="23">
        <v>89.178731637023503</v>
      </c>
      <c r="C166" s="23">
        <v>16.821268362976497</v>
      </c>
    </row>
    <row r="167" spans="1:3" x14ac:dyDescent="0.25">
      <c r="A167" s="23">
        <v>143</v>
      </c>
      <c r="B167" s="23">
        <v>83.190367859954364</v>
      </c>
      <c r="C167" s="23">
        <v>5.8096321400456361</v>
      </c>
    </row>
    <row r="168" spans="1:3" x14ac:dyDescent="0.25">
      <c r="A168" s="23">
        <v>144</v>
      </c>
      <c r="B168" s="23">
        <v>88.180671007511975</v>
      </c>
      <c r="C168" s="23">
        <v>21.819328992488025</v>
      </c>
    </row>
    <row r="169" spans="1:3" x14ac:dyDescent="0.25">
      <c r="A169" s="23">
        <v>145</v>
      </c>
      <c r="B169" s="23">
        <v>86.184549748488934</v>
      </c>
      <c r="C169" s="23">
        <v>0.81545025151106643</v>
      </c>
    </row>
    <row r="170" spans="1:3" x14ac:dyDescent="0.25">
      <c r="A170" s="23">
        <v>146</v>
      </c>
      <c r="B170" s="23">
        <v>88.180671007511975</v>
      </c>
      <c r="C170" s="23">
        <v>5.8193289924880247</v>
      </c>
    </row>
    <row r="171" spans="1:3" x14ac:dyDescent="0.25">
      <c r="A171" s="23">
        <v>147</v>
      </c>
      <c r="B171" s="23">
        <v>83.190367859954364</v>
      </c>
      <c r="C171" s="23">
        <v>-7.1903678599543639</v>
      </c>
    </row>
    <row r="172" spans="1:3" x14ac:dyDescent="0.25">
      <c r="A172" s="23">
        <v>148</v>
      </c>
      <c r="B172" s="23">
        <v>86.184549748488934</v>
      </c>
      <c r="C172" s="23">
        <v>-12.184549748488934</v>
      </c>
    </row>
    <row r="173" spans="1:3" x14ac:dyDescent="0.25">
      <c r="A173" s="23">
        <v>149</v>
      </c>
      <c r="B173" s="23">
        <v>83.190367859954364</v>
      </c>
      <c r="C173" s="23">
        <v>6.8096321400456361</v>
      </c>
    </row>
    <row r="174" spans="1:3" x14ac:dyDescent="0.25">
      <c r="A174" s="23">
        <v>150</v>
      </c>
      <c r="B174" s="23">
        <v>89.178731637023503</v>
      </c>
      <c r="C174" s="23">
        <v>-6.1787316370235033</v>
      </c>
    </row>
    <row r="175" spans="1:3" x14ac:dyDescent="0.25">
      <c r="A175" s="23">
        <v>151</v>
      </c>
      <c r="B175" s="23">
        <v>82.19230723044285</v>
      </c>
      <c r="C175" s="23">
        <v>8.8076927695571499</v>
      </c>
    </row>
    <row r="176" spans="1:3" x14ac:dyDescent="0.25">
      <c r="A176" s="23">
        <v>152</v>
      </c>
      <c r="B176" s="23">
        <v>83.190367859954364</v>
      </c>
      <c r="C176" s="23">
        <v>14.809632140045636</v>
      </c>
    </row>
    <row r="177" spans="1:3" x14ac:dyDescent="0.25">
      <c r="A177" s="23">
        <v>153</v>
      </c>
      <c r="B177" s="23">
        <v>84.188428489465892</v>
      </c>
      <c r="C177" s="23">
        <v>-13.188428489465892</v>
      </c>
    </row>
    <row r="178" spans="1:3" x14ac:dyDescent="0.25">
      <c r="A178" s="23">
        <v>154</v>
      </c>
      <c r="B178" s="23">
        <v>90.176792266535017</v>
      </c>
      <c r="C178" s="23">
        <v>-9.176792266535017</v>
      </c>
    </row>
    <row r="179" spans="1:3" x14ac:dyDescent="0.25">
      <c r="A179" s="23">
        <v>155</v>
      </c>
      <c r="B179" s="23">
        <v>91.174852896046545</v>
      </c>
      <c r="C179" s="23">
        <v>-18.174852896046545</v>
      </c>
    </row>
    <row r="180" spans="1:3" x14ac:dyDescent="0.25">
      <c r="A180" s="23">
        <v>156</v>
      </c>
      <c r="B180" s="23">
        <v>85.18648911897742</v>
      </c>
      <c r="C180" s="23">
        <v>1.8135108810225802</v>
      </c>
    </row>
    <row r="181" spans="1:3" x14ac:dyDescent="0.25">
      <c r="A181" s="23">
        <v>157</v>
      </c>
      <c r="B181" s="23">
        <v>89.178731637023503</v>
      </c>
      <c r="C181" s="23">
        <v>16.821268362976497</v>
      </c>
    </row>
    <row r="182" spans="1:3" x14ac:dyDescent="0.25">
      <c r="A182" s="23">
        <v>158</v>
      </c>
      <c r="B182" s="23">
        <v>100.15739856165024</v>
      </c>
      <c r="C182" s="23">
        <v>2.8426014383497602</v>
      </c>
    </row>
    <row r="183" spans="1:3" x14ac:dyDescent="0.25">
      <c r="A183" s="23">
        <v>159</v>
      </c>
      <c r="B183" s="23">
        <v>98.161277302627198</v>
      </c>
      <c r="C183" s="23">
        <v>11.838722697372802</v>
      </c>
    </row>
    <row r="184" spans="1:3" x14ac:dyDescent="0.25">
      <c r="A184" s="23">
        <v>160</v>
      </c>
      <c r="B184" s="23">
        <v>92.172913525558073</v>
      </c>
      <c r="C184" s="23">
        <v>6.8270864744419271</v>
      </c>
    </row>
    <row r="185" spans="1:3" x14ac:dyDescent="0.25">
      <c r="A185" s="23">
        <v>161</v>
      </c>
      <c r="B185" s="23">
        <v>93.170974155069587</v>
      </c>
      <c r="C185" s="23">
        <v>15.829025844930413</v>
      </c>
    </row>
    <row r="186" spans="1:3" x14ac:dyDescent="0.25">
      <c r="A186" s="23">
        <v>162</v>
      </c>
      <c r="B186" s="23">
        <v>94.1690347845811</v>
      </c>
      <c r="C186" s="23">
        <v>-1.1690347845811004</v>
      </c>
    </row>
    <row r="187" spans="1:3" x14ac:dyDescent="0.25">
      <c r="A187" s="23">
        <v>163</v>
      </c>
      <c r="B187" s="23">
        <v>99.159337932138726</v>
      </c>
      <c r="C187" s="23">
        <v>-4.159337932138726</v>
      </c>
    </row>
    <row r="188" spans="1:3" x14ac:dyDescent="0.25">
      <c r="A188" s="23">
        <v>164</v>
      </c>
      <c r="B188" s="23">
        <v>98.161277302627198</v>
      </c>
      <c r="C188" s="23">
        <v>17.838722697372802</v>
      </c>
    </row>
    <row r="189" spans="1:3" x14ac:dyDescent="0.25">
      <c r="A189" s="23">
        <v>165</v>
      </c>
      <c r="B189" s="23">
        <v>93.170974155069587</v>
      </c>
      <c r="C189" s="23">
        <v>9.8290258449304133</v>
      </c>
    </row>
    <row r="190" spans="1:3" x14ac:dyDescent="0.25">
      <c r="A190" s="23">
        <v>166</v>
      </c>
      <c r="B190" s="23">
        <v>93.170974155069587</v>
      </c>
      <c r="C190" s="23">
        <v>-0.17097415506958669</v>
      </c>
    </row>
    <row r="191" spans="1:3" x14ac:dyDescent="0.25">
      <c r="A191" s="23">
        <v>167</v>
      </c>
      <c r="B191" s="23">
        <v>96.165156043604156</v>
      </c>
      <c r="C191" s="23">
        <v>-5.1651560436041564</v>
      </c>
    </row>
    <row r="192" spans="1:3" x14ac:dyDescent="0.25">
      <c r="A192" s="23">
        <v>168</v>
      </c>
      <c r="B192" s="23">
        <v>96.165156043604156</v>
      </c>
      <c r="C192" s="23">
        <v>-22.165156043604156</v>
      </c>
    </row>
    <row r="193" spans="1:3" x14ac:dyDescent="0.25">
      <c r="A193" s="23">
        <v>169</v>
      </c>
      <c r="B193" s="23">
        <v>98.161277302627198</v>
      </c>
      <c r="C193" s="23">
        <v>-17.161277302627198</v>
      </c>
    </row>
    <row r="194" spans="1:3" x14ac:dyDescent="0.25">
      <c r="A194" s="23">
        <v>170</v>
      </c>
      <c r="B194" s="23">
        <v>97.16321667311567</v>
      </c>
      <c r="C194" s="23">
        <v>-23.16321667311567</v>
      </c>
    </row>
    <row r="195" spans="1:3" x14ac:dyDescent="0.25">
      <c r="A195" s="23">
        <v>171</v>
      </c>
      <c r="B195" s="23">
        <v>97.16321667311567</v>
      </c>
      <c r="C195" s="23">
        <v>-2.1632166731156701</v>
      </c>
    </row>
    <row r="196" spans="1:3" x14ac:dyDescent="0.25">
      <c r="A196" s="23">
        <v>172</v>
      </c>
      <c r="B196" s="23">
        <v>93.170974155069587</v>
      </c>
      <c r="C196" s="23">
        <v>17.829025844930413</v>
      </c>
    </row>
    <row r="197" spans="1:3" x14ac:dyDescent="0.25">
      <c r="A197" s="23">
        <v>173</v>
      </c>
      <c r="B197" s="23">
        <v>94.1690347845811</v>
      </c>
      <c r="C197" s="23">
        <v>13.8309652154189</v>
      </c>
    </row>
    <row r="198" spans="1:3" x14ac:dyDescent="0.25">
      <c r="A198" s="23">
        <v>174</v>
      </c>
      <c r="B198" s="23">
        <v>96.165156043604156</v>
      </c>
      <c r="C198" s="23">
        <v>-8.1651560436041564</v>
      </c>
    </row>
    <row r="199" spans="1:3" x14ac:dyDescent="0.25">
      <c r="A199" s="23">
        <v>175</v>
      </c>
      <c r="B199" s="23">
        <v>95.167095414092628</v>
      </c>
      <c r="C199" s="23">
        <v>-3.1670954140926284</v>
      </c>
    </row>
    <row r="200" spans="1:3" x14ac:dyDescent="0.25">
      <c r="A200" s="23">
        <v>176</v>
      </c>
      <c r="B200" s="23">
        <v>96.165156043604156</v>
      </c>
      <c r="C200" s="23">
        <v>4.8348439563958436</v>
      </c>
    </row>
    <row r="201" spans="1:3" x14ac:dyDescent="0.25">
      <c r="A201" s="23">
        <v>177</v>
      </c>
      <c r="B201" s="23">
        <v>101.15545919116175</v>
      </c>
      <c r="C201" s="23">
        <v>-11.155459191161754</v>
      </c>
    </row>
    <row r="202" spans="1:3" x14ac:dyDescent="0.25">
      <c r="A202" s="23">
        <v>178</v>
      </c>
      <c r="B202" s="23">
        <v>101.15545919116175</v>
      </c>
      <c r="C202" s="23">
        <v>7.8445408088382464</v>
      </c>
    </row>
    <row r="203" spans="1:3" x14ac:dyDescent="0.25">
      <c r="A203" s="23">
        <v>179</v>
      </c>
      <c r="B203" s="23">
        <v>99.159337932138726</v>
      </c>
      <c r="C203" s="23">
        <v>-12.159337932138726</v>
      </c>
    </row>
    <row r="204" spans="1:3" x14ac:dyDescent="0.25">
      <c r="A204" s="23">
        <v>180</v>
      </c>
      <c r="B204" s="23">
        <v>96.165156043604156</v>
      </c>
      <c r="C204" s="23">
        <v>-4.1651560436041564</v>
      </c>
    </row>
    <row r="205" spans="1:3" x14ac:dyDescent="0.25">
      <c r="A205" s="23">
        <v>181</v>
      </c>
      <c r="B205" s="23">
        <v>93.170974155069587</v>
      </c>
      <c r="C205" s="23">
        <v>-7.1709741550695867</v>
      </c>
    </row>
    <row r="206" spans="1:3" x14ac:dyDescent="0.25">
      <c r="A206" s="23">
        <v>182</v>
      </c>
      <c r="B206" s="23">
        <v>97.16321667311567</v>
      </c>
      <c r="C206" s="23">
        <v>37.83678332688433</v>
      </c>
    </row>
    <row r="207" spans="1:3" x14ac:dyDescent="0.25">
      <c r="A207" s="23">
        <v>183</v>
      </c>
      <c r="B207" s="23">
        <v>98.161277302627198</v>
      </c>
      <c r="C207" s="23">
        <v>-11.161277302627198</v>
      </c>
    </row>
    <row r="208" spans="1:3" x14ac:dyDescent="0.25">
      <c r="A208" s="23">
        <v>184</v>
      </c>
      <c r="B208" s="23">
        <v>92.172913525558073</v>
      </c>
      <c r="C208" s="23">
        <v>-2.1729135255580729</v>
      </c>
    </row>
    <row r="209" spans="1:3" x14ac:dyDescent="0.25">
      <c r="A209" s="23">
        <v>185</v>
      </c>
      <c r="B209" s="23">
        <v>100.15739856165024</v>
      </c>
      <c r="C209" s="23">
        <v>-10.15739856165024</v>
      </c>
    </row>
    <row r="210" spans="1:3" x14ac:dyDescent="0.25">
      <c r="A210" s="23">
        <v>186</v>
      </c>
      <c r="B210" s="23">
        <v>96.165156043604156</v>
      </c>
      <c r="C210" s="23">
        <v>-16.165156043604156</v>
      </c>
    </row>
    <row r="211" spans="1:3" x14ac:dyDescent="0.25">
      <c r="A211" s="23">
        <v>187</v>
      </c>
      <c r="B211" s="23">
        <v>116.12636863383457</v>
      </c>
      <c r="C211" s="23">
        <v>0.87363136616542647</v>
      </c>
    </row>
    <row r="212" spans="1:3" x14ac:dyDescent="0.25">
      <c r="A212" s="23">
        <v>188</v>
      </c>
      <c r="B212" s="23">
        <v>117.12442926334612</v>
      </c>
      <c r="C212" s="23">
        <v>-4.1244292633461157</v>
      </c>
    </row>
    <row r="213" spans="1:3" x14ac:dyDescent="0.25">
      <c r="A213" s="23">
        <v>189</v>
      </c>
      <c r="B213" s="23">
        <v>115.12830800432306</v>
      </c>
      <c r="C213" s="23">
        <v>1.8716919956769402</v>
      </c>
    </row>
    <row r="214" spans="1:3" x14ac:dyDescent="0.25">
      <c r="A214" s="23">
        <v>190</v>
      </c>
      <c r="B214" s="23">
        <v>113.13218674530003</v>
      </c>
      <c r="C214" s="23">
        <v>10.867813254699968</v>
      </c>
    </row>
    <row r="215" spans="1:3" x14ac:dyDescent="0.25">
      <c r="A215" s="23">
        <v>191</v>
      </c>
      <c r="B215" s="23">
        <v>107.14382296823089</v>
      </c>
      <c r="C215" s="23">
        <v>18.856177031769107</v>
      </c>
    </row>
    <row r="216" spans="1:3" x14ac:dyDescent="0.25">
      <c r="A216" s="23">
        <v>192</v>
      </c>
      <c r="B216" s="23">
        <v>104.14964107969632</v>
      </c>
      <c r="C216" s="23">
        <v>15.850358920303677</v>
      </c>
    </row>
    <row r="217" spans="1:3" x14ac:dyDescent="0.25">
      <c r="A217" s="23">
        <v>193</v>
      </c>
      <c r="B217" s="23">
        <v>113.13218674530003</v>
      </c>
      <c r="C217" s="23">
        <v>5.8678132546999677</v>
      </c>
    </row>
    <row r="218" spans="1:3" x14ac:dyDescent="0.25">
      <c r="A218" s="23">
        <v>194</v>
      </c>
      <c r="B218" s="23">
        <v>106.14576233871938</v>
      </c>
      <c r="C218" s="23">
        <v>9.8542376612806208</v>
      </c>
    </row>
    <row r="219" spans="1:3" x14ac:dyDescent="0.25">
      <c r="A219" s="23">
        <v>195</v>
      </c>
      <c r="B219" s="23">
        <v>111.13606548627698</v>
      </c>
      <c r="C219" s="23">
        <v>1.8639345137230237</v>
      </c>
    </row>
    <row r="220" spans="1:3" x14ac:dyDescent="0.25">
      <c r="A220" s="23">
        <v>196</v>
      </c>
      <c r="B220" s="23">
        <v>108.14188359774241</v>
      </c>
      <c r="C220" s="23">
        <v>7.8581164022575933</v>
      </c>
    </row>
    <row r="221" spans="1:3" x14ac:dyDescent="0.25">
      <c r="A221" s="23">
        <v>197</v>
      </c>
      <c r="B221" s="23">
        <v>105.14770170920784</v>
      </c>
      <c r="C221" s="23">
        <v>7.852298290792163</v>
      </c>
    </row>
    <row r="222" spans="1:3" x14ac:dyDescent="0.25">
      <c r="A222" s="23">
        <v>198</v>
      </c>
      <c r="B222" s="23">
        <v>114.13024737481155</v>
      </c>
      <c r="C222" s="23">
        <v>-4.130247374811546</v>
      </c>
    </row>
    <row r="223" spans="1:3" x14ac:dyDescent="0.25">
      <c r="A223" s="23">
        <v>199</v>
      </c>
      <c r="B223" s="23">
        <v>104.14964107969632</v>
      </c>
      <c r="C223" s="23">
        <v>23.850358920303677</v>
      </c>
    </row>
    <row r="224" spans="1:3" x14ac:dyDescent="0.25">
      <c r="A224" s="23">
        <v>200</v>
      </c>
      <c r="B224" s="23">
        <v>110.13800485676546</v>
      </c>
      <c r="C224" s="23">
        <v>-3.1380048567654626</v>
      </c>
    </row>
    <row r="225" spans="1:3" x14ac:dyDescent="0.25">
      <c r="A225" s="23">
        <v>201</v>
      </c>
      <c r="B225" s="23">
        <v>116.12636863383457</v>
      </c>
      <c r="C225" s="23">
        <v>-6.1263686338345735</v>
      </c>
    </row>
    <row r="226" spans="1:3" x14ac:dyDescent="0.25">
      <c r="A226" s="23">
        <v>202</v>
      </c>
      <c r="B226" s="23">
        <v>108.14188359774241</v>
      </c>
      <c r="C226" s="23">
        <v>7.8581164022575933</v>
      </c>
    </row>
    <row r="227" spans="1:3" x14ac:dyDescent="0.25">
      <c r="A227" s="23">
        <v>203</v>
      </c>
      <c r="B227" s="23">
        <v>111.13606548627698</v>
      </c>
      <c r="C227" s="23">
        <v>11.863934513723024</v>
      </c>
    </row>
    <row r="228" spans="1:3" x14ac:dyDescent="0.25">
      <c r="A228" s="23">
        <v>204</v>
      </c>
      <c r="B228" s="23">
        <v>117.12442926334612</v>
      </c>
      <c r="C228" s="23">
        <v>6.8755707366538843</v>
      </c>
    </row>
    <row r="229" spans="1:3" x14ac:dyDescent="0.25">
      <c r="A229" s="23">
        <v>205</v>
      </c>
      <c r="B229" s="23">
        <v>114.13024737481155</v>
      </c>
      <c r="C229" s="23">
        <v>-1.130247374811546</v>
      </c>
    </row>
    <row r="230" spans="1:3" ht="15.75" thickBot="1" x14ac:dyDescent="0.3">
      <c r="A230" s="25">
        <v>206</v>
      </c>
      <c r="B230" s="25">
        <v>112.13412611578849</v>
      </c>
      <c r="C230" s="25">
        <v>3.8658738842115099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5CB7E-683D-496A-A562-EC8D3D4D759B}">
  <dimension ref="B2:H22"/>
  <sheetViews>
    <sheetView showGridLines="0" zoomScale="80" zoomScaleNormal="80" workbookViewId="0">
      <selection activeCell="K26" sqref="K26"/>
    </sheetView>
  </sheetViews>
  <sheetFormatPr baseColWidth="10" defaultRowHeight="15" x14ac:dyDescent="0.25"/>
  <cols>
    <col min="1" max="1" width="3.7109375" customWidth="1"/>
    <col min="2" max="2" width="18.5703125" bestFit="1" customWidth="1"/>
    <col min="3" max="3" width="12" bestFit="1" customWidth="1"/>
    <col min="4" max="4" width="15.85546875" customWidth="1"/>
    <col min="5" max="5" width="16.28515625" customWidth="1"/>
    <col min="6" max="8" width="12" bestFit="1" customWidth="1"/>
  </cols>
  <sheetData>
    <row r="2" spans="2:8" x14ac:dyDescent="0.25">
      <c r="B2" t="s">
        <v>54</v>
      </c>
      <c r="C2" t="s">
        <v>1</v>
      </c>
      <c r="D2" s="30" t="s">
        <v>55</v>
      </c>
      <c r="E2" s="30" t="s">
        <v>82</v>
      </c>
    </row>
    <row r="3" spans="2:8" x14ac:dyDescent="0.25">
      <c r="B3" t="s">
        <v>56</v>
      </c>
      <c r="C3" t="s">
        <v>1</v>
      </c>
      <c r="D3" s="30" t="s">
        <v>57</v>
      </c>
      <c r="E3" s="30" t="s">
        <v>83</v>
      </c>
    </row>
    <row r="5" spans="2:8" x14ac:dyDescent="0.25">
      <c r="B5" t="s">
        <v>58</v>
      </c>
    </row>
    <row r="7" spans="2:8" ht="15.75" thickBot="1" x14ac:dyDescent="0.3">
      <c r="B7" s="31" t="s">
        <v>59</v>
      </c>
      <c r="C7" s="31"/>
      <c r="E7" s="31"/>
      <c r="F7" s="31"/>
    </row>
    <row r="8" spans="2:8" ht="15.75" thickTop="1" x14ac:dyDescent="0.25">
      <c r="B8" t="s">
        <v>60</v>
      </c>
      <c r="C8" s="4">
        <f>SQRT(C9)</f>
        <v>0.8300449169975449</v>
      </c>
      <c r="E8" t="s">
        <v>65</v>
      </c>
      <c r="F8">
        <f>C12*LN(D17/C12)+2*(C16+1)</f>
        <v>1002.0176325671586</v>
      </c>
    </row>
    <row r="9" spans="2:8" x14ac:dyDescent="0.25">
      <c r="B9" t="s">
        <v>61</v>
      </c>
      <c r="C9" s="38">
        <f>D16/D18</f>
        <v>0.68897456423346115</v>
      </c>
      <c r="E9" t="s">
        <v>66</v>
      </c>
      <c r="F9">
        <f>F8+2*(C16+2)*(C16+3)/(C12-C16-3)</f>
        <v>1002.1364444483467</v>
      </c>
    </row>
    <row r="10" spans="2:8" x14ac:dyDescent="0.25">
      <c r="B10" t="s">
        <v>62</v>
      </c>
      <c r="C10" s="4">
        <f>1-(1-C9)*(C12-1)/(C12-C16-1)</f>
        <v>0.68744992974440944</v>
      </c>
      <c r="E10" s="32" t="s">
        <v>67</v>
      </c>
      <c r="F10" s="32">
        <f>C12*LN(D17/C12)+(C16+1)*LN(C12)</f>
        <v>1008.6733849047378</v>
      </c>
    </row>
    <row r="11" spans="2:8" x14ac:dyDescent="0.25">
      <c r="B11" t="s">
        <v>63</v>
      </c>
      <c r="C11" s="4">
        <f>SQRT(E17)</f>
        <v>11.327699190107198</v>
      </c>
    </row>
    <row r="12" spans="2:8" x14ac:dyDescent="0.25">
      <c r="B12" s="32" t="s">
        <v>64</v>
      </c>
      <c r="C12" s="32">
        <f>COUNT('Via Formula'!A2:A207)</f>
        <v>206</v>
      </c>
    </row>
    <row r="14" spans="2:8" ht="15.75" thickBot="1" x14ac:dyDescent="0.3">
      <c r="B14" t="s">
        <v>68</v>
      </c>
      <c r="F14" s="1" t="s">
        <v>69</v>
      </c>
      <c r="G14" s="1">
        <v>0.05</v>
      </c>
    </row>
    <row r="15" spans="2:8" ht="15.75" thickTop="1" x14ac:dyDescent="0.25">
      <c r="B15" s="33"/>
      <c r="C15" s="33" t="s">
        <v>70</v>
      </c>
      <c r="D15" s="33" t="s">
        <v>21</v>
      </c>
      <c r="E15" s="33" t="s">
        <v>71</v>
      </c>
      <c r="F15" s="33" t="s">
        <v>42</v>
      </c>
      <c r="G15" s="33" t="s">
        <v>72</v>
      </c>
      <c r="H15" s="33" t="s">
        <v>73</v>
      </c>
    </row>
    <row r="16" spans="2:8" x14ac:dyDescent="0.25">
      <c r="B16" t="s">
        <v>74</v>
      </c>
      <c r="C16">
        <f>COUNT('Via Formula'!B2)</f>
        <v>1</v>
      </c>
      <c r="D16">
        <f>DEVSQ(MMULT([2]!DESIGN('Via Formula'!B2:B207),C21:C22))</f>
        <v>57985.694669903365</v>
      </c>
      <c r="E16">
        <f>D16/C16</f>
        <v>57985.694669903365</v>
      </c>
      <c r="F16">
        <f>E16/E17</f>
        <v>451.89490935759335</v>
      </c>
      <c r="G16" s="46">
        <f>_xlfn.F.DIST.RT(F16,C16,C17)</f>
        <v>1.2351709763510783E-53</v>
      </c>
      <c r="H16" s="1" t="str">
        <f>IF(G16&lt;G14,"yes","no")</f>
        <v>yes</v>
      </c>
    </row>
    <row r="17" spans="2:8" x14ac:dyDescent="0.25">
      <c r="B17" t="s">
        <v>75</v>
      </c>
      <c r="C17">
        <f>C18-C16</f>
        <v>204</v>
      </c>
      <c r="D17">
        <f>D18-D16</f>
        <v>26176.620864077275</v>
      </c>
      <c r="E17">
        <f>D17/C17</f>
        <v>128.31676894155527</v>
      </c>
    </row>
    <row r="18" spans="2:8" x14ac:dyDescent="0.25">
      <c r="B18" s="32" t="s">
        <v>37</v>
      </c>
      <c r="C18" s="32">
        <f>C12-1</f>
        <v>205</v>
      </c>
      <c r="D18" s="32">
        <f>DEVSQ('Via Formula'!A2:A207)</f>
        <v>84162.31553398064</v>
      </c>
      <c r="E18" s="32"/>
      <c r="F18" s="32"/>
      <c r="G18" s="32"/>
      <c r="H18" s="32"/>
    </row>
    <row r="19" spans="2:8" ht="15.75" thickBot="1" x14ac:dyDescent="0.3"/>
    <row r="20" spans="2:8" ht="15.75" thickTop="1" x14ac:dyDescent="0.25">
      <c r="B20" s="33"/>
      <c r="C20" s="33" t="s">
        <v>76</v>
      </c>
      <c r="D20" s="33" t="s">
        <v>77</v>
      </c>
      <c r="E20" s="33" t="s">
        <v>78</v>
      </c>
      <c r="F20" s="33" t="s">
        <v>72</v>
      </c>
      <c r="G20" s="33" t="s">
        <v>79</v>
      </c>
      <c r="H20" s="33" t="s">
        <v>80</v>
      </c>
    </row>
    <row r="21" spans="2:8" x14ac:dyDescent="0.25">
      <c r="B21" t="s">
        <v>81</v>
      </c>
      <c r="C21">
        <f t="array" ref="C21:D22">[2]!RegCoeff('Via Formula'!B2:B207,'Via Formula'!A2:A207)</f>
        <v>37.279578902424369</v>
      </c>
      <c r="D21">
        <v>2.1036924771033925</v>
      </c>
      <c r="E21">
        <f>C21/D21</f>
        <v>17.721021160733155</v>
      </c>
      <c r="F21" s="46">
        <f>_xlfn.T.DIST.2T(ABS(E21),$C$17)</f>
        <v>3.7291334987753502E-43</v>
      </c>
      <c r="G21">
        <f>C21-_xlfn.T.INV.2T(G$14,$C$17)*D21</f>
        <v>33.131810721797365</v>
      </c>
      <c r="H21">
        <f>C21+_xlfn.T.INV.2T(G$14,$C$17)*D21</f>
        <v>41.427347083051373</v>
      </c>
    </row>
    <row r="22" spans="2:8" x14ac:dyDescent="0.25">
      <c r="B22" s="32" t="str">
        <f t="array" ref="B22">TRANSPOSE('Via Formula'!B1)</f>
        <v>Edad (años) - X</v>
      </c>
      <c r="C22" s="41">
        <v>0.99806062951152175</v>
      </c>
      <c r="D22" s="32">
        <v>4.6950281425543097E-2</v>
      </c>
      <c r="E22" s="32">
        <f>C22/D22</f>
        <v>21.257819957784772</v>
      </c>
      <c r="F22" s="53">
        <f>_xlfn.T.DIST.2T(ABS(E22),$C$17)</f>
        <v>1.2351709763512543E-53</v>
      </c>
      <c r="G22" s="32">
        <f>C22-_xlfn.T.INV.2T(G$14,$C$17)*D22</f>
        <v>0.90549059587405312</v>
      </c>
      <c r="H22" s="32">
        <f>C22+_xlfn.T.INV.2T(G$14,$C$17)*D22</f>
        <v>1.0906306631489904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A2DBE-FC75-4552-A35A-F1882734A651}">
  <dimension ref="A1:B207"/>
  <sheetViews>
    <sheetView workbookViewId="0">
      <selection activeCell="K28" sqref="K28"/>
    </sheetView>
  </sheetViews>
  <sheetFormatPr baseColWidth="10" defaultRowHeight="15" x14ac:dyDescent="0.25"/>
  <cols>
    <col min="1" max="1" width="20.5703125" style="1" bestFit="1" customWidth="1"/>
    <col min="2" max="2" width="18.28515625" style="1" bestFit="1" customWidth="1"/>
  </cols>
  <sheetData>
    <row r="1" spans="1:2" x14ac:dyDescent="0.25">
      <c r="A1" s="18" t="s">
        <v>84</v>
      </c>
      <c r="B1" s="19" t="s">
        <v>85</v>
      </c>
    </row>
    <row r="2" spans="1:2" x14ac:dyDescent="0.25">
      <c r="A2" s="1">
        <v>48</v>
      </c>
      <c r="B2" s="12">
        <v>58.238852122166321</v>
      </c>
    </row>
    <row r="3" spans="1:2" x14ac:dyDescent="0.25">
      <c r="A3" s="1">
        <v>47</v>
      </c>
      <c r="B3" s="12">
        <v>58.238852122166321</v>
      </c>
    </row>
    <row r="4" spans="1:2" x14ac:dyDescent="0.25">
      <c r="A4" s="1">
        <v>73</v>
      </c>
      <c r="B4" s="12">
        <v>55.244670233631759</v>
      </c>
    </row>
    <row r="5" spans="1:2" x14ac:dyDescent="0.25">
      <c r="A5" s="1">
        <v>65</v>
      </c>
      <c r="B5" s="12">
        <v>60.23497338118937</v>
      </c>
    </row>
    <row r="6" spans="1:2" x14ac:dyDescent="0.25">
      <c r="A6" s="1">
        <v>74</v>
      </c>
      <c r="B6" s="12">
        <v>56.242730863143279</v>
      </c>
    </row>
    <row r="7" spans="1:2" x14ac:dyDescent="0.25">
      <c r="A7" s="1">
        <v>50</v>
      </c>
      <c r="B7" s="12">
        <v>56.242730863143279</v>
      </c>
    </row>
    <row r="8" spans="1:2" x14ac:dyDescent="0.25">
      <c r="A8" s="1">
        <v>57</v>
      </c>
      <c r="B8" s="12">
        <v>57.240791492654807</v>
      </c>
    </row>
    <row r="9" spans="1:2" x14ac:dyDescent="0.25">
      <c r="A9" s="1">
        <v>64</v>
      </c>
      <c r="B9" s="12">
        <v>61.233034010700891</v>
      </c>
    </row>
    <row r="10" spans="1:2" x14ac:dyDescent="0.25">
      <c r="A10" s="1">
        <v>70</v>
      </c>
      <c r="B10" s="12">
        <v>58.238852122166321</v>
      </c>
    </row>
    <row r="11" spans="1:2" x14ac:dyDescent="0.25">
      <c r="A11" s="1">
        <v>51</v>
      </c>
      <c r="B11" s="12">
        <v>60.23497338118937</v>
      </c>
    </row>
    <row r="12" spans="1:2" x14ac:dyDescent="0.25">
      <c r="A12" s="1">
        <v>54</v>
      </c>
      <c r="B12" s="12">
        <v>57.240791492654807</v>
      </c>
    </row>
    <row r="13" spans="1:2" x14ac:dyDescent="0.25">
      <c r="A13" s="1">
        <v>63</v>
      </c>
      <c r="B13" s="12">
        <v>58.238852122166321</v>
      </c>
    </row>
    <row r="14" spans="1:2" x14ac:dyDescent="0.25">
      <c r="A14" s="1">
        <v>67</v>
      </c>
      <c r="B14" s="12">
        <v>60.23497338118937</v>
      </c>
    </row>
    <row r="15" spans="1:2" x14ac:dyDescent="0.25">
      <c r="A15" s="1">
        <v>75</v>
      </c>
      <c r="B15" s="12">
        <v>61.233034010700891</v>
      </c>
    </row>
    <row r="16" spans="1:2" x14ac:dyDescent="0.25">
      <c r="A16" s="1">
        <v>61</v>
      </c>
      <c r="B16" s="12">
        <v>56.242730863143279</v>
      </c>
    </row>
    <row r="17" spans="1:2" x14ac:dyDescent="0.25">
      <c r="A17" s="1">
        <v>51</v>
      </c>
      <c r="B17" s="12">
        <v>61.233034010700891</v>
      </c>
    </row>
    <row r="18" spans="1:2" x14ac:dyDescent="0.25">
      <c r="A18" s="1">
        <v>47</v>
      </c>
      <c r="B18" s="12">
        <v>60.23497338118937</v>
      </c>
    </row>
    <row r="19" spans="1:2" x14ac:dyDescent="0.25">
      <c r="A19" s="1">
        <v>76</v>
      </c>
      <c r="B19" s="12">
        <v>55.244670233631759</v>
      </c>
    </row>
    <row r="20" spans="1:2" x14ac:dyDescent="0.25">
      <c r="A20" s="1">
        <v>63</v>
      </c>
      <c r="B20" s="12">
        <v>57.240791492654807</v>
      </c>
    </row>
    <row r="21" spans="1:2" x14ac:dyDescent="0.25">
      <c r="A21" s="1">
        <v>72</v>
      </c>
      <c r="B21" s="12">
        <v>56.242730863143279</v>
      </c>
    </row>
    <row r="22" spans="1:2" x14ac:dyDescent="0.25">
      <c r="A22" s="1">
        <v>59</v>
      </c>
      <c r="B22" s="12">
        <v>59.236912751677849</v>
      </c>
    </row>
    <row r="23" spans="1:2" x14ac:dyDescent="0.25">
      <c r="A23" s="1">
        <v>57</v>
      </c>
      <c r="B23" s="12">
        <v>55.244670233631759</v>
      </c>
    </row>
    <row r="24" spans="1:2" x14ac:dyDescent="0.25">
      <c r="A24" s="1">
        <v>51</v>
      </c>
      <c r="B24" s="12">
        <v>57.240791492654807</v>
      </c>
    </row>
    <row r="25" spans="1:2" x14ac:dyDescent="0.25">
      <c r="A25" s="1">
        <v>62</v>
      </c>
      <c r="B25" s="12">
        <v>61.233034010700891</v>
      </c>
    </row>
    <row r="26" spans="1:2" x14ac:dyDescent="0.25">
      <c r="A26" s="1">
        <v>68</v>
      </c>
      <c r="B26" s="12">
        <v>59.236912751677849</v>
      </c>
    </row>
    <row r="27" spans="1:2" x14ac:dyDescent="0.25">
      <c r="A27" s="1">
        <v>46</v>
      </c>
      <c r="B27" s="12">
        <v>57.240791492654807</v>
      </c>
    </row>
    <row r="28" spans="1:2" x14ac:dyDescent="0.25">
      <c r="A28" s="1">
        <v>64</v>
      </c>
      <c r="B28" s="12">
        <v>58.238852122166321</v>
      </c>
    </row>
    <row r="29" spans="1:2" x14ac:dyDescent="0.25">
      <c r="A29" s="1">
        <v>69</v>
      </c>
      <c r="B29" s="12">
        <v>57.240791492654807</v>
      </c>
    </row>
    <row r="30" spans="1:2" x14ac:dyDescent="0.25">
      <c r="A30" s="1">
        <v>57</v>
      </c>
      <c r="B30" s="12">
        <v>56.242730863143279</v>
      </c>
    </row>
    <row r="31" spans="1:2" x14ac:dyDescent="0.25">
      <c r="A31" s="1">
        <v>57</v>
      </c>
      <c r="B31" s="12">
        <v>61.233034010700891</v>
      </c>
    </row>
    <row r="32" spans="1:2" x14ac:dyDescent="0.25">
      <c r="A32" s="1">
        <v>56</v>
      </c>
      <c r="B32" s="12">
        <v>60.23497338118937</v>
      </c>
    </row>
    <row r="33" spans="1:2" x14ac:dyDescent="0.25">
      <c r="A33" s="1">
        <v>62</v>
      </c>
      <c r="B33" s="12">
        <v>59.236912751677849</v>
      </c>
    </row>
    <row r="34" spans="1:2" x14ac:dyDescent="0.25">
      <c r="A34" s="1">
        <v>37</v>
      </c>
      <c r="B34" s="12">
        <v>59.236912751677849</v>
      </c>
    </row>
    <row r="35" spans="1:2" x14ac:dyDescent="0.25">
      <c r="A35" s="1">
        <v>69</v>
      </c>
      <c r="B35" s="12">
        <v>57.240791492654807</v>
      </c>
    </row>
    <row r="36" spans="1:2" x14ac:dyDescent="0.25">
      <c r="A36" s="1">
        <v>75</v>
      </c>
      <c r="B36" s="12">
        <v>60.23497338118937</v>
      </c>
    </row>
    <row r="37" spans="1:2" x14ac:dyDescent="0.25">
      <c r="A37" s="1">
        <v>52</v>
      </c>
      <c r="B37" s="12">
        <v>60.23497338118937</v>
      </c>
    </row>
    <row r="38" spans="1:2" x14ac:dyDescent="0.25">
      <c r="A38" s="1">
        <v>78</v>
      </c>
      <c r="B38" s="12">
        <v>59.236912751677849</v>
      </c>
    </row>
    <row r="39" spans="1:2" x14ac:dyDescent="0.25">
      <c r="A39" s="1">
        <v>63</v>
      </c>
      <c r="B39" s="12">
        <v>60.23497338118937</v>
      </c>
    </row>
    <row r="40" spans="1:2" x14ac:dyDescent="0.25">
      <c r="A40" s="1">
        <v>41</v>
      </c>
      <c r="B40" s="12">
        <v>58.238852122166321</v>
      </c>
    </row>
    <row r="41" spans="1:2" x14ac:dyDescent="0.25">
      <c r="A41" s="1">
        <v>50</v>
      </c>
      <c r="B41" s="12">
        <v>56.242730863143279</v>
      </c>
    </row>
    <row r="42" spans="1:2" x14ac:dyDescent="0.25">
      <c r="A42" s="1">
        <v>65</v>
      </c>
      <c r="B42" s="12">
        <v>61.233034010700891</v>
      </c>
    </row>
    <row r="43" spans="1:2" x14ac:dyDescent="0.25">
      <c r="A43" s="1">
        <v>62</v>
      </c>
      <c r="B43" s="12">
        <v>55.244670233631759</v>
      </c>
    </row>
    <row r="44" spans="1:2" x14ac:dyDescent="0.25">
      <c r="A44" s="1">
        <v>73</v>
      </c>
      <c r="B44" s="12">
        <v>59.236912751677849</v>
      </c>
    </row>
    <row r="45" spans="1:2" x14ac:dyDescent="0.25">
      <c r="A45" s="1">
        <v>50</v>
      </c>
      <c r="B45" s="12">
        <v>58.238852122166321</v>
      </c>
    </row>
    <row r="46" spans="1:2" x14ac:dyDescent="0.25">
      <c r="A46" s="1">
        <v>56</v>
      </c>
      <c r="B46" s="12">
        <v>58.238852122166321</v>
      </c>
    </row>
    <row r="47" spans="1:2" x14ac:dyDescent="0.25">
      <c r="A47" s="1">
        <v>61</v>
      </c>
      <c r="B47" s="12">
        <v>67.22139778777003</v>
      </c>
    </row>
    <row r="48" spans="1:2" x14ac:dyDescent="0.25">
      <c r="A48" s="1">
        <v>78</v>
      </c>
      <c r="B48" s="12">
        <v>65.225276528746974</v>
      </c>
    </row>
    <row r="49" spans="1:2" x14ac:dyDescent="0.25">
      <c r="A49" s="1">
        <v>72</v>
      </c>
      <c r="B49" s="12">
        <v>63.229155269723933</v>
      </c>
    </row>
    <row r="50" spans="1:2" x14ac:dyDescent="0.25">
      <c r="A50" s="1">
        <v>65</v>
      </c>
      <c r="B50" s="12">
        <v>67.22139778777003</v>
      </c>
    </row>
    <row r="51" spans="1:2" x14ac:dyDescent="0.25">
      <c r="A51" s="1">
        <v>73</v>
      </c>
      <c r="B51" s="12">
        <v>71.213640305816114</v>
      </c>
    </row>
    <row r="52" spans="1:2" x14ac:dyDescent="0.25">
      <c r="A52" s="1">
        <v>69</v>
      </c>
      <c r="B52" s="12">
        <v>71.213640305816114</v>
      </c>
    </row>
    <row r="53" spans="1:2" x14ac:dyDescent="0.25">
      <c r="A53" s="1">
        <v>54</v>
      </c>
      <c r="B53" s="12">
        <v>66.223337158258502</v>
      </c>
    </row>
    <row r="54" spans="1:2" x14ac:dyDescent="0.25">
      <c r="A54" s="1">
        <v>74</v>
      </c>
      <c r="B54" s="12">
        <v>71.213640305816114</v>
      </c>
    </row>
    <row r="55" spans="1:2" x14ac:dyDescent="0.25">
      <c r="A55" s="1">
        <v>70</v>
      </c>
      <c r="B55" s="12">
        <v>66.223337158258502</v>
      </c>
    </row>
    <row r="56" spans="1:2" x14ac:dyDescent="0.25">
      <c r="A56" s="1">
        <v>57</v>
      </c>
      <c r="B56" s="12">
        <v>67.22139778777003</v>
      </c>
    </row>
    <row r="57" spans="1:2" x14ac:dyDescent="0.25">
      <c r="A57" s="1">
        <v>86</v>
      </c>
      <c r="B57" s="12">
        <v>70.215579676304586</v>
      </c>
    </row>
    <row r="58" spans="1:2" x14ac:dyDescent="0.25">
      <c r="A58" s="1">
        <v>55</v>
      </c>
      <c r="B58" s="12">
        <v>67.22139778777003</v>
      </c>
    </row>
    <row r="59" spans="1:2" x14ac:dyDescent="0.25">
      <c r="A59" s="1">
        <v>64</v>
      </c>
      <c r="B59" s="12">
        <v>67.22139778777003</v>
      </c>
    </row>
    <row r="60" spans="1:2" x14ac:dyDescent="0.25">
      <c r="A60" s="1">
        <v>67</v>
      </c>
      <c r="B60" s="12">
        <v>63.229155269723933</v>
      </c>
    </row>
    <row r="61" spans="1:2" x14ac:dyDescent="0.25">
      <c r="A61" s="1">
        <v>71</v>
      </c>
      <c r="B61" s="12">
        <v>69.217519046793058</v>
      </c>
    </row>
    <row r="62" spans="1:2" x14ac:dyDescent="0.25">
      <c r="A62" s="1">
        <v>57</v>
      </c>
      <c r="B62" s="12">
        <v>70.215579676304586</v>
      </c>
    </row>
    <row r="63" spans="1:2" x14ac:dyDescent="0.25">
      <c r="A63" s="1">
        <v>71</v>
      </c>
      <c r="B63" s="12">
        <v>64.22721589923546</v>
      </c>
    </row>
    <row r="64" spans="1:2" x14ac:dyDescent="0.25">
      <c r="A64" s="1">
        <v>70</v>
      </c>
      <c r="B64" s="12">
        <v>64.22721589923546</v>
      </c>
    </row>
    <row r="65" spans="1:2" x14ac:dyDescent="0.25">
      <c r="A65" s="1">
        <v>87</v>
      </c>
      <c r="B65" s="12">
        <v>66.223337158258502</v>
      </c>
    </row>
    <row r="66" spans="1:2" x14ac:dyDescent="0.25">
      <c r="A66" s="1">
        <v>58</v>
      </c>
      <c r="B66" s="12">
        <v>68.219458417281544</v>
      </c>
    </row>
    <row r="67" spans="1:2" x14ac:dyDescent="0.25">
      <c r="A67" s="1">
        <v>62</v>
      </c>
      <c r="B67" s="12">
        <v>71.213640305816114</v>
      </c>
    </row>
    <row r="68" spans="1:2" x14ac:dyDescent="0.25">
      <c r="A68" s="1">
        <v>91</v>
      </c>
      <c r="B68" s="12">
        <v>70.215579676304586</v>
      </c>
    </row>
    <row r="69" spans="1:2" x14ac:dyDescent="0.25">
      <c r="A69" s="1">
        <v>63</v>
      </c>
      <c r="B69" s="12">
        <v>66.223337158258502</v>
      </c>
    </row>
    <row r="70" spans="1:2" x14ac:dyDescent="0.25">
      <c r="A70" s="1">
        <v>69</v>
      </c>
      <c r="B70" s="12">
        <v>62.231094640212412</v>
      </c>
    </row>
    <row r="71" spans="1:2" x14ac:dyDescent="0.25">
      <c r="A71" s="1">
        <v>79</v>
      </c>
      <c r="B71" s="12">
        <v>65.225276528746974</v>
      </c>
    </row>
    <row r="72" spans="1:2" x14ac:dyDescent="0.25">
      <c r="A72" s="1">
        <v>75</v>
      </c>
      <c r="B72" s="12">
        <v>69.217519046793058</v>
      </c>
    </row>
    <row r="73" spans="1:2" x14ac:dyDescent="0.25">
      <c r="A73" s="1">
        <v>56</v>
      </c>
      <c r="B73" s="12">
        <v>69.217519046793058</v>
      </c>
    </row>
    <row r="74" spans="1:2" x14ac:dyDescent="0.25">
      <c r="A74" s="1">
        <v>77</v>
      </c>
      <c r="B74" s="12">
        <v>63.229155269723933</v>
      </c>
    </row>
    <row r="75" spans="1:2" x14ac:dyDescent="0.25">
      <c r="A75" s="1">
        <v>86</v>
      </c>
      <c r="B75" s="12">
        <v>67.22139778777003</v>
      </c>
    </row>
    <row r="76" spans="1:2" x14ac:dyDescent="0.25">
      <c r="A76" s="1">
        <v>80</v>
      </c>
      <c r="B76" s="12">
        <v>70.215579676304586</v>
      </c>
    </row>
    <row r="77" spans="1:2" x14ac:dyDescent="0.25">
      <c r="A77" s="1">
        <v>87</v>
      </c>
      <c r="B77" s="12">
        <v>64.22721589923546</v>
      </c>
    </row>
    <row r="78" spans="1:2" x14ac:dyDescent="0.25">
      <c r="A78" s="1">
        <v>67</v>
      </c>
      <c r="B78" s="12">
        <v>62.231094640212412</v>
      </c>
    </row>
    <row r="79" spans="1:2" x14ac:dyDescent="0.25">
      <c r="A79" s="1">
        <v>63</v>
      </c>
      <c r="B79" s="12">
        <v>62.231094640212412</v>
      </c>
    </row>
    <row r="80" spans="1:2" x14ac:dyDescent="0.25">
      <c r="A80" s="1">
        <v>70</v>
      </c>
      <c r="B80" s="12">
        <v>63.229155269723933</v>
      </c>
    </row>
    <row r="81" spans="1:2" x14ac:dyDescent="0.25">
      <c r="A81" s="1">
        <v>76</v>
      </c>
      <c r="B81" s="12">
        <v>62.231094640212412</v>
      </c>
    </row>
    <row r="82" spans="1:2" x14ac:dyDescent="0.25">
      <c r="A82" s="1">
        <v>70</v>
      </c>
      <c r="B82" s="12">
        <v>63.229155269723933</v>
      </c>
    </row>
    <row r="83" spans="1:2" x14ac:dyDescent="0.25">
      <c r="A83" s="1">
        <v>76</v>
      </c>
      <c r="B83" s="12">
        <v>73.209761564839141</v>
      </c>
    </row>
    <row r="84" spans="1:2" x14ac:dyDescent="0.25">
      <c r="A84" s="1">
        <v>75</v>
      </c>
      <c r="B84" s="12">
        <v>72.211700935327627</v>
      </c>
    </row>
    <row r="85" spans="1:2" x14ac:dyDescent="0.25">
      <c r="A85" s="1">
        <v>69</v>
      </c>
      <c r="B85" s="12">
        <v>79.19812534190828</v>
      </c>
    </row>
    <row r="86" spans="1:2" x14ac:dyDescent="0.25">
      <c r="A86" s="1">
        <v>70</v>
      </c>
      <c r="B86" s="12">
        <v>73.209761564839141</v>
      </c>
    </row>
    <row r="87" spans="1:2" x14ac:dyDescent="0.25">
      <c r="A87" s="1">
        <v>70</v>
      </c>
      <c r="B87" s="12">
        <v>72.211700935327627</v>
      </c>
    </row>
    <row r="88" spans="1:2" x14ac:dyDescent="0.25">
      <c r="A88" s="1">
        <v>64</v>
      </c>
      <c r="B88" s="12">
        <v>80.196185971419794</v>
      </c>
    </row>
    <row r="89" spans="1:2" x14ac:dyDescent="0.25">
      <c r="A89" s="1">
        <v>53</v>
      </c>
      <c r="B89" s="12">
        <v>76.203943453373711</v>
      </c>
    </row>
    <row r="90" spans="1:2" x14ac:dyDescent="0.25">
      <c r="A90" s="1">
        <v>78</v>
      </c>
      <c r="B90" s="12">
        <v>74.207822194350683</v>
      </c>
    </row>
    <row r="91" spans="1:2" x14ac:dyDescent="0.25">
      <c r="A91" s="1">
        <v>71</v>
      </c>
      <c r="B91" s="12">
        <v>74.207822194350683</v>
      </c>
    </row>
    <row r="92" spans="1:2" x14ac:dyDescent="0.25">
      <c r="A92" s="1">
        <v>70</v>
      </c>
      <c r="B92" s="12">
        <v>73.209761564839141</v>
      </c>
    </row>
    <row r="93" spans="1:2" x14ac:dyDescent="0.25">
      <c r="A93" s="1">
        <v>76</v>
      </c>
      <c r="B93" s="12">
        <v>77.202004082885239</v>
      </c>
    </row>
    <row r="94" spans="1:2" x14ac:dyDescent="0.25">
      <c r="A94" s="1">
        <v>75</v>
      </c>
      <c r="B94" s="12">
        <v>80.196185971419794</v>
      </c>
    </row>
    <row r="95" spans="1:2" x14ac:dyDescent="0.25">
      <c r="A95" s="1">
        <v>66</v>
      </c>
      <c r="B95" s="12">
        <v>77.202004082885239</v>
      </c>
    </row>
    <row r="96" spans="1:2" x14ac:dyDescent="0.25">
      <c r="A96" s="1">
        <v>61</v>
      </c>
      <c r="B96" s="12">
        <v>79.19812534190828</v>
      </c>
    </row>
    <row r="97" spans="1:2" x14ac:dyDescent="0.25">
      <c r="A97" s="1">
        <v>70</v>
      </c>
      <c r="B97" s="12">
        <v>81.194246600931336</v>
      </c>
    </row>
    <row r="98" spans="1:2" x14ac:dyDescent="0.25">
      <c r="A98" s="1">
        <v>77</v>
      </c>
      <c r="B98" s="12">
        <v>74.207822194350683</v>
      </c>
    </row>
    <row r="99" spans="1:2" x14ac:dyDescent="0.25">
      <c r="A99" s="1">
        <v>72</v>
      </c>
      <c r="B99" s="12">
        <v>81.194246600931336</v>
      </c>
    </row>
    <row r="100" spans="1:2" x14ac:dyDescent="0.25">
      <c r="A100" s="1">
        <v>63</v>
      </c>
      <c r="B100" s="12">
        <v>77.202004082885239</v>
      </c>
    </row>
    <row r="101" spans="1:2" x14ac:dyDescent="0.25">
      <c r="A101" s="1">
        <v>61</v>
      </c>
      <c r="B101" s="12">
        <v>75.205882823862197</v>
      </c>
    </row>
    <row r="102" spans="1:2" x14ac:dyDescent="0.25">
      <c r="A102" s="1">
        <v>74</v>
      </c>
      <c r="B102" s="12">
        <v>75.205882823862197</v>
      </c>
    </row>
    <row r="103" spans="1:2" x14ac:dyDescent="0.25">
      <c r="A103" s="1">
        <v>64</v>
      </c>
      <c r="B103" s="12">
        <v>77.202004082885239</v>
      </c>
    </row>
    <row r="104" spans="1:2" x14ac:dyDescent="0.25">
      <c r="A104" s="1">
        <v>63</v>
      </c>
      <c r="B104" s="12">
        <v>77.202004082885239</v>
      </c>
    </row>
    <row r="105" spans="1:2" x14ac:dyDescent="0.25">
      <c r="A105" s="1">
        <v>71</v>
      </c>
      <c r="B105" s="12">
        <v>81.194246600931336</v>
      </c>
    </row>
    <row r="106" spans="1:2" x14ac:dyDescent="0.25">
      <c r="A106" s="1">
        <v>64</v>
      </c>
      <c r="B106" s="12">
        <v>73.209761564839141</v>
      </c>
    </row>
    <row r="107" spans="1:2" x14ac:dyDescent="0.25">
      <c r="A107" s="1">
        <v>62</v>
      </c>
      <c r="B107" s="12">
        <v>80.196185971419794</v>
      </c>
    </row>
    <row r="108" spans="1:2" x14ac:dyDescent="0.25">
      <c r="A108" s="1">
        <v>62</v>
      </c>
      <c r="B108" s="12">
        <v>74.207822194350683</v>
      </c>
    </row>
    <row r="109" spans="1:2" x14ac:dyDescent="0.25">
      <c r="A109" s="1">
        <v>76</v>
      </c>
      <c r="B109" s="12">
        <v>81.194246600931336</v>
      </c>
    </row>
    <row r="110" spans="1:2" x14ac:dyDescent="0.25">
      <c r="A110" s="1">
        <v>55</v>
      </c>
      <c r="B110" s="12">
        <v>77.202004082885239</v>
      </c>
    </row>
    <row r="111" spans="1:2" x14ac:dyDescent="0.25">
      <c r="A111" s="1">
        <v>73</v>
      </c>
      <c r="B111" s="12">
        <v>81.194246600931336</v>
      </c>
    </row>
    <row r="112" spans="1:2" x14ac:dyDescent="0.25">
      <c r="A112" s="1">
        <v>63</v>
      </c>
      <c r="B112" s="12">
        <v>74.207822194350683</v>
      </c>
    </row>
    <row r="113" spans="1:2" x14ac:dyDescent="0.25">
      <c r="A113" s="1">
        <v>70</v>
      </c>
      <c r="B113" s="12">
        <v>77.202004082885239</v>
      </c>
    </row>
    <row r="114" spans="1:2" x14ac:dyDescent="0.25">
      <c r="A114" s="1">
        <v>71</v>
      </c>
      <c r="B114" s="12">
        <v>78.200064712396767</v>
      </c>
    </row>
    <row r="115" spans="1:2" x14ac:dyDescent="0.25">
      <c r="A115" s="1">
        <v>70</v>
      </c>
      <c r="B115" s="12">
        <v>75.205882823862197</v>
      </c>
    </row>
    <row r="116" spans="1:2" x14ac:dyDescent="0.25">
      <c r="A116" s="1">
        <v>70</v>
      </c>
      <c r="B116" s="12">
        <v>72.211700935327627</v>
      </c>
    </row>
    <row r="117" spans="1:2" x14ac:dyDescent="0.25">
      <c r="A117" s="1">
        <v>69</v>
      </c>
      <c r="B117" s="12">
        <v>78.200064712396767</v>
      </c>
    </row>
    <row r="118" spans="1:2" x14ac:dyDescent="0.25">
      <c r="A118" s="1">
        <v>71</v>
      </c>
      <c r="B118" s="12">
        <v>76.203943453373711</v>
      </c>
    </row>
    <row r="119" spans="1:2" x14ac:dyDescent="0.25">
      <c r="A119" s="1">
        <v>54</v>
      </c>
      <c r="B119" s="12">
        <v>77.202004082885239</v>
      </c>
    </row>
    <row r="120" spans="1:2" x14ac:dyDescent="0.25">
      <c r="A120" s="1">
        <v>65</v>
      </c>
      <c r="B120" s="12">
        <v>81.194246600931336</v>
      </c>
    </row>
    <row r="121" spans="1:2" x14ac:dyDescent="0.25">
      <c r="A121" s="1">
        <v>62</v>
      </c>
      <c r="B121" s="12">
        <v>75.205882823862197</v>
      </c>
    </row>
    <row r="122" spans="1:2" x14ac:dyDescent="0.25">
      <c r="A122" s="1">
        <v>61</v>
      </c>
      <c r="B122" s="12">
        <v>77.202004082885239</v>
      </c>
    </row>
    <row r="123" spans="1:2" x14ac:dyDescent="0.25">
      <c r="A123" s="1">
        <v>62</v>
      </c>
      <c r="B123" s="12">
        <v>75.205882823862197</v>
      </c>
    </row>
    <row r="124" spans="1:2" x14ac:dyDescent="0.25">
      <c r="A124" s="1">
        <v>62</v>
      </c>
      <c r="B124" s="12">
        <v>73.209761564839141</v>
      </c>
    </row>
    <row r="125" spans="1:2" x14ac:dyDescent="0.25">
      <c r="A125" s="1">
        <v>95</v>
      </c>
      <c r="B125" s="12">
        <v>86.184549748488934</v>
      </c>
    </row>
    <row r="126" spans="1:2" x14ac:dyDescent="0.25">
      <c r="A126" s="1">
        <v>80</v>
      </c>
      <c r="B126" s="12">
        <v>91.174852896046545</v>
      </c>
    </row>
    <row r="127" spans="1:2" x14ac:dyDescent="0.25">
      <c r="A127" s="1">
        <v>105</v>
      </c>
      <c r="B127" s="12">
        <v>89.178731637023503</v>
      </c>
    </row>
    <row r="128" spans="1:2" x14ac:dyDescent="0.25">
      <c r="A128" s="1">
        <v>83</v>
      </c>
      <c r="B128" s="12">
        <v>85.18648911897742</v>
      </c>
    </row>
    <row r="129" spans="1:2" x14ac:dyDescent="0.25">
      <c r="A129" s="1">
        <v>89</v>
      </c>
      <c r="B129" s="12">
        <v>86.184549748488934</v>
      </c>
    </row>
    <row r="130" spans="1:2" x14ac:dyDescent="0.25">
      <c r="A130" s="1">
        <v>90</v>
      </c>
      <c r="B130" s="12">
        <v>88.180671007511975</v>
      </c>
    </row>
    <row r="131" spans="1:2" x14ac:dyDescent="0.25">
      <c r="A131" s="1">
        <v>72</v>
      </c>
      <c r="B131" s="12">
        <v>86.184549748488934</v>
      </c>
    </row>
    <row r="132" spans="1:2" x14ac:dyDescent="0.25">
      <c r="A132" s="1">
        <v>94</v>
      </c>
      <c r="B132" s="12">
        <v>88.180671007511975</v>
      </c>
    </row>
    <row r="133" spans="1:2" x14ac:dyDescent="0.25">
      <c r="A133" s="1">
        <v>72</v>
      </c>
      <c r="B133" s="12">
        <v>85.18648911897742</v>
      </c>
    </row>
    <row r="134" spans="1:2" x14ac:dyDescent="0.25">
      <c r="A134" s="1">
        <v>103</v>
      </c>
      <c r="B134" s="12">
        <v>82.19230723044285</v>
      </c>
    </row>
    <row r="135" spans="1:2" x14ac:dyDescent="0.25">
      <c r="A135" s="1">
        <v>99</v>
      </c>
      <c r="B135" s="12">
        <v>87.182610378000447</v>
      </c>
    </row>
    <row r="136" spans="1:2" x14ac:dyDescent="0.25">
      <c r="A136" s="1">
        <v>84</v>
      </c>
      <c r="B136" s="12">
        <v>87.182610378000447</v>
      </c>
    </row>
    <row r="137" spans="1:2" x14ac:dyDescent="0.25">
      <c r="A137" s="1">
        <v>93</v>
      </c>
      <c r="B137" s="12">
        <v>87.182610378000447</v>
      </c>
    </row>
    <row r="138" spans="1:2" x14ac:dyDescent="0.25">
      <c r="A138" s="1">
        <v>108</v>
      </c>
      <c r="B138" s="12">
        <v>84.188428489465892</v>
      </c>
    </row>
    <row r="139" spans="1:2" x14ac:dyDescent="0.25">
      <c r="A139" s="1">
        <v>82</v>
      </c>
      <c r="B139" s="12">
        <v>84.188428489465892</v>
      </c>
    </row>
    <row r="140" spans="1:2" x14ac:dyDescent="0.25">
      <c r="A140" s="1">
        <v>88</v>
      </c>
      <c r="B140" s="12">
        <v>91.174852896046545</v>
      </c>
    </row>
    <row r="141" spans="1:2" x14ac:dyDescent="0.25">
      <c r="A141" s="1">
        <v>93</v>
      </c>
      <c r="B141" s="12">
        <v>91.174852896046545</v>
      </c>
    </row>
    <row r="142" spans="1:2" x14ac:dyDescent="0.25">
      <c r="A142" s="1">
        <v>82</v>
      </c>
      <c r="B142" s="12">
        <v>90.176792266535017</v>
      </c>
    </row>
    <row r="143" spans="1:2" x14ac:dyDescent="0.25">
      <c r="A143" s="1">
        <v>106</v>
      </c>
      <c r="B143" s="12">
        <v>89.178731637023503</v>
      </c>
    </row>
    <row r="144" spans="1:2" x14ac:dyDescent="0.25">
      <c r="A144" s="1">
        <v>89</v>
      </c>
      <c r="B144" s="12">
        <v>83.190367859954364</v>
      </c>
    </row>
    <row r="145" spans="1:2" x14ac:dyDescent="0.25">
      <c r="A145" s="1">
        <v>110</v>
      </c>
      <c r="B145" s="12">
        <v>88.180671007511975</v>
      </c>
    </row>
    <row r="146" spans="1:2" x14ac:dyDescent="0.25">
      <c r="A146" s="1">
        <v>87</v>
      </c>
      <c r="B146" s="12">
        <v>86.184549748488934</v>
      </c>
    </row>
    <row r="147" spans="1:2" x14ac:dyDescent="0.25">
      <c r="A147" s="1">
        <v>94</v>
      </c>
      <c r="B147" s="12">
        <v>88.180671007511975</v>
      </c>
    </row>
    <row r="148" spans="1:2" x14ac:dyDescent="0.25">
      <c r="A148" s="1">
        <v>76</v>
      </c>
      <c r="B148" s="12">
        <v>83.190367859954364</v>
      </c>
    </row>
    <row r="149" spans="1:2" x14ac:dyDescent="0.25">
      <c r="A149" s="1">
        <v>74</v>
      </c>
      <c r="B149" s="12">
        <v>86.184549748488934</v>
      </c>
    </row>
    <row r="150" spans="1:2" x14ac:dyDescent="0.25">
      <c r="A150" s="1">
        <v>90</v>
      </c>
      <c r="B150" s="12">
        <v>83.190367859954364</v>
      </c>
    </row>
    <row r="151" spans="1:2" x14ac:dyDescent="0.25">
      <c r="A151" s="1">
        <v>83</v>
      </c>
      <c r="B151" s="12">
        <v>89.178731637023503</v>
      </c>
    </row>
    <row r="152" spans="1:2" x14ac:dyDescent="0.25">
      <c r="A152" s="1">
        <v>91</v>
      </c>
      <c r="B152" s="12">
        <v>82.19230723044285</v>
      </c>
    </row>
    <row r="153" spans="1:2" x14ac:dyDescent="0.25">
      <c r="A153" s="1">
        <v>98</v>
      </c>
      <c r="B153" s="12">
        <v>83.190367859954364</v>
      </c>
    </row>
    <row r="154" spans="1:2" x14ac:dyDescent="0.25">
      <c r="A154" s="1">
        <v>71</v>
      </c>
      <c r="B154" s="12">
        <v>84.188428489465892</v>
      </c>
    </row>
    <row r="155" spans="1:2" x14ac:dyDescent="0.25">
      <c r="A155" s="1">
        <v>81</v>
      </c>
      <c r="B155" s="12">
        <v>90.176792266535017</v>
      </c>
    </row>
    <row r="156" spans="1:2" x14ac:dyDescent="0.25">
      <c r="A156" s="1">
        <v>73</v>
      </c>
      <c r="B156" s="12">
        <v>91.174852896046545</v>
      </c>
    </row>
    <row r="157" spans="1:2" x14ac:dyDescent="0.25">
      <c r="A157" s="1">
        <v>87</v>
      </c>
      <c r="B157" s="12">
        <v>85.18648911897742</v>
      </c>
    </row>
    <row r="158" spans="1:2" x14ac:dyDescent="0.25">
      <c r="A158" s="1">
        <v>106</v>
      </c>
      <c r="B158" s="12">
        <v>89.178731637023503</v>
      </c>
    </row>
    <row r="159" spans="1:2" x14ac:dyDescent="0.25">
      <c r="A159" s="1">
        <v>103</v>
      </c>
      <c r="B159" s="12">
        <v>100.15739856165024</v>
      </c>
    </row>
    <row r="160" spans="1:2" x14ac:dyDescent="0.25">
      <c r="A160" s="1">
        <v>110</v>
      </c>
      <c r="B160" s="12">
        <v>98.161277302627198</v>
      </c>
    </row>
    <row r="161" spans="1:2" x14ac:dyDescent="0.25">
      <c r="A161" s="1">
        <v>99</v>
      </c>
      <c r="B161" s="12">
        <v>92.172913525558073</v>
      </c>
    </row>
    <row r="162" spans="1:2" x14ac:dyDescent="0.25">
      <c r="A162" s="1">
        <v>109</v>
      </c>
      <c r="B162" s="12">
        <v>93.170974155069587</v>
      </c>
    </row>
    <row r="163" spans="1:2" x14ac:dyDescent="0.25">
      <c r="A163" s="1">
        <v>93</v>
      </c>
      <c r="B163" s="12">
        <v>94.1690347845811</v>
      </c>
    </row>
    <row r="164" spans="1:2" x14ac:dyDescent="0.25">
      <c r="A164" s="1">
        <v>95</v>
      </c>
      <c r="B164" s="12">
        <v>99.159337932138726</v>
      </c>
    </row>
    <row r="165" spans="1:2" x14ac:dyDescent="0.25">
      <c r="A165" s="1">
        <v>116</v>
      </c>
      <c r="B165" s="12">
        <v>98.161277302627198</v>
      </c>
    </row>
    <row r="166" spans="1:2" x14ac:dyDescent="0.25">
      <c r="A166" s="1">
        <v>103</v>
      </c>
      <c r="B166" s="12">
        <v>93.170974155069587</v>
      </c>
    </row>
    <row r="167" spans="1:2" x14ac:dyDescent="0.25">
      <c r="A167" s="1">
        <v>93</v>
      </c>
      <c r="B167" s="12">
        <v>93.170974155069587</v>
      </c>
    </row>
    <row r="168" spans="1:2" x14ac:dyDescent="0.25">
      <c r="A168" s="1">
        <v>91</v>
      </c>
      <c r="B168" s="12">
        <v>96.165156043604156</v>
      </c>
    </row>
    <row r="169" spans="1:2" x14ac:dyDescent="0.25">
      <c r="A169" s="1">
        <v>74</v>
      </c>
      <c r="B169" s="12">
        <v>96.165156043604156</v>
      </c>
    </row>
    <row r="170" spans="1:2" x14ac:dyDescent="0.25">
      <c r="A170" s="1">
        <v>81</v>
      </c>
      <c r="B170" s="12">
        <v>98.161277302627198</v>
      </c>
    </row>
    <row r="171" spans="1:2" x14ac:dyDescent="0.25">
      <c r="A171" s="1">
        <v>74</v>
      </c>
      <c r="B171" s="12">
        <v>97.16321667311567</v>
      </c>
    </row>
    <row r="172" spans="1:2" x14ac:dyDescent="0.25">
      <c r="A172" s="1">
        <v>95</v>
      </c>
      <c r="B172" s="12">
        <v>97.16321667311567</v>
      </c>
    </row>
    <row r="173" spans="1:2" x14ac:dyDescent="0.25">
      <c r="A173" s="1">
        <v>111</v>
      </c>
      <c r="B173" s="12">
        <v>93.170974155069587</v>
      </c>
    </row>
    <row r="174" spans="1:2" x14ac:dyDescent="0.25">
      <c r="A174" s="1">
        <v>108</v>
      </c>
      <c r="B174" s="12">
        <v>94.1690347845811</v>
      </c>
    </row>
    <row r="175" spans="1:2" x14ac:dyDescent="0.25">
      <c r="A175" s="1">
        <v>88</v>
      </c>
      <c r="B175" s="12">
        <v>96.165156043604156</v>
      </c>
    </row>
    <row r="176" spans="1:2" x14ac:dyDescent="0.25">
      <c r="A176" s="1">
        <v>92</v>
      </c>
      <c r="B176" s="12">
        <v>95.167095414092628</v>
      </c>
    </row>
    <row r="177" spans="1:2" x14ac:dyDescent="0.25">
      <c r="A177" s="1">
        <v>101</v>
      </c>
      <c r="B177" s="12">
        <v>96.165156043604156</v>
      </c>
    </row>
    <row r="178" spans="1:2" x14ac:dyDescent="0.25">
      <c r="A178" s="1">
        <v>90</v>
      </c>
      <c r="B178" s="12">
        <v>101.15545919116175</v>
      </c>
    </row>
    <row r="179" spans="1:2" x14ac:dyDescent="0.25">
      <c r="A179" s="1">
        <v>109</v>
      </c>
      <c r="B179" s="12">
        <v>101.15545919116175</v>
      </c>
    </row>
    <row r="180" spans="1:2" x14ac:dyDescent="0.25">
      <c r="A180" s="1">
        <v>87</v>
      </c>
      <c r="B180" s="12">
        <v>99.159337932138726</v>
      </c>
    </row>
    <row r="181" spans="1:2" x14ac:dyDescent="0.25">
      <c r="A181" s="1">
        <v>92</v>
      </c>
      <c r="B181" s="12">
        <v>96.165156043604156</v>
      </c>
    </row>
    <row r="182" spans="1:2" x14ac:dyDescent="0.25">
      <c r="A182" s="1">
        <v>86</v>
      </c>
      <c r="B182" s="12">
        <v>93.170974155069587</v>
      </c>
    </row>
    <row r="183" spans="1:2" x14ac:dyDescent="0.25">
      <c r="A183" s="1">
        <v>135</v>
      </c>
      <c r="B183" s="12">
        <v>97.16321667311567</v>
      </c>
    </row>
    <row r="184" spans="1:2" x14ac:dyDescent="0.25">
      <c r="A184" s="1">
        <v>87</v>
      </c>
      <c r="B184" s="12">
        <v>98.161277302627198</v>
      </c>
    </row>
    <row r="185" spans="1:2" x14ac:dyDescent="0.25">
      <c r="A185" s="1">
        <v>90</v>
      </c>
      <c r="B185" s="12">
        <v>92.172913525558073</v>
      </c>
    </row>
    <row r="186" spans="1:2" x14ac:dyDescent="0.25">
      <c r="A186" s="1">
        <v>90</v>
      </c>
      <c r="B186" s="12">
        <v>100.15739856165024</v>
      </c>
    </row>
    <row r="187" spans="1:2" x14ac:dyDescent="0.25">
      <c r="A187" s="1">
        <v>80</v>
      </c>
      <c r="B187" s="12">
        <v>96.165156043604156</v>
      </c>
    </row>
    <row r="188" spans="1:2" x14ac:dyDescent="0.25">
      <c r="A188" s="1">
        <v>117</v>
      </c>
      <c r="B188" s="12">
        <v>116.12636863383457</v>
      </c>
    </row>
    <row r="189" spans="1:2" x14ac:dyDescent="0.25">
      <c r="A189" s="1">
        <v>113</v>
      </c>
      <c r="B189" s="12">
        <v>117.12442926334612</v>
      </c>
    </row>
    <row r="190" spans="1:2" x14ac:dyDescent="0.25">
      <c r="A190" s="1">
        <v>117</v>
      </c>
      <c r="B190" s="12">
        <v>115.12830800432306</v>
      </c>
    </row>
    <row r="191" spans="1:2" x14ac:dyDescent="0.25">
      <c r="A191" s="1">
        <v>124</v>
      </c>
      <c r="B191" s="12">
        <v>113.13218674530003</v>
      </c>
    </row>
    <row r="192" spans="1:2" x14ac:dyDescent="0.25">
      <c r="A192" s="1">
        <v>126</v>
      </c>
      <c r="B192" s="12">
        <v>107.14382296823089</v>
      </c>
    </row>
    <row r="193" spans="1:2" x14ac:dyDescent="0.25">
      <c r="A193" s="1">
        <v>120</v>
      </c>
      <c r="B193" s="12">
        <v>104.14964107969632</v>
      </c>
    </row>
    <row r="194" spans="1:2" x14ac:dyDescent="0.25">
      <c r="A194" s="1">
        <v>119</v>
      </c>
      <c r="B194" s="12">
        <v>113.13218674530003</v>
      </c>
    </row>
    <row r="195" spans="1:2" x14ac:dyDescent="0.25">
      <c r="A195" s="1">
        <v>116</v>
      </c>
      <c r="B195" s="12">
        <v>106.14576233871938</v>
      </c>
    </row>
    <row r="196" spans="1:2" x14ac:dyDescent="0.25">
      <c r="A196" s="1">
        <v>113</v>
      </c>
      <c r="B196" s="12">
        <v>111.13606548627698</v>
      </c>
    </row>
    <row r="197" spans="1:2" x14ac:dyDescent="0.25">
      <c r="A197" s="1">
        <v>116</v>
      </c>
      <c r="B197" s="12">
        <v>108.14188359774241</v>
      </c>
    </row>
    <row r="198" spans="1:2" x14ac:dyDescent="0.25">
      <c r="A198" s="1">
        <v>113</v>
      </c>
      <c r="B198" s="12">
        <v>105.14770170920784</v>
      </c>
    </row>
    <row r="199" spans="1:2" x14ac:dyDescent="0.25">
      <c r="A199" s="1">
        <v>110</v>
      </c>
      <c r="B199" s="12">
        <v>114.13024737481155</v>
      </c>
    </row>
    <row r="200" spans="1:2" x14ac:dyDescent="0.25">
      <c r="A200" s="1">
        <v>128</v>
      </c>
      <c r="B200" s="12">
        <v>104.14964107969632</v>
      </c>
    </row>
    <row r="201" spans="1:2" x14ac:dyDescent="0.25">
      <c r="A201" s="1">
        <v>107</v>
      </c>
      <c r="B201" s="12">
        <v>110.13800485676546</v>
      </c>
    </row>
    <row r="202" spans="1:2" x14ac:dyDescent="0.25">
      <c r="A202" s="1">
        <v>110</v>
      </c>
      <c r="B202" s="12">
        <v>116.12636863383457</v>
      </c>
    </row>
    <row r="203" spans="1:2" x14ac:dyDescent="0.25">
      <c r="A203" s="1">
        <v>116</v>
      </c>
      <c r="B203" s="12">
        <v>108.14188359774241</v>
      </c>
    </row>
    <row r="204" spans="1:2" x14ac:dyDescent="0.25">
      <c r="A204" s="1">
        <v>123</v>
      </c>
      <c r="B204" s="12">
        <v>111.13606548627698</v>
      </c>
    </row>
    <row r="205" spans="1:2" x14ac:dyDescent="0.25">
      <c r="A205" s="1">
        <v>124</v>
      </c>
      <c r="B205" s="12">
        <v>117.12442926334612</v>
      </c>
    </row>
    <row r="206" spans="1:2" x14ac:dyDescent="0.25">
      <c r="A206" s="1">
        <v>113</v>
      </c>
      <c r="B206" s="12">
        <v>114.13024737481155</v>
      </c>
    </row>
    <row r="207" spans="1:2" x14ac:dyDescent="0.25">
      <c r="A207" s="1">
        <v>116</v>
      </c>
      <c r="B207" s="12">
        <v>112.13412611578849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11534-6143-41BC-B9CD-A5A09BAE92C1}">
  <dimension ref="A1:X231"/>
  <sheetViews>
    <sheetView showGridLines="0" tabSelected="1" topLeftCell="F1" zoomScale="80" zoomScaleNormal="80" workbookViewId="0">
      <selection activeCell="L28" sqref="L28"/>
    </sheetView>
  </sheetViews>
  <sheetFormatPr baseColWidth="10" defaultRowHeight="15" x14ac:dyDescent="0.25"/>
  <cols>
    <col min="1" max="1" width="21.42578125" style="43" bestFit="1" customWidth="1"/>
    <col min="2" max="2" width="7.42578125" style="43" bestFit="1" customWidth="1"/>
    <col min="3" max="3" width="14.85546875" style="43" bestFit="1" customWidth="1"/>
    <col min="4" max="4" width="8.5703125" style="43" bestFit="1" customWidth="1"/>
    <col min="7" max="7" width="18.5703125" bestFit="1" customWidth="1"/>
    <col min="8" max="8" width="7.140625" bestFit="1" customWidth="1"/>
    <col min="9" max="9" width="11.7109375" customWidth="1"/>
    <col min="10" max="10" width="8.140625" bestFit="1" customWidth="1"/>
    <col min="11" max="11" width="12.7109375" bestFit="1" customWidth="1"/>
    <col min="12" max="12" width="13" bestFit="1" customWidth="1"/>
    <col min="13" max="13" width="6.7109375" bestFit="1" customWidth="1"/>
    <col min="16" max="16" width="32.85546875" bestFit="1" customWidth="1"/>
    <col min="17" max="17" width="17.7109375" bestFit="1" customWidth="1"/>
    <col min="18" max="18" width="19" bestFit="1" customWidth="1"/>
    <col min="19" max="19" width="25.42578125" bestFit="1" customWidth="1"/>
  </cols>
  <sheetData>
    <row r="1" spans="1:21" x14ac:dyDescent="0.25">
      <c r="A1" s="42" t="s">
        <v>5</v>
      </c>
      <c r="B1" s="42" t="s">
        <v>86</v>
      </c>
      <c r="C1" s="42" t="s">
        <v>6</v>
      </c>
      <c r="D1" s="44" t="s">
        <v>87</v>
      </c>
    </row>
    <row r="2" spans="1:21" x14ac:dyDescent="0.25">
      <c r="A2" s="43">
        <v>48</v>
      </c>
      <c r="B2" s="43">
        <f>+LN(A2)</f>
        <v>3.8712010109078911</v>
      </c>
      <c r="C2" s="43">
        <v>21</v>
      </c>
      <c r="D2" s="43">
        <f>+LN(C2)</f>
        <v>3.044522437723423</v>
      </c>
      <c r="G2" t="s">
        <v>58</v>
      </c>
      <c r="P2" t="s">
        <v>27</v>
      </c>
    </row>
    <row r="3" spans="1:21" ht="15.75" thickBot="1" x14ac:dyDescent="0.3">
      <c r="A3" s="43">
        <v>47</v>
      </c>
      <c r="B3" s="43">
        <f t="shared" ref="B3:B66" si="0">+LN(A3)</f>
        <v>3.8501476017100584</v>
      </c>
      <c r="C3" s="43">
        <v>21</v>
      </c>
      <c r="D3" s="43">
        <f t="shared" ref="D3:D66" si="1">+LN(C3)</f>
        <v>3.044522437723423</v>
      </c>
    </row>
    <row r="4" spans="1:21" ht="15.75" thickBot="1" x14ac:dyDescent="0.3">
      <c r="A4" s="43">
        <v>73</v>
      </c>
      <c r="B4" s="43">
        <f t="shared" si="0"/>
        <v>4.290459441148391</v>
      </c>
      <c r="C4" s="43">
        <v>18</v>
      </c>
      <c r="D4" s="43">
        <f t="shared" si="1"/>
        <v>2.8903717578961645</v>
      </c>
      <c r="G4" s="31" t="s">
        <v>59</v>
      </c>
      <c r="H4" s="31"/>
      <c r="J4" s="31"/>
      <c r="K4" s="31"/>
      <c r="P4" s="51" t="s">
        <v>28</v>
      </c>
      <c r="Q4" s="51"/>
    </row>
    <row r="5" spans="1:21" ht="15.75" thickTop="1" x14ac:dyDescent="0.25">
      <c r="A5" s="43">
        <v>65</v>
      </c>
      <c r="B5" s="43">
        <f t="shared" si="0"/>
        <v>4.1743872698956368</v>
      </c>
      <c r="C5" s="43">
        <v>23</v>
      </c>
      <c r="D5" s="43">
        <f t="shared" si="1"/>
        <v>3.1354942159291497</v>
      </c>
      <c r="G5" t="s">
        <v>60</v>
      </c>
      <c r="H5" s="4">
        <f>SQRT(H6)</f>
        <v>0.7852234186093292</v>
      </c>
      <c r="J5" t="s">
        <v>65</v>
      </c>
      <c r="K5">
        <f>H9*LN(I14/H9)+2*(H13+1)</f>
        <v>-760.76077389656041</v>
      </c>
      <c r="P5" s="48" t="s">
        <v>29</v>
      </c>
      <c r="Q5" s="48">
        <v>0.78522341860932976</v>
      </c>
    </row>
    <row r="6" spans="1:21" x14ac:dyDescent="0.25">
      <c r="A6" s="43">
        <v>74</v>
      </c>
      <c r="B6" s="43">
        <f t="shared" si="0"/>
        <v>4.3040650932041702</v>
      </c>
      <c r="C6" s="43">
        <v>19</v>
      </c>
      <c r="D6" s="43">
        <f t="shared" si="1"/>
        <v>2.9444389791664403</v>
      </c>
      <c r="G6" t="s">
        <v>61</v>
      </c>
      <c r="H6" s="38">
        <f>I13/I15</f>
        <v>0.61657581713252185</v>
      </c>
      <c r="J6" t="s">
        <v>66</v>
      </c>
      <c r="K6">
        <f>K5+2*(H13+2)*(H13+3)/(H9-H13-3)</f>
        <v>-760.64196201537231</v>
      </c>
      <c r="P6" s="48" t="s">
        <v>30</v>
      </c>
      <c r="Q6" s="48">
        <v>0.61657581713252274</v>
      </c>
    </row>
    <row r="7" spans="1:21" x14ac:dyDescent="0.25">
      <c r="A7" s="43">
        <v>50</v>
      </c>
      <c r="B7" s="43">
        <f t="shared" si="0"/>
        <v>3.912023005428146</v>
      </c>
      <c r="C7" s="43">
        <v>19</v>
      </c>
      <c r="D7" s="43">
        <f t="shared" si="1"/>
        <v>2.9444389791664403</v>
      </c>
      <c r="G7" t="s">
        <v>62</v>
      </c>
      <c r="H7" s="4">
        <f>1-(1-H6)*(H9-1)/(H9-H13-1)</f>
        <v>0.61469628682434796</v>
      </c>
      <c r="J7" s="32" t="s">
        <v>67</v>
      </c>
      <c r="K7" s="32">
        <f>H9*LN(I14/H9)+(H13+1)*LN(H9)</f>
        <v>-754.10502155898121</v>
      </c>
      <c r="P7" s="48" t="s">
        <v>31</v>
      </c>
      <c r="Q7" s="48">
        <v>0.61469628682434885</v>
      </c>
    </row>
    <row r="8" spans="1:21" x14ac:dyDescent="0.25">
      <c r="A8" s="43">
        <v>57</v>
      </c>
      <c r="B8" s="43">
        <f t="shared" si="0"/>
        <v>4.0430512678345503</v>
      </c>
      <c r="C8" s="43">
        <v>20</v>
      </c>
      <c r="D8" s="43">
        <f t="shared" si="1"/>
        <v>2.9957322735539909</v>
      </c>
      <c r="G8" t="s">
        <v>63</v>
      </c>
      <c r="H8" s="4">
        <f>SQRT(J14)</f>
        <v>0.15702702053087678</v>
      </c>
      <c r="P8" s="48" t="s">
        <v>32</v>
      </c>
      <c r="Q8" s="48">
        <v>0.15702702053087658</v>
      </c>
    </row>
    <row r="9" spans="1:21" ht="15.75" thickBot="1" x14ac:dyDescent="0.3">
      <c r="A9" s="43">
        <v>64</v>
      </c>
      <c r="B9" s="43">
        <f t="shared" si="0"/>
        <v>4.1588830833596715</v>
      </c>
      <c r="C9" s="43">
        <v>24</v>
      </c>
      <c r="D9" s="43">
        <f t="shared" si="1"/>
        <v>3.1780538303479458</v>
      </c>
      <c r="G9" s="32" t="s">
        <v>64</v>
      </c>
      <c r="H9" s="32">
        <f>COUNT(B2:B207)</f>
        <v>206</v>
      </c>
      <c r="P9" s="49" t="s">
        <v>33</v>
      </c>
      <c r="Q9" s="49">
        <v>206</v>
      </c>
    </row>
    <row r="10" spans="1:21" x14ac:dyDescent="0.25">
      <c r="A10" s="43">
        <v>70</v>
      </c>
      <c r="B10" s="43">
        <f t="shared" si="0"/>
        <v>4.2484952420493594</v>
      </c>
      <c r="C10" s="43">
        <v>21</v>
      </c>
      <c r="D10" s="43">
        <f t="shared" si="1"/>
        <v>3.044522437723423</v>
      </c>
    </row>
    <row r="11" spans="1:21" ht="15.75" thickBot="1" x14ac:dyDescent="0.3">
      <c r="A11" s="43">
        <v>51</v>
      </c>
      <c r="B11" s="43">
        <f t="shared" si="0"/>
        <v>3.9318256327243257</v>
      </c>
      <c r="C11" s="43">
        <v>23</v>
      </c>
      <c r="D11" s="43">
        <f t="shared" si="1"/>
        <v>3.1354942159291497</v>
      </c>
      <c r="G11" t="s">
        <v>68</v>
      </c>
      <c r="K11" s="1" t="s">
        <v>69</v>
      </c>
      <c r="L11" s="1">
        <v>0.05</v>
      </c>
      <c r="P11" t="s">
        <v>34</v>
      </c>
    </row>
    <row r="12" spans="1:21" ht="15.75" thickTop="1" x14ac:dyDescent="0.25">
      <c r="A12" s="43">
        <v>54</v>
      </c>
      <c r="B12" s="43">
        <f t="shared" si="0"/>
        <v>3.9889840465642745</v>
      </c>
      <c r="C12" s="43">
        <v>20</v>
      </c>
      <c r="D12" s="43">
        <f t="shared" si="1"/>
        <v>2.9957322735539909</v>
      </c>
      <c r="G12" s="33"/>
      <c r="H12" s="33" t="s">
        <v>70</v>
      </c>
      <c r="I12" s="33" t="s">
        <v>21</v>
      </c>
      <c r="J12" s="33" t="s">
        <v>71</v>
      </c>
      <c r="K12" s="33" t="s">
        <v>42</v>
      </c>
      <c r="L12" s="33" t="s">
        <v>72</v>
      </c>
      <c r="M12" s="33" t="s">
        <v>73</v>
      </c>
      <c r="P12" s="50"/>
      <c r="Q12" s="50" t="s">
        <v>39</v>
      </c>
      <c r="R12" s="50" t="s">
        <v>40</v>
      </c>
      <c r="S12" s="50" t="s">
        <v>41</v>
      </c>
      <c r="T12" s="50" t="s">
        <v>42</v>
      </c>
      <c r="U12" s="50" t="s">
        <v>43</v>
      </c>
    </row>
    <row r="13" spans="1:21" x14ac:dyDescent="0.25">
      <c r="A13" s="43">
        <v>63</v>
      </c>
      <c r="B13" s="43">
        <f t="shared" si="0"/>
        <v>4.1431347263915326</v>
      </c>
      <c r="C13" s="43">
        <v>21</v>
      </c>
      <c r="D13" s="43">
        <f t="shared" si="1"/>
        <v>3.044522437723423</v>
      </c>
      <c r="G13" t="s">
        <v>74</v>
      </c>
      <c r="H13">
        <f>COUNT(D2)</f>
        <v>1</v>
      </c>
      <c r="I13" s="4">
        <f>DEVSQ(MMULT([2]!DESIGN(D2:D207),H18:H19))</f>
        <v>8.0888342184235018</v>
      </c>
      <c r="J13" s="4">
        <f>I13/H13</f>
        <v>8.0888342184235018</v>
      </c>
      <c r="K13" s="4">
        <f>J13/J14</f>
        <v>328.04781835711168</v>
      </c>
      <c r="L13" s="46">
        <f>_xlfn.F.DIST.RT(K13,H13,H14)</f>
        <v>2.4300051964883303E-44</v>
      </c>
      <c r="M13" s="1" t="str">
        <f>IF(L13&lt;L11,"yes","no")</f>
        <v>yes</v>
      </c>
      <c r="P13" s="48" t="s">
        <v>35</v>
      </c>
      <c r="Q13" s="48">
        <v>1</v>
      </c>
      <c r="R13" s="48">
        <v>8.0888342184235142</v>
      </c>
      <c r="S13" s="48">
        <v>8.0888342184235142</v>
      </c>
      <c r="T13" s="48">
        <v>328.04781835711299</v>
      </c>
      <c r="U13" s="48">
        <v>2.4300051964877413E-44</v>
      </c>
    </row>
    <row r="14" spans="1:21" x14ac:dyDescent="0.25">
      <c r="A14" s="43">
        <v>67</v>
      </c>
      <c r="B14" s="43">
        <f t="shared" si="0"/>
        <v>4.2046926193909657</v>
      </c>
      <c r="C14" s="43">
        <v>23</v>
      </c>
      <c r="D14" s="43">
        <f t="shared" si="1"/>
        <v>3.1354942159291497</v>
      </c>
      <c r="G14" t="s">
        <v>75</v>
      </c>
      <c r="H14">
        <f>H15-H13</f>
        <v>204</v>
      </c>
      <c r="I14" s="4">
        <f>I15-I13</f>
        <v>5.0301269760680967</v>
      </c>
      <c r="J14" s="4">
        <f>I14/H14</f>
        <v>2.4657485176804394E-2</v>
      </c>
      <c r="K14" s="4"/>
      <c r="P14" s="48" t="s">
        <v>36</v>
      </c>
      <c r="Q14" s="48">
        <v>204</v>
      </c>
      <c r="R14" s="48">
        <v>5.0301269760680842</v>
      </c>
      <c r="S14" s="48">
        <v>2.4657485176804335E-2</v>
      </c>
      <c r="T14" s="48"/>
      <c r="U14" s="48"/>
    </row>
    <row r="15" spans="1:21" ht="15.75" thickBot="1" x14ac:dyDescent="0.3">
      <c r="A15" s="43">
        <v>75</v>
      </c>
      <c r="B15" s="43">
        <f t="shared" si="0"/>
        <v>4.3174881135363101</v>
      </c>
      <c r="C15" s="43">
        <v>24</v>
      </c>
      <c r="D15" s="43">
        <f t="shared" si="1"/>
        <v>3.1780538303479458</v>
      </c>
      <c r="G15" s="32" t="s">
        <v>37</v>
      </c>
      <c r="H15" s="32">
        <f>H9-1</f>
        <v>205</v>
      </c>
      <c r="I15" s="45">
        <f>DEVSQ(B2:B207)</f>
        <v>13.118961194491598</v>
      </c>
      <c r="J15" s="45"/>
      <c r="K15" s="45"/>
      <c r="L15" s="32"/>
      <c r="M15" s="32"/>
      <c r="P15" s="49" t="s">
        <v>37</v>
      </c>
      <c r="Q15" s="49">
        <v>205</v>
      </c>
      <c r="R15" s="49">
        <v>13.118961194491598</v>
      </c>
      <c r="S15" s="49"/>
      <c r="T15" s="49"/>
      <c r="U15" s="49"/>
    </row>
    <row r="16" spans="1:21" ht="15.75" thickBot="1" x14ac:dyDescent="0.3">
      <c r="A16" s="43">
        <v>61</v>
      </c>
      <c r="B16" s="43">
        <f t="shared" si="0"/>
        <v>4.1108738641733114</v>
      </c>
      <c r="C16" s="43">
        <v>19</v>
      </c>
      <c r="D16" s="43">
        <f t="shared" si="1"/>
        <v>2.9444389791664403</v>
      </c>
    </row>
    <row r="17" spans="1:24" ht="15.75" thickTop="1" x14ac:dyDescent="0.25">
      <c r="A17" s="43">
        <v>51</v>
      </c>
      <c r="B17" s="43">
        <f t="shared" si="0"/>
        <v>3.9318256327243257</v>
      </c>
      <c r="C17" s="43">
        <v>24</v>
      </c>
      <c r="D17" s="43">
        <f t="shared" si="1"/>
        <v>3.1780538303479458</v>
      </c>
      <c r="G17" s="33"/>
      <c r="H17" s="33" t="s">
        <v>76</v>
      </c>
      <c r="I17" s="33" t="s">
        <v>77</v>
      </c>
      <c r="J17" s="33" t="s">
        <v>78</v>
      </c>
      <c r="K17" s="33" t="s">
        <v>72</v>
      </c>
      <c r="L17" s="33" t="s">
        <v>79</v>
      </c>
      <c r="M17" s="33" t="s">
        <v>80</v>
      </c>
      <c r="P17" s="50"/>
      <c r="Q17" s="50" t="s">
        <v>44</v>
      </c>
      <c r="R17" s="50" t="s">
        <v>32</v>
      </c>
      <c r="S17" s="50" t="s">
        <v>45</v>
      </c>
      <c r="T17" s="50" t="s">
        <v>46</v>
      </c>
      <c r="U17" s="50" t="s">
        <v>47</v>
      </c>
      <c r="V17" s="50" t="s">
        <v>48</v>
      </c>
      <c r="W17" s="50" t="s">
        <v>49</v>
      </c>
      <c r="X17" s="50" t="s">
        <v>50</v>
      </c>
    </row>
    <row r="18" spans="1:24" x14ac:dyDescent="0.25">
      <c r="A18" s="43">
        <v>47</v>
      </c>
      <c r="B18" s="43">
        <f t="shared" si="0"/>
        <v>3.8501476017100584</v>
      </c>
      <c r="C18" s="43">
        <v>23</v>
      </c>
      <c r="D18" s="43">
        <f t="shared" si="1"/>
        <v>3.1354942159291497</v>
      </c>
      <c r="G18" t="s">
        <v>81</v>
      </c>
      <c r="H18" s="4">
        <f t="array" ref="H18:I19">[2]!RegCoeff(D2:D207,B2:B207)</f>
        <v>2.6123425150845776</v>
      </c>
      <c r="I18" s="4">
        <v>9.568653670520616E-2</v>
      </c>
      <c r="J18" s="4">
        <f>H18/I18</f>
        <v>27.30104573784249</v>
      </c>
      <c r="K18">
        <f>_xlfn.T.DIST.2T(ABS(J18),$H$14)</f>
        <v>4.8247536313596076E-70</v>
      </c>
      <c r="L18" s="4">
        <f>H18-_xlfn.T.INV.2T(L$11,$H$14)*I18</f>
        <v>2.4236811130118134</v>
      </c>
      <c r="M18" s="4">
        <f>H18+_xlfn.T.INV.2T(L$11,$H$14)*I18</f>
        <v>2.8010039171573418</v>
      </c>
      <c r="P18" s="48" t="s">
        <v>38</v>
      </c>
      <c r="Q18" s="48">
        <v>2.6123425150845776</v>
      </c>
      <c r="R18" s="48">
        <v>9.568653670520616E-2</v>
      </c>
      <c r="S18" s="48">
        <v>27.30104573784249</v>
      </c>
      <c r="T18" s="48">
        <v>4.8247536313596076E-70</v>
      </c>
      <c r="U18" s="48">
        <v>2.4236811130118134</v>
      </c>
      <c r="V18" s="48">
        <v>2.8010039171573418</v>
      </c>
      <c r="W18" s="48">
        <v>2.4236811130118134</v>
      </c>
      <c r="X18" s="48">
        <v>2.8010039171573418</v>
      </c>
    </row>
    <row r="19" spans="1:24" ht="15.75" thickBot="1" x14ac:dyDescent="0.3">
      <c r="A19" s="43">
        <v>76</v>
      </c>
      <c r="B19" s="43">
        <f t="shared" si="0"/>
        <v>4.3307333402863311</v>
      </c>
      <c r="C19" s="43">
        <v>18</v>
      </c>
      <c r="D19" s="43">
        <f t="shared" si="1"/>
        <v>2.8903717578961645</v>
      </c>
      <c r="G19" s="32" t="str">
        <f t="array" ref="G19">TRANSPOSE(D1)</f>
        <v>Ln Edad</v>
      </c>
      <c r="H19" s="47">
        <v>0.47281650762944583</v>
      </c>
      <c r="I19" s="45">
        <v>2.6105021419621271E-2</v>
      </c>
      <c r="J19" s="45">
        <f>H19/I19</f>
        <v>18.112090391700026</v>
      </c>
      <c r="K19" s="32">
        <f>_xlfn.T.DIST.2T(ABS(J19),$H$14)</f>
        <v>2.4300051964880181E-44</v>
      </c>
      <c r="L19" s="45">
        <f>H19-_xlfn.T.INV.2T(L$11,$H$14)*I19</f>
        <v>0.42134625787698171</v>
      </c>
      <c r="M19" s="45">
        <f>H19+_xlfn.T.INV.2T(L$11,$H$14)*I19</f>
        <v>0.52428675738191</v>
      </c>
      <c r="P19" s="49" t="s">
        <v>87</v>
      </c>
      <c r="Q19" s="49">
        <v>0.47281650762944583</v>
      </c>
      <c r="R19" s="49">
        <v>2.6105021419621271E-2</v>
      </c>
      <c r="S19" s="49">
        <v>18.112090391700026</v>
      </c>
      <c r="T19" s="49">
        <v>2.4300051964880181E-44</v>
      </c>
      <c r="U19" s="49">
        <v>0.42134625787698171</v>
      </c>
      <c r="V19" s="49">
        <v>0.52428675738191</v>
      </c>
      <c r="W19" s="49">
        <v>0.42134625787698171</v>
      </c>
      <c r="X19" s="49">
        <v>0.52428675738191</v>
      </c>
    </row>
    <row r="20" spans="1:24" x14ac:dyDescent="0.25">
      <c r="A20" s="43">
        <v>63</v>
      </c>
      <c r="B20" s="43">
        <f t="shared" si="0"/>
        <v>4.1431347263915326</v>
      </c>
      <c r="C20" s="43">
        <v>20</v>
      </c>
      <c r="D20" s="43">
        <f t="shared" si="1"/>
        <v>2.9957322735539909</v>
      </c>
    </row>
    <row r="21" spans="1:24" x14ac:dyDescent="0.25">
      <c r="A21" s="43">
        <v>72</v>
      </c>
      <c r="B21" s="43">
        <f t="shared" si="0"/>
        <v>4.2766661190160553</v>
      </c>
      <c r="C21" s="43">
        <v>19</v>
      </c>
      <c r="D21" s="43">
        <f t="shared" si="1"/>
        <v>2.9444389791664403</v>
      </c>
    </row>
    <row r="22" spans="1:24" x14ac:dyDescent="0.25">
      <c r="A22" s="43">
        <v>59</v>
      </c>
      <c r="B22" s="43">
        <f t="shared" si="0"/>
        <v>4.0775374439057197</v>
      </c>
      <c r="C22" s="43">
        <v>22</v>
      </c>
      <c r="D22" s="43">
        <f t="shared" si="1"/>
        <v>3.0910424533583161</v>
      </c>
    </row>
    <row r="23" spans="1:24" x14ac:dyDescent="0.25">
      <c r="A23" s="43">
        <v>57</v>
      </c>
      <c r="B23" s="43">
        <f t="shared" si="0"/>
        <v>4.0430512678345503</v>
      </c>
      <c r="C23" s="43">
        <v>18</v>
      </c>
      <c r="D23" s="43">
        <f t="shared" si="1"/>
        <v>2.8903717578961645</v>
      </c>
      <c r="P23" t="s">
        <v>51</v>
      </c>
    </row>
    <row r="24" spans="1:24" ht="15.75" thickBot="1" x14ac:dyDescent="0.3">
      <c r="A24" s="43">
        <v>51</v>
      </c>
      <c r="B24" s="43">
        <f t="shared" si="0"/>
        <v>3.9318256327243257</v>
      </c>
      <c r="C24" s="43">
        <v>20</v>
      </c>
      <c r="D24" s="43">
        <f t="shared" si="1"/>
        <v>2.9957322735539909</v>
      </c>
    </row>
    <row r="25" spans="1:24" x14ac:dyDescent="0.25">
      <c r="A25" s="43">
        <v>62</v>
      </c>
      <c r="B25" s="43">
        <f t="shared" si="0"/>
        <v>4.1271343850450917</v>
      </c>
      <c r="C25" s="43">
        <v>24</v>
      </c>
      <c r="D25" s="43">
        <f t="shared" si="1"/>
        <v>3.1780538303479458</v>
      </c>
      <c r="P25" s="50" t="s">
        <v>52</v>
      </c>
      <c r="Q25" s="50" t="s">
        <v>88</v>
      </c>
      <c r="R25" s="50" t="s">
        <v>36</v>
      </c>
    </row>
    <row r="26" spans="1:24" x14ac:dyDescent="0.25">
      <c r="A26" s="43">
        <v>68</v>
      </c>
      <c r="B26" s="43">
        <f t="shared" si="0"/>
        <v>4.219507705176107</v>
      </c>
      <c r="C26" s="43">
        <v>22</v>
      </c>
      <c r="D26" s="43">
        <f t="shared" si="1"/>
        <v>3.0910424533583161</v>
      </c>
      <c r="P26" s="48">
        <v>1</v>
      </c>
      <c r="Q26" s="48">
        <v>4.0518429814884538</v>
      </c>
      <c r="R26" s="48">
        <v>-0.18064197058056264</v>
      </c>
    </row>
    <row r="27" spans="1:24" x14ac:dyDescent="0.25">
      <c r="A27" s="43">
        <v>46</v>
      </c>
      <c r="B27" s="43">
        <f t="shared" si="0"/>
        <v>3.8286413964890951</v>
      </c>
      <c r="C27" s="43">
        <v>20</v>
      </c>
      <c r="D27" s="43">
        <f t="shared" si="1"/>
        <v>2.9957322735539909</v>
      </c>
      <c r="P27" s="48">
        <v>2</v>
      </c>
      <c r="Q27" s="48">
        <v>4.0518429814884538</v>
      </c>
      <c r="R27" s="48">
        <v>-0.20169537977839536</v>
      </c>
    </row>
    <row r="28" spans="1:24" x14ac:dyDescent="0.25">
      <c r="A28" s="43">
        <v>64</v>
      </c>
      <c r="B28" s="43">
        <f t="shared" si="0"/>
        <v>4.1588830833596715</v>
      </c>
      <c r="C28" s="43">
        <v>21</v>
      </c>
      <c r="D28" s="43">
        <f t="shared" si="1"/>
        <v>3.044522437723423</v>
      </c>
      <c r="P28" s="48">
        <v>3</v>
      </c>
      <c r="Q28" s="48">
        <v>3.9789579954038241</v>
      </c>
      <c r="R28" s="48">
        <v>0.31150144574456684</v>
      </c>
    </row>
    <row r="29" spans="1:24" x14ac:dyDescent="0.25">
      <c r="A29" s="43">
        <v>69</v>
      </c>
      <c r="B29" s="43">
        <f t="shared" si="0"/>
        <v>4.2341065045972597</v>
      </c>
      <c r="C29" s="43">
        <v>20</v>
      </c>
      <c r="D29" s="43">
        <f t="shared" si="1"/>
        <v>2.9957322735539909</v>
      </c>
      <c r="P29" s="48">
        <v>4</v>
      </c>
      <c r="Q29" s="48">
        <v>4.0948559399525255</v>
      </c>
      <c r="R29" s="48">
        <v>7.9531329943111295E-2</v>
      </c>
    </row>
    <row r="30" spans="1:24" x14ac:dyDescent="0.25">
      <c r="A30" s="43">
        <v>57</v>
      </c>
      <c r="B30" s="43">
        <f t="shared" si="0"/>
        <v>4.0430512678345503</v>
      </c>
      <c r="C30" s="43">
        <v>19</v>
      </c>
      <c r="D30" s="43">
        <f t="shared" si="1"/>
        <v>2.9444389791664403</v>
      </c>
      <c r="P30" s="48">
        <v>5</v>
      </c>
      <c r="Q30" s="48">
        <v>4.0045218701420646</v>
      </c>
      <c r="R30" s="48">
        <v>0.29954322306210557</v>
      </c>
    </row>
    <row r="31" spans="1:24" x14ac:dyDescent="0.25">
      <c r="A31" s="43">
        <v>57</v>
      </c>
      <c r="B31" s="43">
        <f t="shared" si="0"/>
        <v>4.0430512678345503</v>
      </c>
      <c r="C31" s="43">
        <v>24</v>
      </c>
      <c r="D31" s="43">
        <f t="shared" si="1"/>
        <v>3.1780538303479458</v>
      </c>
      <c r="P31" s="48">
        <v>6</v>
      </c>
      <c r="Q31" s="48">
        <v>4.0045218701420646</v>
      </c>
      <c r="R31" s="48">
        <v>-9.249886471391866E-2</v>
      </c>
    </row>
    <row r="32" spans="1:24" x14ac:dyDescent="0.25">
      <c r="A32" s="43">
        <v>56</v>
      </c>
      <c r="B32" s="43">
        <f t="shared" si="0"/>
        <v>4.0253516907351496</v>
      </c>
      <c r="C32" s="43">
        <v>23</v>
      </c>
      <c r="D32" s="43">
        <f t="shared" si="1"/>
        <v>3.1354942159291497</v>
      </c>
      <c r="P32" s="48">
        <v>7</v>
      </c>
      <c r="Q32" s="48">
        <v>4.0287741864591951</v>
      </c>
      <c r="R32" s="48">
        <v>1.4277081375355216E-2</v>
      </c>
    </row>
    <row r="33" spans="1:18" x14ac:dyDescent="0.25">
      <c r="A33" s="43">
        <v>62</v>
      </c>
      <c r="B33" s="43">
        <f t="shared" si="0"/>
        <v>4.1271343850450917</v>
      </c>
      <c r="C33" s="43">
        <v>22</v>
      </c>
      <c r="D33" s="43">
        <f t="shared" si="1"/>
        <v>3.0910424533583161</v>
      </c>
      <c r="P33" s="48">
        <v>8</v>
      </c>
      <c r="Q33" s="48">
        <v>4.114978828208077</v>
      </c>
      <c r="R33" s="48">
        <v>4.3904255151594462E-2</v>
      </c>
    </row>
    <row r="34" spans="1:18" x14ac:dyDescent="0.25">
      <c r="A34" s="43">
        <v>37</v>
      </c>
      <c r="B34" s="43">
        <f t="shared" si="0"/>
        <v>3.6109179126442243</v>
      </c>
      <c r="C34" s="43">
        <v>22</v>
      </c>
      <c r="D34" s="43">
        <f t="shared" si="1"/>
        <v>3.0910424533583161</v>
      </c>
      <c r="P34" s="48">
        <v>9</v>
      </c>
      <c r="Q34" s="48">
        <v>4.0518429814884538</v>
      </c>
      <c r="R34" s="48">
        <v>0.19665226056090557</v>
      </c>
    </row>
    <row r="35" spans="1:18" x14ac:dyDescent="0.25">
      <c r="A35" s="43">
        <v>69</v>
      </c>
      <c r="B35" s="43">
        <f t="shared" si="0"/>
        <v>4.2341065045972597</v>
      </c>
      <c r="C35" s="43">
        <v>20</v>
      </c>
      <c r="D35" s="43">
        <f t="shared" si="1"/>
        <v>2.9957322735539909</v>
      </c>
      <c r="P35" s="48">
        <v>10</v>
      </c>
      <c r="Q35" s="48">
        <v>4.0948559399525255</v>
      </c>
      <c r="R35" s="48">
        <v>-0.16303030722819978</v>
      </c>
    </row>
    <row r="36" spans="1:18" x14ac:dyDescent="0.25">
      <c r="A36" s="43">
        <v>75</v>
      </c>
      <c r="B36" s="43">
        <f t="shared" si="0"/>
        <v>4.3174881135363101</v>
      </c>
      <c r="C36" s="43">
        <v>23</v>
      </c>
      <c r="D36" s="43">
        <f t="shared" si="1"/>
        <v>3.1354942159291497</v>
      </c>
      <c r="P36" s="48">
        <v>11</v>
      </c>
      <c r="Q36" s="48">
        <v>4.0287741864591951</v>
      </c>
      <c r="R36" s="48">
        <v>-3.9790139894920529E-2</v>
      </c>
    </row>
    <row r="37" spans="1:18" x14ac:dyDescent="0.25">
      <c r="A37" s="43">
        <v>52</v>
      </c>
      <c r="B37" s="43">
        <f t="shared" si="0"/>
        <v>3.9512437185814275</v>
      </c>
      <c r="C37" s="43">
        <v>23</v>
      </c>
      <c r="D37" s="43">
        <f t="shared" si="1"/>
        <v>3.1354942159291497</v>
      </c>
      <c r="P37" s="48">
        <v>12</v>
      </c>
      <c r="Q37" s="48">
        <v>4.0518429814884538</v>
      </c>
      <c r="R37" s="48">
        <v>9.1291744903078786E-2</v>
      </c>
    </row>
    <row r="38" spans="1:18" x14ac:dyDescent="0.25">
      <c r="A38" s="43">
        <v>78</v>
      </c>
      <c r="B38" s="43">
        <f t="shared" si="0"/>
        <v>4.3567088266895917</v>
      </c>
      <c r="C38" s="43">
        <v>22</v>
      </c>
      <c r="D38" s="43">
        <f t="shared" si="1"/>
        <v>3.0910424533583161</v>
      </c>
      <c r="P38" s="48">
        <v>13</v>
      </c>
      <c r="Q38" s="48">
        <v>4.0948559399525255</v>
      </c>
      <c r="R38" s="48">
        <v>0.10983667943844022</v>
      </c>
    </row>
    <row r="39" spans="1:18" x14ac:dyDescent="0.25">
      <c r="A39" s="43">
        <v>63</v>
      </c>
      <c r="B39" s="43">
        <f t="shared" si="0"/>
        <v>4.1431347263915326</v>
      </c>
      <c r="C39" s="43">
        <v>23</v>
      </c>
      <c r="D39" s="43">
        <f t="shared" si="1"/>
        <v>3.1354942159291497</v>
      </c>
      <c r="P39" s="48">
        <v>14</v>
      </c>
      <c r="Q39" s="48">
        <v>4.114978828208077</v>
      </c>
      <c r="R39" s="48">
        <v>0.20250928532823309</v>
      </c>
    </row>
    <row r="40" spans="1:18" x14ac:dyDescent="0.25">
      <c r="A40" s="43">
        <v>41</v>
      </c>
      <c r="B40" s="43">
        <f t="shared" si="0"/>
        <v>3.713572066704308</v>
      </c>
      <c r="C40" s="43">
        <v>21</v>
      </c>
      <c r="D40" s="43">
        <f t="shared" si="1"/>
        <v>3.044522437723423</v>
      </c>
      <c r="P40" s="48">
        <v>15</v>
      </c>
      <c r="Q40" s="48">
        <v>4.0045218701420646</v>
      </c>
      <c r="R40" s="48">
        <v>0.10635199403124673</v>
      </c>
    </row>
    <row r="41" spans="1:18" x14ac:dyDescent="0.25">
      <c r="A41" s="43">
        <v>50</v>
      </c>
      <c r="B41" s="43">
        <f t="shared" si="0"/>
        <v>3.912023005428146</v>
      </c>
      <c r="C41" s="43">
        <v>19</v>
      </c>
      <c r="D41" s="43">
        <f t="shared" si="1"/>
        <v>2.9444389791664403</v>
      </c>
      <c r="P41" s="48">
        <v>16</v>
      </c>
      <c r="Q41" s="48">
        <v>4.114978828208077</v>
      </c>
      <c r="R41" s="48">
        <v>-0.18315319548375131</v>
      </c>
    </row>
    <row r="42" spans="1:18" x14ac:dyDescent="0.25">
      <c r="A42" s="43">
        <v>65</v>
      </c>
      <c r="B42" s="43">
        <f t="shared" si="0"/>
        <v>4.1743872698956368</v>
      </c>
      <c r="C42" s="43">
        <v>24</v>
      </c>
      <c r="D42" s="43">
        <f t="shared" si="1"/>
        <v>3.1780538303479458</v>
      </c>
      <c r="P42" s="48">
        <v>17</v>
      </c>
      <c r="Q42" s="48">
        <v>4.0948559399525255</v>
      </c>
      <c r="R42" s="48">
        <v>-0.24470833824246707</v>
      </c>
    </row>
    <row r="43" spans="1:18" x14ac:dyDescent="0.25">
      <c r="A43" s="43">
        <v>62</v>
      </c>
      <c r="B43" s="43">
        <f t="shared" si="0"/>
        <v>4.1271343850450917</v>
      </c>
      <c r="C43" s="43">
        <v>18</v>
      </c>
      <c r="D43" s="43">
        <f t="shared" si="1"/>
        <v>2.8903717578961645</v>
      </c>
      <c r="P43" s="48">
        <v>18</v>
      </c>
      <c r="Q43" s="48">
        <v>3.9789579954038241</v>
      </c>
      <c r="R43" s="48">
        <v>0.35177534488250695</v>
      </c>
    </row>
    <row r="44" spans="1:18" x14ac:dyDescent="0.25">
      <c r="A44" s="43">
        <v>73</v>
      </c>
      <c r="B44" s="43">
        <f t="shared" si="0"/>
        <v>4.290459441148391</v>
      </c>
      <c r="C44" s="43">
        <v>22</v>
      </c>
      <c r="D44" s="43">
        <f t="shared" si="1"/>
        <v>3.0910424533583161</v>
      </c>
      <c r="P44" s="48">
        <v>19</v>
      </c>
      <c r="Q44" s="48">
        <v>4.0287741864591951</v>
      </c>
      <c r="R44" s="48">
        <v>0.11436053993233752</v>
      </c>
    </row>
    <row r="45" spans="1:18" x14ac:dyDescent="0.25">
      <c r="A45" s="43">
        <v>50</v>
      </c>
      <c r="B45" s="43">
        <f t="shared" si="0"/>
        <v>3.912023005428146</v>
      </c>
      <c r="C45" s="43">
        <v>21</v>
      </c>
      <c r="D45" s="43">
        <f t="shared" si="1"/>
        <v>3.044522437723423</v>
      </c>
      <c r="P45" s="48">
        <v>20</v>
      </c>
      <c r="Q45" s="48">
        <v>4.0045218701420646</v>
      </c>
      <c r="R45" s="48">
        <v>0.27214424887399069</v>
      </c>
    </row>
    <row r="46" spans="1:18" x14ac:dyDescent="0.25">
      <c r="A46" s="43">
        <v>56</v>
      </c>
      <c r="B46" s="43">
        <f t="shared" si="0"/>
        <v>4.0253516907351496</v>
      </c>
      <c r="C46" s="43">
        <v>21</v>
      </c>
      <c r="D46" s="43">
        <f t="shared" si="1"/>
        <v>3.044522437723423</v>
      </c>
      <c r="P46" s="48">
        <v>21</v>
      </c>
      <c r="Q46" s="48">
        <v>4.0738384128158103</v>
      </c>
      <c r="R46" s="48">
        <v>3.6990310899094325E-3</v>
      </c>
    </row>
    <row r="47" spans="1:18" x14ac:dyDescent="0.25">
      <c r="A47" s="43">
        <v>61</v>
      </c>
      <c r="B47" s="43">
        <f t="shared" si="0"/>
        <v>4.1108738641733114</v>
      </c>
      <c r="C47" s="43">
        <v>30</v>
      </c>
      <c r="D47" s="43">
        <f t="shared" si="1"/>
        <v>3.4011973816621555</v>
      </c>
      <c r="P47" s="48">
        <v>22</v>
      </c>
      <c r="Q47" s="48">
        <v>3.9789579954038241</v>
      </c>
      <c r="R47" s="48">
        <v>6.4093272430726156E-2</v>
      </c>
    </row>
    <row r="48" spans="1:18" x14ac:dyDescent="0.25">
      <c r="A48" s="43">
        <v>78</v>
      </c>
      <c r="B48" s="43">
        <f t="shared" si="0"/>
        <v>4.3567088266895917</v>
      </c>
      <c r="C48" s="43">
        <v>28</v>
      </c>
      <c r="D48" s="43">
        <f t="shared" si="1"/>
        <v>3.3322045101752038</v>
      </c>
      <c r="P48" s="48">
        <v>23</v>
      </c>
      <c r="Q48" s="48">
        <v>4.0287741864591951</v>
      </c>
      <c r="R48" s="48">
        <v>-9.6948553734869325E-2</v>
      </c>
    </row>
    <row r="49" spans="1:18" x14ac:dyDescent="0.25">
      <c r="A49" s="43">
        <v>72</v>
      </c>
      <c r="B49" s="43">
        <f t="shared" si="0"/>
        <v>4.2766661190160553</v>
      </c>
      <c r="C49" s="43">
        <v>26</v>
      </c>
      <c r="D49" s="43">
        <f t="shared" si="1"/>
        <v>3.2580965380214821</v>
      </c>
      <c r="P49" s="48">
        <v>24</v>
      </c>
      <c r="Q49" s="48">
        <v>4.114978828208077</v>
      </c>
      <c r="R49" s="48">
        <v>1.2155556837014636E-2</v>
      </c>
    </row>
    <row r="50" spans="1:18" x14ac:dyDescent="0.25">
      <c r="A50" s="43">
        <v>65</v>
      </c>
      <c r="B50" s="43">
        <f t="shared" si="0"/>
        <v>4.1743872698956368</v>
      </c>
      <c r="C50" s="43">
        <v>30</v>
      </c>
      <c r="D50" s="43">
        <f t="shared" si="1"/>
        <v>3.4011973816621555</v>
      </c>
      <c r="P50" s="48">
        <v>25</v>
      </c>
      <c r="Q50" s="48">
        <v>4.0738384128158103</v>
      </c>
      <c r="R50" s="48">
        <v>0.14566929236029669</v>
      </c>
    </row>
    <row r="51" spans="1:18" x14ac:dyDescent="0.25">
      <c r="A51" s="43">
        <v>73</v>
      </c>
      <c r="B51" s="43">
        <f t="shared" si="0"/>
        <v>4.290459441148391</v>
      </c>
      <c r="C51" s="43">
        <v>34</v>
      </c>
      <c r="D51" s="43">
        <f t="shared" si="1"/>
        <v>3.5263605246161616</v>
      </c>
      <c r="P51" s="48">
        <v>26</v>
      </c>
      <c r="Q51" s="48">
        <v>4.0287741864591951</v>
      </c>
      <c r="R51" s="48">
        <v>-0.20013278997009998</v>
      </c>
    </row>
    <row r="52" spans="1:18" x14ac:dyDescent="0.25">
      <c r="A52" s="43">
        <v>69</v>
      </c>
      <c r="B52" s="43">
        <f t="shared" si="0"/>
        <v>4.2341065045972597</v>
      </c>
      <c r="C52" s="43">
        <v>34</v>
      </c>
      <c r="D52" s="43">
        <f t="shared" si="1"/>
        <v>3.5263605246161616</v>
      </c>
      <c r="P52" s="48">
        <v>27</v>
      </c>
      <c r="Q52" s="48">
        <v>4.0518429814884538</v>
      </c>
      <c r="R52" s="48">
        <v>0.10704010187121771</v>
      </c>
    </row>
    <row r="53" spans="1:18" x14ac:dyDescent="0.25">
      <c r="A53" s="43">
        <v>54</v>
      </c>
      <c r="B53" s="43">
        <f t="shared" si="0"/>
        <v>3.9889840465642745</v>
      </c>
      <c r="C53" s="43">
        <v>29</v>
      </c>
      <c r="D53" s="43">
        <f t="shared" si="1"/>
        <v>3.3672958299864741</v>
      </c>
      <c r="P53" s="48">
        <v>28</v>
      </c>
      <c r="Q53" s="48">
        <v>4.0287741864591951</v>
      </c>
      <c r="R53" s="48">
        <v>0.20533231813806463</v>
      </c>
    </row>
    <row r="54" spans="1:18" x14ac:dyDescent="0.25">
      <c r="A54" s="43">
        <v>74</v>
      </c>
      <c r="B54" s="43">
        <f t="shared" si="0"/>
        <v>4.3040650932041702</v>
      </c>
      <c r="C54" s="43">
        <v>34</v>
      </c>
      <c r="D54" s="43">
        <f t="shared" si="1"/>
        <v>3.5263605246161616</v>
      </c>
      <c r="P54" s="48">
        <v>29</v>
      </c>
      <c r="Q54" s="48">
        <v>4.0045218701420646</v>
      </c>
      <c r="R54" s="48">
        <v>3.8529397692485645E-2</v>
      </c>
    </row>
    <row r="55" spans="1:18" x14ac:dyDescent="0.25">
      <c r="A55" s="43">
        <v>70</v>
      </c>
      <c r="B55" s="43">
        <f t="shared" si="0"/>
        <v>4.2484952420493594</v>
      </c>
      <c r="C55" s="43">
        <v>29</v>
      </c>
      <c r="D55" s="43">
        <f t="shared" si="1"/>
        <v>3.3672958299864741</v>
      </c>
      <c r="P55" s="48">
        <v>30</v>
      </c>
      <c r="Q55" s="48">
        <v>4.114978828208077</v>
      </c>
      <c r="R55" s="48">
        <v>-7.1927560373526767E-2</v>
      </c>
    </row>
    <row r="56" spans="1:18" x14ac:dyDescent="0.25">
      <c r="A56" s="43">
        <v>57</v>
      </c>
      <c r="B56" s="43">
        <f t="shared" si="0"/>
        <v>4.0430512678345503</v>
      </c>
      <c r="C56" s="43">
        <v>30</v>
      </c>
      <c r="D56" s="43">
        <f t="shared" si="1"/>
        <v>3.4011973816621555</v>
      </c>
      <c r="P56" s="48">
        <v>31</v>
      </c>
      <c r="Q56" s="48">
        <v>4.0948559399525255</v>
      </c>
      <c r="R56" s="48">
        <v>-6.9504249217375857E-2</v>
      </c>
    </row>
    <row r="57" spans="1:18" x14ac:dyDescent="0.25">
      <c r="A57" s="43">
        <v>86</v>
      </c>
      <c r="B57" s="43">
        <f t="shared" si="0"/>
        <v>4.4543472962535073</v>
      </c>
      <c r="C57" s="43">
        <v>33</v>
      </c>
      <c r="D57" s="43">
        <f t="shared" si="1"/>
        <v>3.4965075614664802</v>
      </c>
      <c r="P57" s="48">
        <v>32</v>
      </c>
      <c r="Q57" s="48">
        <v>4.0738384128158103</v>
      </c>
      <c r="R57" s="48">
        <v>5.3295972229281396E-2</v>
      </c>
    </row>
    <row r="58" spans="1:18" x14ac:dyDescent="0.25">
      <c r="A58" s="43">
        <v>55</v>
      </c>
      <c r="B58" s="43">
        <f t="shared" si="0"/>
        <v>4.0073331852324712</v>
      </c>
      <c r="C58" s="43">
        <v>30</v>
      </c>
      <c r="D58" s="43">
        <f t="shared" si="1"/>
        <v>3.4011973816621555</v>
      </c>
      <c r="P58" s="48">
        <v>33</v>
      </c>
      <c r="Q58" s="48">
        <v>4.0738384128158103</v>
      </c>
      <c r="R58" s="48">
        <v>-0.46292050017158592</v>
      </c>
    </row>
    <row r="59" spans="1:18" x14ac:dyDescent="0.25">
      <c r="A59" s="43">
        <v>64</v>
      </c>
      <c r="B59" s="43">
        <f t="shared" si="0"/>
        <v>4.1588830833596715</v>
      </c>
      <c r="C59" s="43">
        <v>30</v>
      </c>
      <c r="D59" s="43">
        <f t="shared" si="1"/>
        <v>3.4011973816621555</v>
      </c>
      <c r="P59" s="48">
        <v>34</v>
      </c>
      <c r="Q59" s="48">
        <v>4.0287741864591951</v>
      </c>
      <c r="R59" s="48">
        <v>0.20533231813806463</v>
      </c>
    </row>
    <row r="60" spans="1:18" x14ac:dyDescent="0.25">
      <c r="A60" s="43">
        <v>67</v>
      </c>
      <c r="B60" s="43">
        <f t="shared" si="0"/>
        <v>4.2046926193909657</v>
      </c>
      <c r="C60" s="43">
        <v>26</v>
      </c>
      <c r="D60" s="43">
        <f t="shared" si="1"/>
        <v>3.2580965380214821</v>
      </c>
      <c r="P60" s="48">
        <v>35</v>
      </c>
      <c r="Q60" s="48">
        <v>4.0948559399525255</v>
      </c>
      <c r="R60" s="48">
        <v>0.22263217358378462</v>
      </c>
    </row>
    <row r="61" spans="1:18" x14ac:dyDescent="0.25">
      <c r="A61" s="43">
        <v>71</v>
      </c>
      <c r="B61" s="43">
        <f t="shared" si="0"/>
        <v>4.2626798770413155</v>
      </c>
      <c r="C61" s="43">
        <v>32</v>
      </c>
      <c r="D61" s="43">
        <f t="shared" si="1"/>
        <v>3.4657359027997265</v>
      </c>
      <c r="P61" s="48">
        <v>36</v>
      </c>
      <c r="Q61" s="48">
        <v>4.0948559399525255</v>
      </c>
      <c r="R61" s="48">
        <v>-0.14361222137109797</v>
      </c>
    </row>
    <row r="62" spans="1:18" x14ac:dyDescent="0.25">
      <c r="A62" s="43">
        <v>57</v>
      </c>
      <c r="B62" s="43">
        <f t="shared" si="0"/>
        <v>4.0430512678345503</v>
      </c>
      <c r="C62" s="43">
        <v>33</v>
      </c>
      <c r="D62" s="43">
        <f t="shared" si="1"/>
        <v>3.4965075614664802</v>
      </c>
      <c r="P62" s="48">
        <v>37</v>
      </c>
      <c r="Q62" s="48">
        <v>4.0738384128158103</v>
      </c>
      <c r="R62" s="48">
        <v>0.28287041387378142</v>
      </c>
    </row>
    <row r="63" spans="1:18" x14ac:dyDescent="0.25">
      <c r="A63" s="43">
        <v>71</v>
      </c>
      <c r="B63" s="43">
        <f t="shared" si="0"/>
        <v>4.2626798770413155</v>
      </c>
      <c r="C63" s="43">
        <v>27</v>
      </c>
      <c r="D63" s="43">
        <f t="shared" si="1"/>
        <v>3.2958368660043291</v>
      </c>
      <c r="P63" s="48">
        <v>38</v>
      </c>
      <c r="Q63" s="48">
        <v>4.0948559399525255</v>
      </c>
      <c r="R63" s="48">
        <v>4.8278786439007071E-2</v>
      </c>
    </row>
    <row r="64" spans="1:18" x14ac:dyDescent="0.25">
      <c r="A64" s="43">
        <v>70</v>
      </c>
      <c r="B64" s="43">
        <f t="shared" si="0"/>
        <v>4.2484952420493594</v>
      </c>
      <c r="C64" s="43">
        <v>27</v>
      </c>
      <c r="D64" s="43">
        <f t="shared" si="1"/>
        <v>3.2958368660043291</v>
      </c>
      <c r="P64" s="48">
        <v>39</v>
      </c>
      <c r="Q64" s="48">
        <v>4.0518429814884538</v>
      </c>
      <c r="R64" s="48">
        <v>-0.33827091478414584</v>
      </c>
    </row>
    <row r="65" spans="1:18" x14ac:dyDescent="0.25">
      <c r="A65" s="43">
        <v>87</v>
      </c>
      <c r="B65" s="43">
        <f t="shared" si="0"/>
        <v>4.4659081186545837</v>
      </c>
      <c r="C65" s="43">
        <v>29</v>
      </c>
      <c r="D65" s="43">
        <f t="shared" si="1"/>
        <v>3.3672958299864741</v>
      </c>
      <c r="P65" s="48">
        <v>40</v>
      </c>
      <c r="Q65" s="48">
        <v>4.0045218701420646</v>
      </c>
      <c r="R65" s="48">
        <v>-9.249886471391866E-2</v>
      </c>
    </row>
    <row r="66" spans="1:18" x14ac:dyDescent="0.25">
      <c r="A66" s="43">
        <v>58</v>
      </c>
      <c r="B66" s="43">
        <f t="shared" si="0"/>
        <v>4.0604430105464191</v>
      </c>
      <c r="C66" s="43">
        <v>31</v>
      </c>
      <c r="D66" s="43">
        <f t="shared" si="1"/>
        <v>3.4339872044851463</v>
      </c>
      <c r="P66" s="48">
        <v>41</v>
      </c>
      <c r="Q66" s="48">
        <v>4.114978828208077</v>
      </c>
      <c r="R66" s="48">
        <v>5.9408441687559765E-2</v>
      </c>
    </row>
    <row r="67" spans="1:18" x14ac:dyDescent="0.25">
      <c r="A67" s="43">
        <v>62</v>
      </c>
      <c r="B67" s="43">
        <f t="shared" ref="B67:B130" si="2">+LN(A67)</f>
        <v>4.1271343850450917</v>
      </c>
      <c r="C67" s="43">
        <v>34</v>
      </c>
      <c r="D67" s="43">
        <f t="shared" ref="D67:D130" si="3">+LN(C67)</f>
        <v>3.5263605246161616</v>
      </c>
      <c r="P67" s="48">
        <v>42</v>
      </c>
      <c r="Q67" s="48">
        <v>3.9789579954038241</v>
      </c>
      <c r="R67" s="48">
        <v>0.14817638964126756</v>
      </c>
    </row>
    <row r="68" spans="1:18" x14ac:dyDescent="0.25">
      <c r="A68" s="43">
        <v>91</v>
      </c>
      <c r="B68" s="43">
        <f t="shared" si="2"/>
        <v>4.5108595065168497</v>
      </c>
      <c r="C68" s="43">
        <v>33</v>
      </c>
      <c r="D68" s="43">
        <f t="shared" si="3"/>
        <v>3.4965075614664802</v>
      </c>
      <c r="P68" s="48">
        <v>43</v>
      </c>
      <c r="Q68" s="48">
        <v>4.0738384128158103</v>
      </c>
      <c r="R68" s="48">
        <v>0.21662102833258068</v>
      </c>
    </row>
    <row r="69" spans="1:18" x14ac:dyDescent="0.25">
      <c r="A69" s="43">
        <v>63</v>
      </c>
      <c r="B69" s="43">
        <f t="shared" si="2"/>
        <v>4.1431347263915326</v>
      </c>
      <c r="C69" s="43">
        <v>29</v>
      </c>
      <c r="D69" s="43">
        <f t="shared" si="3"/>
        <v>3.3672958299864741</v>
      </c>
      <c r="P69" s="48">
        <v>44</v>
      </c>
      <c r="Q69" s="48">
        <v>4.0518429814884538</v>
      </c>
      <c r="R69" s="48">
        <v>-0.13981997606030783</v>
      </c>
    </row>
    <row r="70" spans="1:18" x14ac:dyDescent="0.25">
      <c r="A70" s="43">
        <v>69</v>
      </c>
      <c r="B70" s="43">
        <f t="shared" si="2"/>
        <v>4.2341065045972597</v>
      </c>
      <c r="C70" s="43">
        <v>25</v>
      </c>
      <c r="D70" s="43">
        <f t="shared" si="3"/>
        <v>3.2188758248682006</v>
      </c>
      <c r="P70" s="48">
        <v>45</v>
      </c>
      <c r="Q70" s="48">
        <v>4.0518429814884538</v>
      </c>
      <c r="R70" s="48">
        <v>-2.6491290753304142E-2</v>
      </c>
    </row>
    <row r="71" spans="1:18" x14ac:dyDescent="0.25">
      <c r="A71" s="43">
        <v>79</v>
      </c>
      <c r="B71" s="43">
        <f t="shared" si="2"/>
        <v>4.3694478524670215</v>
      </c>
      <c r="C71" s="43">
        <v>28</v>
      </c>
      <c r="D71" s="43">
        <f t="shared" si="3"/>
        <v>3.3322045101752038</v>
      </c>
      <c r="P71" s="48">
        <v>46</v>
      </c>
      <c r="Q71" s="48">
        <v>4.2204847828404937</v>
      </c>
      <c r="R71" s="48">
        <v>-0.10961091866718231</v>
      </c>
    </row>
    <row r="72" spans="1:18" x14ac:dyDescent="0.25">
      <c r="A72" s="43">
        <v>75</v>
      </c>
      <c r="B72" s="43">
        <f t="shared" si="2"/>
        <v>4.3174881135363101</v>
      </c>
      <c r="C72" s="43">
        <v>32</v>
      </c>
      <c r="D72" s="43">
        <f t="shared" si="3"/>
        <v>3.4657359027997265</v>
      </c>
      <c r="P72" s="48">
        <v>47</v>
      </c>
      <c r="Q72" s="48">
        <v>4.1878638142927054</v>
      </c>
      <c r="R72" s="48">
        <v>0.16884501239688632</v>
      </c>
    </row>
    <row r="73" spans="1:18" x14ac:dyDescent="0.25">
      <c r="A73" s="43">
        <v>56</v>
      </c>
      <c r="B73" s="43">
        <f t="shared" si="2"/>
        <v>4.0253516907351496</v>
      </c>
      <c r="C73" s="43">
        <v>32</v>
      </c>
      <c r="D73" s="43">
        <f t="shared" si="3"/>
        <v>3.4657359027997265</v>
      </c>
      <c r="P73" s="48">
        <v>48</v>
      </c>
      <c r="Q73" s="48">
        <v>4.152824341711483</v>
      </c>
      <c r="R73" s="48">
        <v>0.12384177730457235</v>
      </c>
    </row>
    <row r="74" spans="1:18" x14ac:dyDescent="0.25">
      <c r="A74" s="43">
        <v>77</v>
      </c>
      <c r="B74" s="43">
        <f t="shared" si="2"/>
        <v>4.3438054218536841</v>
      </c>
      <c r="C74" s="43">
        <v>26</v>
      </c>
      <c r="D74" s="43">
        <f t="shared" si="3"/>
        <v>3.2580965380214821</v>
      </c>
      <c r="P74" s="48">
        <v>49</v>
      </c>
      <c r="Q74" s="48">
        <v>4.2204847828404937</v>
      </c>
      <c r="R74" s="48">
        <v>-4.6097512944856867E-2</v>
      </c>
    </row>
    <row r="75" spans="1:18" x14ac:dyDescent="0.25">
      <c r="A75" s="43">
        <v>86</v>
      </c>
      <c r="B75" s="43">
        <f t="shared" si="2"/>
        <v>4.4543472962535073</v>
      </c>
      <c r="C75" s="43">
        <v>30</v>
      </c>
      <c r="D75" s="43">
        <f t="shared" si="3"/>
        <v>3.4011973816621555</v>
      </c>
      <c r="P75" s="48">
        <v>50</v>
      </c>
      <c r="Q75" s="48">
        <v>4.2796639829759311</v>
      </c>
      <c r="R75" s="48">
        <v>1.079545817245986E-2</v>
      </c>
    </row>
    <row r="76" spans="1:18" x14ac:dyDescent="0.25">
      <c r="A76" s="43">
        <v>80</v>
      </c>
      <c r="B76" s="43">
        <f t="shared" si="2"/>
        <v>4.3820266346738812</v>
      </c>
      <c r="C76" s="43">
        <v>33</v>
      </c>
      <c r="D76" s="43">
        <f t="shared" si="3"/>
        <v>3.4965075614664802</v>
      </c>
      <c r="P76" s="48">
        <v>51</v>
      </c>
      <c r="Q76" s="48">
        <v>4.2796639829759311</v>
      </c>
      <c r="R76" s="48">
        <v>-4.5557478378671412E-2</v>
      </c>
    </row>
    <row r="77" spans="1:18" x14ac:dyDescent="0.25">
      <c r="A77" s="43">
        <v>87</v>
      </c>
      <c r="B77" s="43">
        <f t="shared" si="2"/>
        <v>4.4659081186545837</v>
      </c>
      <c r="C77" s="43">
        <v>27</v>
      </c>
      <c r="D77" s="43">
        <f t="shared" si="3"/>
        <v>3.2958368660043291</v>
      </c>
      <c r="P77" s="48">
        <v>52</v>
      </c>
      <c r="Q77" s="48">
        <v>4.2044555695739785</v>
      </c>
      <c r="R77" s="48">
        <v>-0.21547152300970396</v>
      </c>
    </row>
    <row r="78" spans="1:18" x14ac:dyDescent="0.25">
      <c r="A78" s="43">
        <v>67</v>
      </c>
      <c r="B78" s="43">
        <f t="shared" si="2"/>
        <v>4.2046926193909657</v>
      </c>
      <c r="C78" s="43">
        <v>25</v>
      </c>
      <c r="D78" s="43">
        <f t="shared" si="3"/>
        <v>3.2188758248682006</v>
      </c>
      <c r="P78" s="48">
        <v>53</v>
      </c>
      <c r="Q78" s="48">
        <v>4.2796639829759311</v>
      </c>
      <c r="R78" s="48">
        <v>2.4401110228239098E-2</v>
      </c>
    </row>
    <row r="79" spans="1:18" x14ac:dyDescent="0.25">
      <c r="A79" s="43">
        <v>63</v>
      </c>
      <c r="B79" s="43">
        <f t="shared" si="2"/>
        <v>4.1431347263915326</v>
      </c>
      <c r="C79" s="43">
        <v>25</v>
      </c>
      <c r="D79" s="43">
        <f t="shared" si="3"/>
        <v>3.2188758248682006</v>
      </c>
      <c r="P79" s="48">
        <v>54</v>
      </c>
      <c r="Q79" s="48">
        <v>4.2044555695739785</v>
      </c>
      <c r="R79" s="48">
        <v>4.4039672475380875E-2</v>
      </c>
    </row>
    <row r="80" spans="1:18" x14ac:dyDescent="0.25">
      <c r="A80" s="43">
        <v>70</v>
      </c>
      <c r="B80" s="43">
        <f t="shared" si="2"/>
        <v>4.2484952420493594</v>
      </c>
      <c r="C80" s="43">
        <v>26</v>
      </c>
      <c r="D80" s="43">
        <f t="shared" si="3"/>
        <v>3.2580965380214821</v>
      </c>
      <c r="P80" s="48">
        <v>55</v>
      </c>
      <c r="Q80" s="48">
        <v>4.2204847828404937</v>
      </c>
      <c r="R80" s="48">
        <v>-0.1774335150059434</v>
      </c>
    </row>
    <row r="81" spans="1:18" x14ac:dyDescent="0.25">
      <c r="A81" s="43">
        <v>76</v>
      </c>
      <c r="B81" s="43">
        <f t="shared" si="2"/>
        <v>4.3307333402863311</v>
      </c>
      <c r="C81" s="43">
        <v>25</v>
      </c>
      <c r="D81" s="43">
        <f t="shared" si="3"/>
        <v>3.2188758248682006</v>
      </c>
      <c r="P81" s="48">
        <v>56</v>
      </c>
      <c r="Q81" s="48">
        <v>4.2655490091971089</v>
      </c>
      <c r="R81" s="48">
        <v>0.18879828705639845</v>
      </c>
    </row>
    <row r="82" spans="1:18" x14ac:dyDescent="0.25">
      <c r="A82" s="43">
        <v>70</v>
      </c>
      <c r="B82" s="43">
        <f t="shared" si="2"/>
        <v>4.2484952420493594</v>
      </c>
      <c r="C82" s="43">
        <v>26</v>
      </c>
      <c r="D82" s="43">
        <f t="shared" si="3"/>
        <v>3.2580965380214821</v>
      </c>
      <c r="P82" s="48">
        <v>57</v>
      </c>
      <c r="Q82" s="48">
        <v>4.2204847828404937</v>
      </c>
      <c r="R82" s="48">
        <v>-0.21315159760802249</v>
      </c>
    </row>
    <row r="83" spans="1:18" x14ac:dyDescent="0.25">
      <c r="A83" s="43">
        <v>76</v>
      </c>
      <c r="B83" s="43">
        <f t="shared" si="2"/>
        <v>4.3307333402863311</v>
      </c>
      <c r="C83" s="43">
        <v>36</v>
      </c>
      <c r="D83" s="43">
        <f t="shared" si="3"/>
        <v>3.5835189384561099</v>
      </c>
      <c r="P83" s="48">
        <v>58</v>
      </c>
      <c r="Q83" s="48">
        <v>4.2204847828404937</v>
      </c>
      <c r="R83" s="48">
        <v>-6.160169948082217E-2</v>
      </c>
    </row>
    <row r="84" spans="1:18" x14ac:dyDescent="0.25">
      <c r="A84" s="43">
        <v>75</v>
      </c>
      <c r="B84" s="43">
        <f t="shared" si="2"/>
        <v>4.3174881135363101</v>
      </c>
      <c r="C84" s="43">
        <v>35</v>
      </c>
      <c r="D84" s="43">
        <f t="shared" si="3"/>
        <v>3.5553480614894135</v>
      </c>
      <c r="P84" s="48">
        <v>59</v>
      </c>
      <c r="Q84" s="48">
        <v>4.152824341711483</v>
      </c>
      <c r="R84" s="48">
        <v>5.1868277679482766E-2</v>
      </c>
    </row>
    <row r="85" spans="1:18" x14ac:dyDescent="0.25">
      <c r="A85" s="43">
        <v>69</v>
      </c>
      <c r="B85" s="43">
        <f t="shared" si="2"/>
        <v>4.2341065045972597</v>
      </c>
      <c r="C85" s="43">
        <v>42</v>
      </c>
      <c r="D85" s="43">
        <f t="shared" si="3"/>
        <v>3.7376696182833684</v>
      </c>
      <c r="P85" s="48">
        <v>60</v>
      </c>
      <c r="Q85" s="48">
        <v>4.2509996610123286</v>
      </c>
      <c r="R85" s="48">
        <v>1.1680216028986834E-2</v>
      </c>
    </row>
    <row r="86" spans="1:18" x14ac:dyDescent="0.25">
      <c r="A86" s="43">
        <v>70</v>
      </c>
      <c r="B86" s="43">
        <f t="shared" si="2"/>
        <v>4.2484952420493594</v>
      </c>
      <c r="C86" s="43">
        <v>36</v>
      </c>
      <c r="D86" s="43">
        <f t="shared" si="3"/>
        <v>3.5835189384561099</v>
      </c>
      <c r="P86" s="48">
        <v>61</v>
      </c>
      <c r="Q86" s="48">
        <v>4.2655490091971089</v>
      </c>
      <c r="R86" s="48">
        <v>-0.22249774136255862</v>
      </c>
    </row>
    <row r="87" spans="1:18" x14ac:dyDescent="0.25">
      <c r="A87" s="43">
        <v>70</v>
      </c>
      <c r="B87" s="43">
        <f t="shared" si="2"/>
        <v>4.2484952420493594</v>
      </c>
      <c r="C87" s="43">
        <v>35</v>
      </c>
      <c r="D87" s="43">
        <f t="shared" si="3"/>
        <v>3.5553480614894135</v>
      </c>
      <c r="P87" s="48">
        <v>62</v>
      </c>
      <c r="Q87" s="48">
        <v>4.1706685917851223</v>
      </c>
      <c r="R87" s="48">
        <v>9.2011285256193176E-2</v>
      </c>
    </row>
    <row r="88" spans="1:18" x14ac:dyDescent="0.25">
      <c r="A88" s="43">
        <v>64</v>
      </c>
      <c r="B88" s="43">
        <f t="shared" si="2"/>
        <v>4.1588830833596715</v>
      </c>
      <c r="C88" s="43">
        <v>43</v>
      </c>
      <c r="D88" s="43">
        <f t="shared" si="3"/>
        <v>3.7612001156935624</v>
      </c>
      <c r="P88" s="48">
        <v>63</v>
      </c>
      <c r="Q88" s="48">
        <v>4.1706685917851223</v>
      </c>
      <c r="R88" s="48">
        <v>7.7826650264237074E-2</v>
      </c>
    </row>
    <row r="89" spans="1:18" x14ac:dyDescent="0.25">
      <c r="A89" s="43">
        <v>53</v>
      </c>
      <c r="B89" s="43">
        <f t="shared" si="2"/>
        <v>3.970291913552122</v>
      </c>
      <c r="C89" s="43">
        <v>39</v>
      </c>
      <c r="D89" s="43">
        <f t="shared" si="3"/>
        <v>3.6635616461296463</v>
      </c>
      <c r="P89" s="48">
        <v>64</v>
      </c>
      <c r="Q89" s="48">
        <v>4.2044555695739785</v>
      </c>
      <c r="R89" s="48">
        <v>0.26145254908060522</v>
      </c>
    </row>
    <row r="90" spans="1:18" x14ac:dyDescent="0.25">
      <c r="A90" s="43">
        <v>78</v>
      </c>
      <c r="B90" s="43">
        <f t="shared" si="2"/>
        <v>4.3567088266895917</v>
      </c>
      <c r="C90" s="43">
        <v>37</v>
      </c>
      <c r="D90" s="43">
        <f t="shared" si="3"/>
        <v>3.6109179126442243</v>
      </c>
      <c r="P90" s="48">
        <v>65</v>
      </c>
      <c r="Q90" s="48">
        <v>4.2359883523534485</v>
      </c>
      <c r="R90" s="48">
        <v>-0.17554534180702941</v>
      </c>
    </row>
    <row r="91" spans="1:18" x14ac:dyDescent="0.25">
      <c r="A91" s="43">
        <v>71</v>
      </c>
      <c r="B91" s="43">
        <f t="shared" si="2"/>
        <v>4.2626798770413155</v>
      </c>
      <c r="C91" s="43">
        <v>37</v>
      </c>
      <c r="D91" s="43">
        <f t="shared" si="3"/>
        <v>3.6109179126442243</v>
      </c>
      <c r="P91" s="48">
        <v>66</v>
      </c>
      <c r="Q91" s="48">
        <v>4.2796639829759311</v>
      </c>
      <c r="R91" s="48">
        <v>-0.15252959793083942</v>
      </c>
    </row>
    <row r="92" spans="1:18" x14ac:dyDescent="0.25">
      <c r="A92" s="43">
        <v>70</v>
      </c>
      <c r="B92" s="43">
        <f t="shared" si="2"/>
        <v>4.2484952420493594</v>
      </c>
      <c r="C92" s="43">
        <v>36</v>
      </c>
      <c r="D92" s="43">
        <f t="shared" si="3"/>
        <v>3.5835189384561099</v>
      </c>
      <c r="P92" s="48">
        <v>67</v>
      </c>
      <c r="Q92" s="48">
        <v>4.2655490091971089</v>
      </c>
      <c r="R92" s="48">
        <v>0.24531049731974086</v>
      </c>
    </row>
    <row r="93" spans="1:18" x14ac:dyDescent="0.25">
      <c r="A93" s="43">
        <v>76</v>
      </c>
      <c r="B93" s="43">
        <f t="shared" si="2"/>
        <v>4.3307333402863311</v>
      </c>
      <c r="C93" s="43">
        <v>40</v>
      </c>
      <c r="D93" s="43">
        <f t="shared" si="3"/>
        <v>3.6888794541139363</v>
      </c>
      <c r="P93" s="48">
        <v>68</v>
      </c>
      <c r="Q93" s="48">
        <v>4.2044555695739785</v>
      </c>
      <c r="R93" s="48">
        <v>-6.1320843182445905E-2</v>
      </c>
    </row>
    <row r="94" spans="1:18" x14ac:dyDescent="0.25">
      <c r="A94" s="43">
        <v>75</v>
      </c>
      <c r="B94" s="43">
        <f t="shared" si="2"/>
        <v>4.3174881135363101</v>
      </c>
      <c r="C94" s="43">
        <v>43</v>
      </c>
      <c r="D94" s="43">
        <f t="shared" si="3"/>
        <v>3.7612001156935624</v>
      </c>
      <c r="P94" s="48">
        <v>69</v>
      </c>
      <c r="Q94" s="48">
        <v>4.1342801410916117</v>
      </c>
      <c r="R94" s="48">
        <v>9.9826363505647997E-2</v>
      </c>
    </row>
    <row r="95" spans="1:18" x14ac:dyDescent="0.25">
      <c r="A95" s="43">
        <v>66</v>
      </c>
      <c r="B95" s="43">
        <f t="shared" si="2"/>
        <v>4.1896547420264252</v>
      </c>
      <c r="C95" s="43">
        <v>40</v>
      </c>
      <c r="D95" s="43">
        <f t="shared" si="3"/>
        <v>3.6888794541139363</v>
      </c>
      <c r="P95" s="48">
        <v>70</v>
      </c>
      <c r="Q95" s="48">
        <v>4.1878638142927054</v>
      </c>
      <c r="R95" s="48">
        <v>0.18158403817431612</v>
      </c>
    </row>
    <row r="96" spans="1:18" x14ac:dyDescent="0.25">
      <c r="A96" s="43">
        <v>61</v>
      </c>
      <c r="B96" s="43">
        <f t="shared" si="2"/>
        <v>4.1108738641733114</v>
      </c>
      <c r="C96" s="43">
        <v>42</v>
      </c>
      <c r="D96" s="43">
        <f t="shared" si="3"/>
        <v>3.7376696182833684</v>
      </c>
      <c r="P96" s="48">
        <v>71</v>
      </c>
      <c r="Q96" s="48">
        <v>4.2509996610123286</v>
      </c>
      <c r="R96" s="48">
        <v>6.6488452523981501E-2</v>
      </c>
    </row>
    <row r="97" spans="1:18" x14ac:dyDescent="0.25">
      <c r="A97" s="43">
        <v>70</v>
      </c>
      <c r="B97" s="43">
        <f t="shared" si="2"/>
        <v>4.2484952420493594</v>
      </c>
      <c r="C97" s="43">
        <v>44</v>
      </c>
      <c r="D97" s="43">
        <f t="shared" si="3"/>
        <v>3.784189633918261</v>
      </c>
      <c r="P97" s="48">
        <v>72</v>
      </c>
      <c r="Q97" s="48">
        <v>4.2509996610123286</v>
      </c>
      <c r="R97" s="48">
        <v>-0.22564797027717898</v>
      </c>
    </row>
    <row r="98" spans="1:18" x14ac:dyDescent="0.25">
      <c r="A98" s="43">
        <v>77</v>
      </c>
      <c r="B98" s="43">
        <f t="shared" si="2"/>
        <v>4.3438054218536841</v>
      </c>
      <c r="C98" s="43">
        <v>37</v>
      </c>
      <c r="D98" s="43">
        <f t="shared" si="3"/>
        <v>3.6109179126442243</v>
      </c>
      <c r="P98" s="48">
        <v>73</v>
      </c>
      <c r="Q98" s="48">
        <v>4.152824341711483</v>
      </c>
      <c r="R98" s="48">
        <v>0.19098108014220117</v>
      </c>
    </row>
    <row r="99" spans="1:18" x14ac:dyDescent="0.25">
      <c r="A99" s="43">
        <v>72</v>
      </c>
      <c r="B99" s="43">
        <f t="shared" si="2"/>
        <v>4.2766661190160553</v>
      </c>
      <c r="C99" s="43">
        <v>44</v>
      </c>
      <c r="D99" s="43">
        <f t="shared" si="3"/>
        <v>3.784189633918261</v>
      </c>
      <c r="P99" s="48">
        <v>74</v>
      </c>
      <c r="Q99" s="48">
        <v>4.2204847828404937</v>
      </c>
      <c r="R99" s="48">
        <v>0.23386251341301367</v>
      </c>
    </row>
    <row r="100" spans="1:18" x14ac:dyDescent="0.25">
      <c r="A100" s="43">
        <v>63</v>
      </c>
      <c r="B100" s="43">
        <f t="shared" si="2"/>
        <v>4.1431347263915326</v>
      </c>
      <c r="C100" s="43">
        <v>40</v>
      </c>
      <c r="D100" s="43">
        <f t="shared" si="3"/>
        <v>3.6888794541139363</v>
      </c>
      <c r="P100" s="48">
        <v>75</v>
      </c>
      <c r="Q100" s="48">
        <v>4.2655490091971089</v>
      </c>
      <c r="R100" s="48">
        <v>0.11647762547677232</v>
      </c>
    </row>
    <row r="101" spans="1:18" x14ac:dyDescent="0.25">
      <c r="A101" s="43">
        <v>61</v>
      </c>
      <c r="B101" s="43">
        <f t="shared" si="2"/>
        <v>4.1108738641733114</v>
      </c>
      <c r="C101" s="43">
        <v>38</v>
      </c>
      <c r="D101" s="43">
        <f t="shared" si="3"/>
        <v>3.6375861597263857</v>
      </c>
      <c r="P101" s="48">
        <v>76</v>
      </c>
      <c r="Q101" s="48">
        <v>4.1706685917851223</v>
      </c>
      <c r="R101" s="48">
        <v>0.29523952686946142</v>
      </c>
    </row>
    <row r="102" spans="1:18" x14ac:dyDescent="0.25">
      <c r="A102" s="43">
        <v>74</v>
      </c>
      <c r="B102" s="43">
        <f t="shared" si="2"/>
        <v>4.3040650932041702</v>
      </c>
      <c r="C102" s="43">
        <v>38</v>
      </c>
      <c r="D102" s="43">
        <f t="shared" si="3"/>
        <v>3.6375861597263857</v>
      </c>
      <c r="P102" s="48">
        <v>77</v>
      </c>
      <c r="Q102" s="48">
        <v>4.1342801410916117</v>
      </c>
      <c r="R102" s="48">
        <v>7.0412478299354042E-2</v>
      </c>
    </row>
    <row r="103" spans="1:18" x14ac:dyDescent="0.25">
      <c r="A103" s="43">
        <v>64</v>
      </c>
      <c r="B103" s="43">
        <f t="shared" si="2"/>
        <v>4.1588830833596715</v>
      </c>
      <c r="C103" s="43">
        <v>40</v>
      </c>
      <c r="D103" s="43">
        <f t="shared" si="3"/>
        <v>3.6888794541139363</v>
      </c>
      <c r="P103" s="48">
        <v>78</v>
      </c>
      <c r="Q103" s="48">
        <v>4.1342801410916117</v>
      </c>
      <c r="R103" s="48">
        <v>8.8545852999208918E-3</v>
      </c>
    </row>
    <row r="104" spans="1:18" x14ac:dyDescent="0.25">
      <c r="A104" s="43">
        <v>63</v>
      </c>
      <c r="B104" s="43">
        <f t="shared" si="2"/>
        <v>4.1431347263915326</v>
      </c>
      <c r="C104" s="43">
        <v>40</v>
      </c>
      <c r="D104" s="43">
        <f t="shared" si="3"/>
        <v>3.6888794541139363</v>
      </c>
      <c r="P104" s="48">
        <v>79</v>
      </c>
      <c r="Q104" s="48">
        <v>4.152824341711483</v>
      </c>
      <c r="R104" s="48">
        <v>9.5670900337876397E-2</v>
      </c>
    </row>
    <row r="105" spans="1:18" x14ac:dyDescent="0.25">
      <c r="A105" s="43">
        <v>71</v>
      </c>
      <c r="B105" s="43">
        <f t="shared" si="2"/>
        <v>4.2626798770413155</v>
      </c>
      <c r="C105" s="43">
        <v>44</v>
      </c>
      <c r="D105" s="43">
        <f t="shared" si="3"/>
        <v>3.784189633918261</v>
      </c>
      <c r="P105" s="48">
        <v>80</v>
      </c>
      <c r="Q105" s="48">
        <v>4.1342801410916117</v>
      </c>
      <c r="R105" s="48">
        <v>0.19645319919471937</v>
      </c>
    </row>
    <row r="106" spans="1:18" x14ac:dyDescent="0.25">
      <c r="A106" s="43">
        <v>64</v>
      </c>
      <c r="B106" s="43">
        <f t="shared" si="2"/>
        <v>4.1588830833596715</v>
      </c>
      <c r="C106" s="43">
        <v>36</v>
      </c>
      <c r="D106" s="43">
        <f t="shared" si="3"/>
        <v>3.5835189384561099</v>
      </c>
      <c r="P106" s="48">
        <v>81</v>
      </c>
      <c r="Q106" s="48">
        <v>4.152824341711483</v>
      </c>
      <c r="R106" s="48">
        <v>9.5670900337876397E-2</v>
      </c>
    </row>
    <row r="107" spans="1:18" x14ac:dyDescent="0.25">
      <c r="A107" s="43">
        <v>62</v>
      </c>
      <c r="B107" s="43">
        <f t="shared" si="2"/>
        <v>4.1271343850450917</v>
      </c>
      <c r="C107" s="43">
        <v>43</v>
      </c>
      <c r="D107" s="43">
        <f t="shared" si="3"/>
        <v>3.7612001156935624</v>
      </c>
      <c r="P107" s="48">
        <v>82</v>
      </c>
      <c r="Q107" s="48">
        <v>4.3066894245893748</v>
      </c>
      <c r="R107" s="48">
        <v>2.4043915696956297E-2</v>
      </c>
    </row>
    <row r="108" spans="1:18" x14ac:dyDescent="0.25">
      <c r="A108" s="43">
        <v>62</v>
      </c>
      <c r="B108" s="43">
        <f t="shared" si="2"/>
        <v>4.1271343850450917</v>
      </c>
      <c r="C108" s="43">
        <v>37</v>
      </c>
      <c r="D108" s="43">
        <f t="shared" si="3"/>
        <v>3.6109179126442243</v>
      </c>
      <c r="P108" s="48">
        <v>83</v>
      </c>
      <c r="Q108" s="48">
        <v>4.293369768925122</v>
      </c>
      <c r="R108" s="48">
        <v>2.4118344611188114E-2</v>
      </c>
    </row>
    <row r="109" spans="1:18" x14ac:dyDescent="0.25">
      <c r="A109" s="43">
        <v>76</v>
      </c>
      <c r="B109" s="43">
        <f t="shared" si="2"/>
        <v>4.3307333402863311</v>
      </c>
      <c r="C109" s="43">
        <v>44</v>
      </c>
      <c r="D109" s="43">
        <f t="shared" si="3"/>
        <v>3.784189633918261</v>
      </c>
      <c r="P109" s="48">
        <v>84</v>
      </c>
      <c r="Q109" s="48">
        <v>4.379574410674004</v>
      </c>
      <c r="R109" s="48">
        <v>-0.14546790607674431</v>
      </c>
    </row>
    <row r="110" spans="1:18" x14ac:dyDescent="0.25">
      <c r="A110" s="43">
        <v>55</v>
      </c>
      <c r="B110" s="43">
        <f t="shared" si="2"/>
        <v>4.0073331852324712</v>
      </c>
      <c r="C110" s="43">
        <v>40</v>
      </c>
      <c r="D110" s="43">
        <f t="shared" si="3"/>
        <v>3.6888794541139363</v>
      </c>
      <c r="P110" s="48">
        <v>85</v>
      </c>
      <c r="Q110" s="48">
        <v>4.3066894245893748</v>
      </c>
      <c r="R110" s="48">
        <v>-5.8194182540015404E-2</v>
      </c>
    </row>
    <row r="111" spans="1:18" x14ac:dyDescent="0.25">
      <c r="A111" s="43">
        <v>73</v>
      </c>
      <c r="B111" s="43">
        <f t="shared" si="2"/>
        <v>4.290459441148391</v>
      </c>
      <c r="C111" s="43">
        <v>44</v>
      </c>
      <c r="D111" s="43">
        <f t="shared" si="3"/>
        <v>3.784189633918261</v>
      </c>
      <c r="P111" s="48">
        <v>86</v>
      </c>
      <c r="Q111" s="48">
        <v>4.293369768925122</v>
      </c>
      <c r="R111" s="48">
        <v>-4.4874526875762655E-2</v>
      </c>
    </row>
    <row r="112" spans="1:18" x14ac:dyDescent="0.25">
      <c r="A112" s="43">
        <v>63</v>
      </c>
      <c r="B112" s="43">
        <f t="shared" si="2"/>
        <v>4.1431347263915326</v>
      </c>
      <c r="C112" s="43">
        <v>37</v>
      </c>
      <c r="D112" s="43">
        <f t="shared" si="3"/>
        <v>3.6109179126442243</v>
      </c>
      <c r="P112" s="48">
        <v>87</v>
      </c>
      <c r="Q112" s="48">
        <v>4.3907000182822751</v>
      </c>
      <c r="R112" s="48">
        <v>-0.23181693492260358</v>
      </c>
    </row>
    <row r="113" spans="1:18" x14ac:dyDescent="0.25">
      <c r="A113" s="43">
        <v>70</v>
      </c>
      <c r="B113" s="43">
        <f t="shared" si="2"/>
        <v>4.2484952420493594</v>
      </c>
      <c r="C113" s="43">
        <v>40</v>
      </c>
      <c r="D113" s="43">
        <f t="shared" si="3"/>
        <v>3.6888794541139363</v>
      </c>
      <c r="P113" s="48">
        <v>88</v>
      </c>
      <c r="Q113" s="48">
        <v>4.3445349380927807</v>
      </c>
      <c r="R113" s="48">
        <v>-0.37424302454065872</v>
      </c>
    </row>
    <row r="114" spans="1:18" x14ac:dyDescent="0.25">
      <c r="A114" s="43">
        <v>71</v>
      </c>
      <c r="B114" s="43">
        <f t="shared" si="2"/>
        <v>4.2626798770413155</v>
      </c>
      <c r="C114" s="43">
        <v>41</v>
      </c>
      <c r="D114" s="43">
        <f t="shared" si="3"/>
        <v>3.713572066704308</v>
      </c>
      <c r="P114" s="48">
        <v>89</v>
      </c>
      <c r="Q114" s="48">
        <v>4.3196441118776283</v>
      </c>
      <c r="R114" s="48">
        <v>3.7064714811963384E-2</v>
      </c>
    </row>
    <row r="115" spans="1:18" x14ac:dyDescent="0.25">
      <c r="A115" s="43">
        <v>70</v>
      </c>
      <c r="B115" s="43">
        <f t="shared" si="2"/>
        <v>4.2484952420493594</v>
      </c>
      <c r="C115" s="43">
        <v>38</v>
      </c>
      <c r="D115" s="43">
        <f t="shared" si="3"/>
        <v>3.6375861597263857</v>
      </c>
      <c r="P115" s="48">
        <v>90</v>
      </c>
      <c r="Q115" s="48">
        <v>4.3196441118776283</v>
      </c>
      <c r="R115" s="48">
        <v>-5.6964234836312855E-2</v>
      </c>
    </row>
    <row r="116" spans="1:18" x14ac:dyDescent="0.25">
      <c r="A116" s="43">
        <v>70</v>
      </c>
      <c r="B116" s="43">
        <f t="shared" si="2"/>
        <v>4.2484952420493594</v>
      </c>
      <c r="C116" s="43">
        <v>35</v>
      </c>
      <c r="D116" s="43">
        <f t="shared" si="3"/>
        <v>3.5553480614894135</v>
      </c>
      <c r="P116" s="48">
        <v>91</v>
      </c>
      <c r="Q116" s="48">
        <v>4.3066894245893748</v>
      </c>
      <c r="R116" s="48">
        <v>-5.8194182540015404E-2</v>
      </c>
    </row>
    <row r="117" spans="1:18" x14ac:dyDescent="0.25">
      <c r="A117" s="43">
        <v>69</v>
      </c>
      <c r="B117" s="43">
        <f t="shared" si="2"/>
        <v>4.2341065045972597</v>
      </c>
      <c r="C117" s="43">
        <v>41</v>
      </c>
      <c r="D117" s="43">
        <f t="shared" si="3"/>
        <v>3.713572066704308</v>
      </c>
      <c r="P117" s="48">
        <v>92</v>
      </c>
      <c r="Q117" s="48">
        <v>4.3565056156447453</v>
      </c>
      <c r="R117" s="48">
        <v>-2.5772275358414198E-2</v>
      </c>
    </row>
    <row r="118" spans="1:18" x14ac:dyDescent="0.25">
      <c r="A118" s="43">
        <v>71</v>
      </c>
      <c r="B118" s="43">
        <f t="shared" si="2"/>
        <v>4.2626798770413155</v>
      </c>
      <c r="C118" s="43">
        <v>39</v>
      </c>
      <c r="D118" s="43">
        <f t="shared" si="3"/>
        <v>3.6635616461296463</v>
      </c>
      <c r="P118" s="48">
        <v>93</v>
      </c>
      <c r="Q118" s="48">
        <v>4.3907000182822751</v>
      </c>
      <c r="R118" s="48">
        <v>-7.3211904745964951E-2</v>
      </c>
    </row>
    <row r="119" spans="1:18" x14ac:dyDescent="0.25">
      <c r="A119" s="43">
        <v>54</v>
      </c>
      <c r="B119" s="43">
        <f t="shared" si="2"/>
        <v>3.9889840465642745</v>
      </c>
      <c r="C119" s="43">
        <v>40</v>
      </c>
      <c r="D119" s="43">
        <f t="shared" si="3"/>
        <v>3.6888794541139363</v>
      </c>
      <c r="P119" s="48">
        <v>94</v>
      </c>
      <c r="Q119" s="48">
        <v>4.3565056156447453</v>
      </c>
      <c r="R119" s="48">
        <v>-0.16685087361832007</v>
      </c>
    </row>
    <row r="120" spans="1:18" x14ac:dyDescent="0.25">
      <c r="A120" s="43">
        <v>65</v>
      </c>
      <c r="B120" s="43">
        <f t="shared" si="2"/>
        <v>4.1743872698956368</v>
      </c>
      <c r="C120" s="43">
        <v>44</v>
      </c>
      <c r="D120" s="43">
        <f t="shared" si="3"/>
        <v>3.784189633918261</v>
      </c>
      <c r="P120" s="48">
        <v>95</v>
      </c>
      <c r="Q120" s="48">
        <v>4.379574410674004</v>
      </c>
      <c r="R120" s="48">
        <v>-0.26870054650069264</v>
      </c>
    </row>
    <row r="121" spans="1:18" x14ac:dyDescent="0.25">
      <c r="A121" s="43">
        <v>62</v>
      </c>
      <c r="B121" s="43">
        <f t="shared" si="2"/>
        <v>4.1271343850450917</v>
      </c>
      <c r="C121" s="43">
        <v>38</v>
      </c>
      <c r="D121" s="43">
        <f t="shared" si="3"/>
        <v>3.6375861597263857</v>
      </c>
      <c r="P121" s="48">
        <v>96</v>
      </c>
      <c r="Q121" s="48">
        <v>4.4015698420013614</v>
      </c>
      <c r="R121" s="48">
        <v>-0.15307459995200201</v>
      </c>
    </row>
    <row r="122" spans="1:18" x14ac:dyDescent="0.25">
      <c r="A122" s="43">
        <v>61</v>
      </c>
      <c r="B122" s="43">
        <f t="shared" si="2"/>
        <v>4.1108738641733114</v>
      </c>
      <c r="C122" s="43">
        <v>40</v>
      </c>
      <c r="D122" s="43">
        <f t="shared" si="3"/>
        <v>3.6888794541139363</v>
      </c>
      <c r="P122" s="48">
        <v>97</v>
      </c>
      <c r="Q122" s="48">
        <v>4.3196441118776283</v>
      </c>
      <c r="R122" s="48">
        <v>2.4161309976055811E-2</v>
      </c>
    </row>
    <row r="123" spans="1:18" x14ac:dyDescent="0.25">
      <c r="A123" s="43">
        <v>62</v>
      </c>
      <c r="B123" s="43">
        <f t="shared" si="2"/>
        <v>4.1271343850450917</v>
      </c>
      <c r="C123" s="43">
        <v>38</v>
      </c>
      <c r="D123" s="43">
        <f t="shared" si="3"/>
        <v>3.6375861597263857</v>
      </c>
      <c r="P123" s="48">
        <v>98</v>
      </c>
      <c r="Q123" s="48">
        <v>4.4015698420013614</v>
      </c>
      <c r="R123" s="48">
        <v>-0.12490372298530605</v>
      </c>
    </row>
    <row r="124" spans="1:18" x14ac:dyDescent="0.25">
      <c r="A124" s="43">
        <v>62</v>
      </c>
      <c r="B124" s="43">
        <f t="shared" si="2"/>
        <v>4.1271343850450917</v>
      </c>
      <c r="C124" s="43">
        <v>36</v>
      </c>
      <c r="D124" s="43">
        <f t="shared" si="3"/>
        <v>3.5835189384561099</v>
      </c>
      <c r="P124" s="48">
        <v>99</v>
      </c>
      <c r="Q124" s="48">
        <v>4.3565056156447453</v>
      </c>
      <c r="R124" s="48">
        <v>-0.21337088925321268</v>
      </c>
    </row>
    <row r="125" spans="1:18" x14ac:dyDescent="0.25">
      <c r="A125" s="43">
        <v>95</v>
      </c>
      <c r="B125" s="43">
        <f t="shared" si="2"/>
        <v>4.5538768916005408</v>
      </c>
      <c r="C125" s="43">
        <v>49</v>
      </c>
      <c r="D125" s="43">
        <f t="shared" si="3"/>
        <v>3.8918202981106265</v>
      </c>
      <c r="P125" s="48">
        <v>100</v>
      </c>
      <c r="Q125" s="48">
        <v>4.3322532993276148</v>
      </c>
      <c r="R125" s="48">
        <v>-0.22137943515430347</v>
      </c>
    </row>
    <row r="126" spans="1:18" x14ac:dyDescent="0.25">
      <c r="A126" s="43">
        <v>80</v>
      </c>
      <c r="B126" s="43">
        <f t="shared" si="2"/>
        <v>4.3820266346738812</v>
      </c>
      <c r="C126" s="43">
        <v>54</v>
      </c>
      <c r="D126" s="43">
        <f t="shared" si="3"/>
        <v>3.9889840465642745</v>
      </c>
      <c r="P126" s="48">
        <v>101</v>
      </c>
      <c r="Q126" s="48">
        <v>4.3322532993276148</v>
      </c>
      <c r="R126" s="48">
        <v>-2.8188206123444637E-2</v>
      </c>
    </row>
    <row r="127" spans="1:18" x14ac:dyDescent="0.25">
      <c r="A127" s="43">
        <v>105</v>
      </c>
      <c r="B127" s="43">
        <f t="shared" si="2"/>
        <v>4.6539603501575231</v>
      </c>
      <c r="C127" s="43">
        <v>52</v>
      </c>
      <c r="D127" s="43">
        <f t="shared" si="3"/>
        <v>3.9512437185814275</v>
      </c>
      <c r="P127" s="48">
        <v>102</v>
      </c>
      <c r="Q127" s="48">
        <v>4.3565056156447453</v>
      </c>
      <c r="R127" s="48">
        <v>-0.19762253228507376</v>
      </c>
    </row>
    <row r="128" spans="1:18" x14ac:dyDescent="0.25">
      <c r="A128" s="43">
        <v>83</v>
      </c>
      <c r="B128" s="43">
        <f t="shared" si="2"/>
        <v>4.4188406077965983</v>
      </c>
      <c r="C128" s="43">
        <v>48</v>
      </c>
      <c r="D128" s="43">
        <f t="shared" si="3"/>
        <v>3.8712010109078911</v>
      </c>
      <c r="P128" s="48">
        <v>103</v>
      </c>
      <c r="Q128" s="48">
        <v>4.3565056156447453</v>
      </c>
      <c r="R128" s="48">
        <v>-0.21337088925321268</v>
      </c>
    </row>
    <row r="129" spans="1:18" x14ac:dyDescent="0.25">
      <c r="A129" s="43">
        <v>89</v>
      </c>
      <c r="B129" s="43">
        <f t="shared" si="2"/>
        <v>4.4886363697321396</v>
      </c>
      <c r="C129" s="43">
        <v>49</v>
      </c>
      <c r="D129" s="43">
        <f t="shared" si="3"/>
        <v>3.8918202981106265</v>
      </c>
      <c r="P129" s="48">
        <v>104</v>
      </c>
      <c r="Q129" s="48">
        <v>4.4015698420013614</v>
      </c>
      <c r="R129" s="48">
        <v>-0.13888996496004591</v>
      </c>
    </row>
    <row r="130" spans="1:18" x14ac:dyDescent="0.25">
      <c r="A130" s="43">
        <v>90</v>
      </c>
      <c r="B130" s="43">
        <f t="shared" si="2"/>
        <v>4.499809670330265</v>
      </c>
      <c r="C130" s="43">
        <v>51</v>
      </c>
      <c r="D130" s="43">
        <f t="shared" si="3"/>
        <v>3.9318256327243257</v>
      </c>
      <c r="P130" s="48">
        <v>105</v>
      </c>
      <c r="Q130" s="48">
        <v>4.3066894245893748</v>
      </c>
      <c r="R130" s="48">
        <v>-0.14780634122970326</v>
      </c>
    </row>
    <row r="131" spans="1:18" x14ac:dyDescent="0.25">
      <c r="A131" s="43">
        <v>72</v>
      </c>
      <c r="B131" s="43">
        <f t="shared" ref="B131:B194" si="4">+LN(A131)</f>
        <v>4.2766661190160553</v>
      </c>
      <c r="C131" s="43">
        <v>49</v>
      </c>
      <c r="D131" s="43">
        <f t="shared" ref="D131:D194" si="5">+LN(C131)</f>
        <v>3.8918202981106265</v>
      </c>
      <c r="P131" s="48">
        <v>106</v>
      </c>
      <c r="Q131" s="48">
        <v>4.3907000182822751</v>
      </c>
      <c r="R131" s="48">
        <v>-0.26356563323718341</v>
      </c>
    </row>
    <row r="132" spans="1:18" x14ac:dyDescent="0.25">
      <c r="A132" s="43">
        <v>94</v>
      </c>
      <c r="B132" s="43">
        <f t="shared" si="4"/>
        <v>4.5432947822700038</v>
      </c>
      <c r="C132" s="43">
        <v>51</v>
      </c>
      <c r="D132" s="43">
        <f t="shared" si="5"/>
        <v>3.9318256327243257</v>
      </c>
      <c r="P132" s="48">
        <v>107</v>
      </c>
      <c r="Q132" s="48">
        <v>4.3196441118776283</v>
      </c>
      <c r="R132" s="48">
        <v>-0.19250972683253664</v>
      </c>
    </row>
    <row r="133" spans="1:18" x14ac:dyDescent="0.25">
      <c r="A133" s="43">
        <v>72</v>
      </c>
      <c r="B133" s="43">
        <f t="shared" si="4"/>
        <v>4.2766661190160553</v>
      </c>
      <c r="C133" s="43">
        <v>48</v>
      </c>
      <c r="D133" s="43">
        <f t="shared" si="5"/>
        <v>3.8712010109078911</v>
      </c>
      <c r="P133" s="48">
        <v>108</v>
      </c>
      <c r="Q133" s="48">
        <v>4.4015698420013614</v>
      </c>
      <c r="R133" s="48">
        <v>-7.0836501715030309E-2</v>
      </c>
    </row>
    <row r="134" spans="1:18" x14ac:dyDescent="0.25">
      <c r="A134" s="43">
        <v>103</v>
      </c>
      <c r="B134" s="43">
        <f t="shared" si="4"/>
        <v>4.6347289882296359</v>
      </c>
      <c r="C134" s="43">
        <v>45</v>
      </c>
      <c r="D134" s="43">
        <f t="shared" si="5"/>
        <v>3.8066624897703196</v>
      </c>
      <c r="P134" s="48">
        <v>109</v>
      </c>
      <c r="Q134" s="48">
        <v>4.3565056156447453</v>
      </c>
      <c r="R134" s="48">
        <v>-0.34917243041227408</v>
      </c>
    </row>
    <row r="135" spans="1:18" x14ac:dyDescent="0.25">
      <c r="A135" s="43">
        <v>99</v>
      </c>
      <c r="B135" s="43">
        <f t="shared" si="4"/>
        <v>4.5951198501345898</v>
      </c>
      <c r="C135" s="43">
        <v>50</v>
      </c>
      <c r="D135" s="43">
        <f t="shared" si="5"/>
        <v>3.912023005428146</v>
      </c>
      <c r="P135" s="48">
        <v>110</v>
      </c>
      <c r="Q135" s="48">
        <v>4.4015698420013614</v>
      </c>
      <c r="R135" s="48">
        <v>-0.11111040085297041</v>
      </c>
    </row>
    <row r="136" spans="1:18" x14ac:dyDescent="0.25">
      <c r="A136" s="43">
        <v>84</v>
      </c>
      <c r="B136" s="43">
        <f t="shared" si="4"/>
        <v>4.4308167988433134</v>
      </c>
      <c r="C136" s="43">
        <v>50</v>
      </c>
      <c r="D136" s="43">
        <f t="shared" si="5"/>
        <v>3.912023005428146</v>
      </c>
      <c r="P136" s="48">
        <v>111</v>
      </c>
      <c r="Q136" s="48">
        <v>4.3196441118776283</v>
      </c>
      <c r="R136" s="48">
        <v>-0.17650938548609574</v>
      </c>
    </row>
    <row r="137" spans="1:18" x14ac:dyDescent="0.25">
      <c r="A137" s="43">
        <v>93</v>
      </c>
      <c r="B137" s="43">
        <f t="shared" si="4"/>
        <v>4.5325994931532563</v>
      </c>
      <c r="C137" s="43">
        <v>50</v>
      </c>
      <c r="D137" s="43">
        <f t="shared" si="5"/>
        <v>3.912023005428146</v>
      </c>
      <c r="P137" s="48">
        <v>112</v>
      </c>
      <c r="Q137" s="48">
        <v>4.3565056156447453</v>
      </c>
      <c r="R137" s="48">
        <v>-0.1080103735953859</v>
      </c>
    </row>
    <row r="138" spans="1:18" x14ac:dyDescent="0.25">
      <c r="A138" s="43">
        <v>108</v>
      </c>
      <c r="B138" s="43">
        <f t="shared" si="4"/>
        <v>4.6821312271242199</v>
      </c>
      <c r="C138" s="43">
        <v>47</v>
      </c>
      <c r="D138" s="43">
        <f t="shared" si="5"/>
        <v>3.8501476017100584</v>
      </c>
      <c r="P138" s="48">
        <v>113</v>
      </c>
      <c r="Q138" s="48">
        <v>4.368180690493972</v>
      </c>
      <c r="R138" s="48">
        <v>-0.10550081345265649</v>
      </c>
    </row>
    <row r="139" spans="1:18" x14ac:dyDescent="0.25">
      <c r="A139" s="43">
        <v>82</v>
      </c>
      <c r="B139" s="43">
        <f t="shared" si="4"/>
        <v>4.4067192472642533</v>
      </c>
      <c r="C139" s="43">
        <v>47</v>
      </c>
      <c r="D139" s="43">
        <f t="shared" si="5"/>
        <v>3.8501476017100584</v>
      </c>
      <c r="P139" s="48">
        <v>114</v>
      </c>
      <c r="Q139" s="48">
        <v>4.3322532993276148</v>
      </c>
      <c r="R139" s="48">
        <v>-8.3758057278255471E-2</v>
      </c>
    </row>
    <row r="140" spans="1:18" x14ac:dyDescent="0.25">
      <c r="A140" s="43">
        <v>88</v>
      </c>
      <c r="B140" s="43">
        <f t="shared" si="4"/>
        <v>4.4773368144782069</v>
      </c>
      <c r="C140" s="43">
        <v>54</v>
      </c>
      <c r="D140" s="43">
        <f t="shared" si="5"/>
        <v>3.9889840465642745</v>
      </c>
      <c r="P140" s="48">
        <v>115</v>
      </c>
      <c r="Q140" s="48">
        <v>4.293369768925122</v>
      </c>
      <c r="R140" s="48">
        <v>-4.4874526875762655E-2</v>
      </c>
    </row>
    <row r="141" spans="1:18" x14ac:dyDescent="0.25">
      <c r="A141" s="43">
        <v>93</v>
      </c>
      <c r="B141" s="43">
        <f t="shared" si="4"/>
        <v>4.5325994931532563</v>
      </c>
      <c r="C141" s="43">
        <v>54</v>
      </c>
      <c r="D141" s="43">
        <f t="shared" si="5"/>
        <v>3.9889840465642745</v>
      </c>
      <c r="P141" s="48">
        <v>116</v>
      </c>
      <c r="Q141" s="48">
        <v>4.368180690493972</v>
      </c>
      <c r="R141" s="48">
        <v>-0.13407418589671227</v>
      </c>
    </row>
    <row r="142" spans="1:18" x14ac:dyDescent="0.25">
      <c r="A142" s="43">
        <v>82</v>
      </c>
      <c r="B142" s="43">
        <f t="shared" si="4"/>
        <v>4.4067192472642533</v>
      </c>
      <c r="C142" s="43">
        <v>53</v>
      </c>
      <c r="D142" s="43">
        <f t="shared" si="5"/>
        <v>3.970291913552122</v>
      </c>
      <c r="P142" s="48">
        <v>117</v>
      </c>
      <c r="Q142" s="48">
        <v>4.3445349380927807</v>
      </c>
      <c r="R142" s="48">
        <v>-8.1855061051465228E-2</v>
      </c>
    </row>
    <row r="143" spans="1:18" x14ac:dyDescent="0.25">
      <c r="A143" s="43">
        <v>106</v>
      </c>
      <c r="B143" s="43">
        <f t="shared" si="4"/>
        <v>4.6634390941120669</v>
      </c>
      <c r="C143" s="43">
        <v>52</v>
      </c>
      <c r="D143" s="43">
        <f t="shared" si="5"/>
        <v>3.9512437185814275</v>
      </c>
      <c r="P143" s="48">
        <v>118</v>
      </c>
      <c r="Q143" s="48">
        <v>4.3565056156447453</v>
      </c>
      <c r="R143" s="48">
        <v>-0.36752156908047073</v>
      </c>
    </row>
    <row r="144" spans="1:18" x14ac:dyDescent="0.25">
      <c r="A144" s="43">
        <v>89</v>
      </c>
      <c r="B144" s="43">
        <f t="shared" si="4"/>
        <v>4.4886363697321396</v>
      </c>
      <c r="C144" s="43">
        <v>46</v>
      </c>
      <c r="D144" s="43">
        <f t="shared" si="5"/>
        <v>3.8286413964890951</v>
      </c>
      <c r="P144" s="48">
        <v>119</v>
      </c>
      <c r="Q144" s="48">
        <v>4.4015698420013614</v>
      </c>
      <c r="R144" s="48">
        <v>-0.22718257210572457</v>
      </c>
    </row>
    <row r="145" spans="1:18" x14ac:dyDescent="0.25">
      <c r="A145" s="43">
        <v>110</v>
      </c>
      <c r="B145" s="43">
        <f t="shared" si="4"/>
        <v>4.7004803657924166</v>
      </c>
      <c r="C145" s="43">
        <v>51</v>
      </c>
      <c r="D145" s="43">
        <f t="shared" si="5"/>
        <v>3.9318256327243257</v>
      </c>
      <c r="P145" s="48">
        <v>120</v>
      </c>
      <c r="Q145" s="48">
        <v>4.3322532993276148</v>
      </c>
      <c r="R145" s="48">
        <v>-0.20511891428252316</v>
      </c>
    </row>
    <row r="146" spans="1:18" x14ac:dyDescent="0.25">
      <c r="A146" s="43">
        <v>87</v>
      </c>
      <c r="B146" s="43">
        <f t="shared" si="4"/>
        <v>4.4659081186545837</v>
      </c>
      <c r="C146" s="43">
        <v>49</v>
      </c>
      <c r="D146" s="43">
        <f t="shared" si="5"/>
        <v>3.8918202981106265</v>
      </c>
      <c r="P146" s="48">
        <v>121</v>
      </c>
      <c r="Q146" s="48">
        <v>4.3565056156447453</v>
      </c>
      <c r="R146" s="48">
        <v>-0.2456317514714339</v>
      </c>
    </row>
    <row r="147" spans="1:18" x14ac:dyDescent="0.25">
      <c r="A147" s="43">
        <v>94</v>
      </c>
      <c r="B147" s="43">
        <f t="shared" si="4"/>
        <v>4.5432947822700038</v>
      </c>
      <c r="C147" s="43">
        <v>51</v>
      </c>
      <c r="D147" s="43">
        <f t="shared" si="5"/>
        <v>3.9318256327243257</v>
      </c>
      <c r="P147" s="48">
        <v>122</v>
      </c>
      <c r="Q147" s="48">
        <v>4.3322532993276148</v>
      </c>
      <c r="R147" s="48">
        <v>-0.20511891428252316</v>
      </c>
    </row>
    <row r="148" spans="1:18" x14ac:dyDescent="0.25">
      <c r="A148" s="43">
        <v>76</v>
      </c>
      <c r="B148" s="43">
        <f t="shared" si="4"/>
        <v>4.3307333402863311</v>
      </c>
      <c r="C148" s="43">
        <v>46</v>
      </c>
      <c r="D148" s="43">
        <f t="shared" si="5"/>
        <v>3.8286413964890951</v>
      </c>
      <c r="P148" s="48">
        <v>123</v>
      </c>
      <c r="Q148" s="48">
        <v>4.3066894245893748</v>
      </c>
      <c r="R148" s="48">
        <v>-0.17955503954428309</v>
      </c>
    </row>
    <row r="149" spans="1:18" x14ac:dyDescent="0.25">
      <c r="A149" s="43">
        <v>74</v>
      </c>
      <c r="B149" s="43">
        <f t="shared" si="4"/>
        <v>4.3040650932041702</v>
      </c>
      <c r="C149" s="43">
        <v>49</v>
      </c>
      <c r="D149" s="43">
        <f t="shared" si="5"/>
        <v>3.8918202981106265</v>
      </c>
      <c r="P149" s="48">
        <v>124</v>
      </c>
      <c r="Q149" s="48">
        <v>4.4524593967586323</v>
      </c>
      <c r="R149" s="48">
        <v>0.10141749484190843</v>
      </c>
    </row>
    <row r="150" spans="1:18" x14ac:dyDescent="0.25">
      <c r="A150" s="43">
        <v>90</v>
      </c>
      <c r="B150" s="43">
        <f t="shared" si="4"/>
        <v>4.499809670330265</v>
      </c>
      <c r="C150" s="43">
        <v>46</v>
      </c>
      <c r="D150" s="43">
        <f t="shared" si="5"/>
        <v>3.8286413964890951</v>
      </c>
      <c r="P150" s="48">
        <v>125</v>
      </c>
      <c r="Q150" s="48">
        <v>4.4984000209706725</v>
      </c>
      <c r="R150" s="48">
        <v>-0.11637338629679128</v>
      </c>
    </row>
    <row r="151" spans="1:18" x14ac:dyDescent="0.25">
      <c r="A151" s="43">
        <v>83</v>
      </c>
      <c r="B151" s="43">
        <f t="shared" si="4"/>
        <v>4.4188406077965983</v>
      </c>
      <c r="C151" s="43">
        <v>52</v>
      </c>
      <c r="D151" s="43">
        <f t="shared" si="5"/>
        <v>3.9512437185814275</v>
      </c>
      <c r="P151" s="48">
        <v>126</v>
      </c>
      <c r="Q151" s="48">
        <v>4.4805557708970332</v>
      </c>
      <c r="R151" s="48">
        <v>0.17340457926048991</v>
      </c>
    </row>
    <row r="152" spans="1:18" x14ac:dyDescent="0.25">
      <c r="A152" s="43">
        <v>91</v>
      </c>
      <c r="B152" s="43">
        <f t="shared" si="4"/>
        <v>4.5108595065168497</v>
      </c>
      <c r="C152" s="43">
        <v>45</v>
      </c>
      <c r="D152" s="43">
        <f t="shared" si="5"/>
        <v>3.8066624897703196</v>
      </c>
      <c r="P152" s="48">
        <v>127</v>
      </c>
      <c r="Q152" s="48">
        <v>4.4427102573936272</v>
      </c>
      <c r="R152" s="48">
        <v>-2.3869649597028975E-2</v>
      </c>
    </row>
    <row r="153" spans="1:18" x14ac:dyDescent="0.25">
      <c r="A153" s="43">
        <v>98</v>
      </c>
      <c r="B153" s="43">
        <f t="shared" si="4"/>
        <v>4.5849674786705723</v>
      </c>
      <c r="C153" s="43">
        <v>46</v>
      </c>
      <c r="D153" s="43">
        <f t="shared" si="5"/>
        <v>3.8286413964890951</v>
      </c>
      <c r="P153" s="48">
        <v>128</v>
      </c>
      <c r="Q153" s="48">
        <v>4.4524593967586323</v>
      </c>
      <c r="R153" s="48">
        <v>3.6176972973507304E-2</v>
      </c>
    </row>
    <row r="154" spans="1:18" x14ac:dyDescent="0.25">
      <c r="A154" s="43">
        <v>71</v>
      </c>
      <c r="B154" s="43">
        <f t="shared" si="4"/>
        <v>4.2626798770413155</v>
      </c>
      <c r="C154" s="43">
        <v>47</v>
      </c>
      <c r="D154" s="43">
        <f t="shared" si="5"/>
        <v>3.8501476017100584</v>
      </c>
      <c r="P154" s="48">
        <v>129</v>
      </c>
      <c r="Q154" s="48">
        <v>4.4713745793572297</v>
      </c>
      <c r="R154" s="48">
        <v>2.8435090973035315E-2</v>
      </c>
    </row>
    <row r="155" spans="1:18" x14ac:dyDescent="0.25">
      <c r="A155" s="43">
        <v>81</v>
      </c>
      <c r="B155" s="43">
        <f t="shared" si="4"/>
        <v>4.3944491546724391</v>
      </c>
      <c r="C155" s="43">
        <v>53</v>
      </c>
      <c r="D155" s="43">
        <f t="shared" si="5"/>
        <v>3.970291913552122</v>
      </c>
      <c r="P155" s="48">
        <v>130</v>
      </c>
      <c r="Q155" s="48">
        <v>4.4524593967586323</v>
      </c>
      <c r="R155" s="48">
        <v>-0.17579327774257703</v>
      </c>
    </row>
    <row r="156" spans="1:18" x14ac:dyDescent="0.25">
      <c r="A156" s="43">
        <v>73</v>
      </c>
      <c r="B156" s="43">
        <f t="shared" si="4"/>
        <v>4.290459441148391</v>
      </c>
      <c r="C156" s="43">
        <v>54</v>
      </c>
      <c r="D156" s="43">
        <f t="shared" si="5"/>
        <v>3.9889840465642745</v>
      </c>
      <c r="P156" s="48">
        <v>131</v>
      </c>
      <c r="Q156" s="48">
        <v>4.4713745793572297</v>
      </c>
      <c r="R156" s="48">
        <v>7.1920202912774123E-2</v>
      </c>
    </row>
    <row r="157" spans="1:18" x14ac:dyDescent="0.25">
      <c r="A157" s="43">
        <v>87</v>
      </c>
      <c r="B157" s="43">
        <f t="shared" si="4"/>
        <v>4.4659081186545837</v>
      </c>
      <c r="C157" s="43">
        <v>48</v>
      </c>
      <c r="D157" s="43">
        <f t="shared" si="5"/>
        <v>3.8712010109078911</v>
      </c>
      <c r="P157" s="48">
        <v>132</v>
      </c>
      <c r="Q157" s="48">
        <v>4.4427102573936272</v>
      </c>
      <c r="R157" s="48">
        <v>-0.16604413837757193</v>
      </c>
    </row>
    <row r="158" spans="1:18" x14ac:dyDescent="0.25">
      <c r="A158" s="43">
        <v>106</v>
      </c>
      <c r="B158" s="43">
        <f t="shared" si="4"/>
        <v>4.6634390941120669</v>
      </c>
      <c r="C158" s="43">
        <v>52</v>
      </c>
      <c r="D158" s="43">
        <f t="shared" si="5"/>
        <v>3.9512437185814275</v>
      </c>
      <c r="P158" s="48">
        <v>133</v>
      </c>
      <c r="Q158" s="48">
        <v>4.4121953792217914</v>
      </c>
      <c r="R158" s="48">
        <v>0.22253360900784447</v>
      </c>
    </row>
    <row r="159" spans="1:18" x14ac:dyDescent="0.25">
      <c r="A159" s="43">
        <v>103</v>
      </c>
      <c r="B159" s="43">
        <f t="shared" si="4"/>
        <v>4.6347289882296359</v>
      </c>
      <c r="C159" s="43">
        <v>63</v>
      </c>
      <c r="D159" s="43">
        <f t="shared" si="5"/>
        <v>4.1431347263915326</v>
      </c>
      <c r="P159" s="48">
        <v>134</v>
      </c>
      <c r="Q159" s="48">
        <v>4.4620115702771619</v>
      </c>
      <c r="R159" s="48">
        <v>0.1331082798574279</v>
      </c>
    </row>
    <row r="160" spans="1:18" x14ac:dyDescent="0.25">
      <c r="A160" s="43">
        <v>110</v>
      </c>
      <c r="B160" s="43">
        <f t="shared" si="4"/>
        <v>4.7004803657924166</v>
      </c>
      <c r="C160" s="43">
        <v>61</v>
      </c>
      <c r="D160" s="43">
        <f t="shared" si="5"/>
        <v>4.1108738641733114</v>
      </c>
      <c r="P160" s="48">
        <v>135</v>
      </c>
      <c r="Q160" s="48">
        <v>4.4620115702771619</v>
      </c>
      <c r="R160" s="48">
        <v>-3.1194771433848523E-2</v>
      </c>
    </row>
    <row r="161" spans="1:18" x14ac:dyDescent="0.25">
      <c r="A161" s="43">
        <v>99</v>
      </c>
      <c r="B161" s="43">
        <f t="shared" si="4"/>
        <v>4.5951198501345898</v>
      </c>
      <c r="C161" s="43">
        <v>55</v>
      </c>
      <c r="D161" s="43">
        <f t="shared" si="5"/>
        <v>4.0073331852324712</v>
      </c>
      <c r="P161" s="48">
        <v>136</v>
      </c>
      <c r="Q161" s="48">
        <v>4.4620115702771619</v>
      </c>
      <c r="R161" s="48">
        <v>7.0587922876094389E-2</v>
      </c>
    </row>
    <row r="162" spans="1:18" x14ac:dyDescent="0.25">
      <c r="A162" s="43">
        <v>109</v>
      </c>
      <c r="B162" s="43">
        <f t="shared" si="4"/>
        <v>4.6913478822291435</v>
      </c>
      <c r="C162" s="43">
        <v>56</v>
      </c>
      <c r="D162" s="43">
        <f t="shared" si="5"/>
        <v>4.0253516907351496</v>
      </c>
      <c r="P162" s="48">
        <v>137</v>
      </c>
      <c r="Q162" s="48">
        <v>4.4327558579830137</v>
      </c>
      <c r="R162" s="48">
        <v>0.24937536914120617</v>
      </c>
    </row>
    <row r="163" spans="1:18" x14ac:dyDescent="0.25">
      <c r="A163" s="43">
        <v>93</v>
      </c>
      <c r="B163" s="43">
        <f t="shared" si="4"/>
        <v>4.5325994931532563</v>
      </c>
      <c r="C163" s="43">
        <v>57</v>
      </c>
      <c r="D163" s="43">
        <f t="shared" si="5"/>
        <v>4.0430512678345503</v>
      </c>
      <c r="P163" s="48">
        <v>138</v>
      </c>
      <c r="Q163" s="48">
        <v>4.4327558579830137</v>
      </c>
      <c r="R163" s="48">
        <v>-2.60366107187604E-2</v>
      </c>
    </row>
    <row r="164" spans="1:18" x14ac:dyDescent="0.25">
      <c r="A164" s="43">
        <v>95</v>
      </c>
      <c r="B164" s="43">
        <f t="shared" si="4"/>
        <v>4.5538768916005408</v>
      </c>
      <c r="C164" s="43">
        <v>62</v>
      </c>
      <c r="D164" s="43">
        <f t="shared" si="5"/>
        <v>4.1271343850450917</v>
      </c>
      <c r="P164" s="48">
        <v>139</v>
      </c>
      <c r="Q164" s="48">
        <v>4.4984000209706725</v>
      </c>
      <c r="R164" s="48">
        <v>-2.1063206492465625E-2</v>
      </c>
    </row>
    <row r="165" spans="1:18" x14ac:dyDescent="0.25">
      <c r="A165" s="43">
        <v>116</v>
      </c>
      <c r="B165" s="43">
        <f t="shared" si="4"/>
        <v>4.7535901911063645</v>
      </c>
      <c r="C165" s="43">
        <v>61</v>
      </c>
      <c r="D165" s="43">
        <f t="shared" si="5"/>
        <v>4.1108738641733114</v>
      </c>
      <c r="P165" s="48">
        <v>140</v>
      </c>
      <c r="Q165" s="48">
        <v>4.4984000209706725</v>
      </c>
      <c r="R165" s="48">
        <v>3.419947218258379E-2</v>
      </c>
    </row>
    <row r="166" spans="1:18" x14ac:dyDescent="0.25">
      <c r="A166" s="43">
        <v>103</v>
      </c>
      <c r="B166" s="43">
        <f t="shared" si="4"/>
        <v>4.6347289882296359</v>
      </c>
      <c r="C166" s="43">
        <v>56</v>
      </c>
      <c r="D166" s="43">
        <f t="shared" si="5"/>
        <v>4.0253516907351496</v>
      </c>
      <c r="P166" s="48">
        <v>141</v>
      </c>
      <c r="Q166" s="48">
        <v>4.4895620719197211</v>
      </c>
      <c r="R166" s="48">
        <v>-8.2842824655467773E-2</v>
      </c>
    </row>
    <row r="167" spans="1:18" x14ac:dyDescent="0.25">
      <c r="A167" s="43">
        <v>93</v>
      </c>
      <c r="B167" s="43">
        <f t="shared" si="4"/>
        <v>4.5325994931532563</v>
      </c>
      <c r="C167" s="43">
        <v>56</v>
      </c>
      <c r="D167" s="43">
        <f t="shared" si="5"/>
        <v>4.0253516907351496</v>
      </c>
      <c r="P167" s="48">
        <v>142</v>
      </c>
      <c r="Q167" s="48">
        <v>4.4805557708970332</v>
      </c>
      <c r="R167" s="48">
        <v>0.18288332321503376</v>
      </c>
    </row>
    <row r="168" spans="1:18" x14ac:dyDescent="0.25">
      <c r="A168" s="43">
        <v>91</v>
      </c>
      <c r="B168" s="43">
        <f t="shared" si="4"/>
        <v>4.5108595065168497</v>
      </c>
      <c r="C168" s="43">
        <v>59</v>
      </c>
      <c r="D168" s="43">
        <f t="shared" si="5"/>
        <v>4.0775374439057197</v>
      </c>
      <c r="P168" s="48">
        <v>143</v>
      </c>
      <c r="Q168" s="48">
        <v>4.4225873691380757</v>
      </c>
      <c r="R168" s="48">
        <v>6.6049000594063934E-2</v>
      </c>
    </row>
    <row r="169" spans="1:18" x14ac:dyDescent="0.25">
      <c r="A169" s="43">
        <v>74</v>
      </c>
      <c r="B169" s="43">
        <f t="shared" si="4"/>
        <v>4.3040650932041702</v>
      </c>
      <c r="C169" s="43">
        <v>59</v>
      </c>
      <c r="D169" s="43">
        <f t="shared" si="5"/>
        <v>4.0775374439057197</v>
      </c>
      <c r="P169" s="48">
        <v>144</v>
      </c>
      <c r="Q169" s="48">
        <v>4.4713745793572297</v>
      </c>
      <c r="R169" s="48">
        <v>0.22910578643518686</v>
      </c>
    </row>
    <row r="170" spans="1:18" x14ac:dyDescent="0.25">
      <c r="A170" s="43">
        <v>81</v>
      </c>
      <c r="B170" s="43">
        <f t="shared" si="4"/>
        <v>4.3944491546724391</v>
      </c>
      <c r="C170" s="43">
        <v>61</v>
      </c>
      <c r="D170" s="43">
        <f t="shared" si="5"/>
        <v>4.1108738641733114</v>
      </c>
      <c r="P170" s="48">
        <v>145</v>
      </c>
      <c r="Q170" s="48">
        <v>4.4524593967586323</v>
      </c>
      <c r="R170" s="48">
        <v>1.3448721895951365E-2</v>
      </c>
    </row>
    <row r="171" spans="1:18" x14ac:dyDescent="0.25">
      <c r="A171" s="43">
        <v>74</v>
      </c>
      <c r="B171" s="43">
        <f t="shared" si="4"/>
        <v>4.3040650932041702</v>
      </c>
      <c r="C171" s="43">
        <v>60</v>
      </c>
      <c r="D171" s="43">
        <f t="shared" si="5"/>
        <v>4.0943445622221004</v>
      </c>
      <c r="P171" s="48">
        <v>146</v>
      </c>
      <c r="Q171" s="48">
        <v>4.4713745793572297</v>
      </c>
      <c r="R171" s="48">
        <v>7.1920202912774123E-2</v>
      </c>
    </row>
    <row r="172" spans="1:18" x14ac:dyDescent="0.25">
      <c r="A172" s="43">
        <v>95</v>
      </c>
      <c r="B172" s="43">
        <f t="shared" si="4"/>
        <v>4.5538768916005408</v>
      </c>
      <c r="C172" s="43">
        <v>60</v>
      </c>
      <c r="D172" s="43">
        <f t="shared" si="5"/>
        <v>4.0943445622221004</v>
      </c>
      <c r="P172" s="48">
        <v>147</v>
      </c>
      <c r="Q172" s="48">
        <v>4.4225873691380757</v>
      </c>
      <c r="R172" s="48">
        <v>-9.1854028851744651E-2</v>
      </c>
    </row>
    <row r="173" spans="1:18" x14ac:dyDescent="0.25">
      <c r="A173" s="43">
        <v>111</v>
      </c>
      <c r="B173" s="43">
        <f t="shared" si="4"/>
        <v>4.7095302013123339</v>
      </c>
      <c r="C173" s="43">
        <v>56</v>
      </c>
      <c r="D173" s="43">
        <f t="shared" si="5"/>
        <v>4.0253516907351496</v>
      </c>
      <c r="P173" s="48">
        <v>148</v>
      </c>
      <c r="Q173" s="48">
        <v>4.4524593967586323</v>
      </c>
      <c r="R173" s="48">
        <v>-0.14839430355446215</v>
      </c>
    </row>
    <row r="174" spans="1:18" x14ac:dyDescent="0.25">
      <c r="A174" s="43">
        <v>108</v>
      </c>
      <c r="B174" s="43">
        <f t="shared" si="4"/>
        <v>4.6821312271242199</v>
      </c>
      <c r="C174" s="43">
        <v>57</v>
      </c>
      <c r="D174" s="43">
        <f t="shared" si="5"/>
        <v>4.0430512678345503</v>
      </c>
      <c r="P174" s="48">
        <v>149</v>
      </c>
      <c r="Q174" s="48">
        <v>4.4225873691380757</v>
      </c>
      <c r="R174" s="48">
        <v>7.7222301192189313E-2</v>
      </c>
    </row>
    <row r="175" spans="1:18" x14ac:dyDescent="0.25">
      <c r="A175" s="43">
        <v>88</v>
      </c>
      <c r="B175" s="43">
        <f t="shared" si="4"/>
        <v>4.4773368144782069</v>
      </c>
      <c r="C175" s="43">
        <v>59</v>
      </c>
      <c r="D175" s="43">
        <f t="shared" si="5"/>
        <v>4.0775374439057197</v>
      </c>
      <c r="P175" s="48">
        <v>150</v>
      </c>
      <c r="Q175" s="48">
        <v>4.4805557708970332</v>
      </c>
      <c r="R175" s="48">
        <v>-6.17151631004349E-2</v>
      </c>
    </row>
    <row r="176" spans="1:18" x14ac:dyDescent="0.25">
      <c r="A176" s="43">
        <v>92</v>
      </c>
      <c r="B176" s="43">
        <f t="shared" si="4"/>
        <v>4.5217885770490405</v>
      </c>
      <c r="C176" s="43">
        <v>58</v>
      </c>
      <c r="D176" s="43">
        <f t="shared" si="5"/>
        <v>4.0604430105464191</v>
      </c>
      <c r="P176" s="48">
        <v>151</v>
      </c>
      <c r="Q176" s="48">
        <v>4.4121953792217914</v>
      </c>
      <c r="R176" s="48">
        <v>9.8664127295058357E-2</v>
      </c>
    </row>
    <row r="177" spans="1:18" x14ac:dyDescent="0.25">
      <c r="A177" s="43">
        <v>101</v>
      </c>
      <c r="B177" s="43">
        <f t="shared" si="4"/>
        <v>4.6151205168412597</v>
      </c>
      <c r="C177" s="43">
        <v>59</v>
      </c>
      <c r="D177" s="43">
        <f t="shared" si="5"/>
        <v>4.0775374439057197</v>
      </c>
      <c r="P177" s="48">
        <v>152</v>
      </c>
      <c r="Q177" s="48">
        <v>4.4225873691380757</v>
      </c>
      <c r="R177" s="48">
        <v>0.1623801095324966</v>
      </c>
    </row>
    <row r="178" spans="1:18" x14ac:dyDescent="0.25">
      <c r="A178" s="43">
        <v>90</v>
      </c>
      <c r="B178" s="43">
        <f t="shared" si="4"/>
        <v>4.499809670330265</v>
      </c>
      <c r="C178" s="43">
        <v>64</v>
      </c>
      <c r="D178" s="43">
        <f t="shared" si="5"/>
        <v>4.1588830833596715</v>
      </c>
      <c r="P178" s="48">
        <v>153</v>
      </c>
      <c r="Q178" s="48">
        <v>4.4327558579830137</v>
      </c>
      <c r="R178" s="48">
        <v>-0.17007598094169829</v>
      </c>
    </row>
    <row r="179" spans="1:18" x14ac:dyDescent="0.25">
      <c r="A179" s="43">
        <v>109</v>
      </c>
      <c r="B179" s="43">
        <f t="shared" si="4"/>
        <v>4.6913478822291435</v>
      </c>
      <c r="C179" s="43">
        <v>64</v>
      </c>
      <c r="D179" s="43">
        <f t="shared" si="5"/>
        <v>4.1588830833596715</v>
      </c>
      <c r="P179" s="48">
        <v>154</v>
      </c>
      <c r="Q179" s="48">
        <v>4.4895620719197211</v>
      </c>
      <c r="R179" s="48">
        <v>-9.5112917247281992E-2</v>
      </c>
    </row>
    <row r="180" spans="1:18" x14ac:dyDescent="0.25">
      <c r="A180" s="43">
        <v>87</v>
      </c>
      <c r="B180" s="43">
        <f t="shared" si="4"/>
        <v>4.4659081186545837</v>
      </c>
      <c r="C180" s="43">
        <v>62</v>
      </c>
      <c r="D180" s="43">
        <f t="shared" si="5"/>
        <v>4.1271343850450917</v>
      </c>
      <c r="P180" s="48">
        <v>155</v>
      </c>
      <c r="Q180" s="48">
        <v>4.4984000209706725</v>
      </c>
      <c r="R180" s="48">
        <v>-0.20794057982228153</v>
      </c>
    </row>
    <row r="181" spans="1:18" x14ac:dyDescent="0.25">
      <c r="A181" s="43">
        <v>92</v>
      </c>
      <c r="B181" s="43">
        <f t="shared" si="4"/>
        <v>4.5217885770490405</v>
      </c>
      <c r="C181" s="43">
        <v>59</v>
      </c>
      <c r="D181" s="43">
        <f t="shared" si="5"/>
        <v>4.0775374439057197</v>
      </c>
      <c r="P181" s="48">
        <v>156</v>
      </c>
      <c r="Q181" s="48">
        <v>4.4427102573936272</v>
      </c>
      <c r="R181" s="48">
        <v>2.3197861260956465E-2</v>
      </c>
    </row>
    <row r="182" spans="1:18" x14ac:dyDescent="0.25">
      <c r="A182" s="43">
        <v>86</v>
      </c>
      <c r="B182" s="43">
        <f t="shared" si="4"/>
        <v>4.4543472962535073</v>
      </c>
      <c r="C182" s="43">
        <v>56</v>
      </c>
      <c r="D182" s="43">
        <f t="shared" si="5"/>
        <v>4.0253516907351496</v>
      </c>
      <c r="P182" s="48">
        <v>157</v>
      </c>
      <c r="Q182" s="48">
        <v>4.4805557708970332</v>
      </c>
      <c r="R182" s="48">
        <v>0.18288332321503376</v>
      </c>
    </row>
    <row r="183" spans="1:18" x14ac:dyDescent="0.25">
      <c r="A183" s="43">
        <v>135</v>
      </c>
      <c r="B183" s="43">
        <f t="shared" si="4"/>
        <v>4.9052747784384296</v>
      </c>
      <c r="C183" s="43">
        <v>60</v>
      </c>
      <c r="D183" s="43">
        <f t="shared" si="5"/>
        <v>4.0943445622221004</v>
      </c>
      <c r="P183" s="48">
        <v>158</v>
      </c>
      <c r="Q183" s="48">
        <v>4.5712850070553017</v>
      </c>
      <c r="R183" s="48">
        <v>6.3443981174334141E-2</v>
      </c>
    </row>
    <row r="184" spans="1:18" x14ac:dyDescent="0.25">
      <c r="A184" s="43">
        <v>87</v>
      </c>
      <c r="B184" s="43">
        <f t="shared" si="4"/>
        <v>4.4659081186545837</v>
      </c>
      <c r="C184" s="43">
        <v>61</v>
      </c>
      <c r="D184" s="43">
        <f t="shared" si="5"/>
        <v>4.1108738641733114</v>
      </c>
      <c r="P184" s="48">
        <v>159</v>
      </c>
      <c r="Q184" s="48">
        <v>4.5560315388481678</v>
      </c>
      <c r="R184" s="48">
        <v>0.14444882694424876</v>
      </c>
    </row>
    <row r="185" spans="1:18" x14ac:dyDescent="0.25">
      <c r="A185" s="43">
        <v>90</v>
      </c>
      <c r="B185" s="43">
        <f t="shared" si="4"/>
        <v>4.499809670330265</v>
      </c>
      <c r="C185" s="43">
        <v>55</v>
      </c>
      <c r="D185" s="43">
        <f t="shared" si="5"/>
        <v>4.0073331852324712</v>
      </c>
      <c r="P185" s="48">
        <v>160</v>
      </c>
      <c r="Q185" s="48">
        <v>4.507075796633778</v>
      </c>
      <c r="R185" s="48">
        <v>8.8044053500811792E-2</v>
      </c>
    </row>
    <row r="186" spans="1:18" x14ac:dyDescent="0.25">
      <c r="A186" s="43">
        <v>90</v>
      </c>
      <c r="B186" s="43">
        <f t="shared" si="4"/>
        <v>4.499809670330265</v>
      </c>
      <c r="C186" s="43">
        <v>63</v>
      </c>
      <c r="D186" s="43">
        <f t="shared" si="5"/>
        <v>4.1431347263915326</v>
      </c>
      <c r="P186" s="48">
        <v>161</v>
      </c>
      <c r="Q186" s="48">
        <v>4.5155952434782556</v>
      </c>
      <c r="R186" s="48">
        <v>0.17575263875088787</v>
      </c>
    </row>
    <row r="187" spans="1:18" x14ac:dyDescent="0.25">
      <c r="A187" s="43">
        <v>80</v>
      </c>
      <c r="B187" s="43">
        <f t="shared" si="4"/>
        <v>4.3820266346738812</v>
      </c>
      <c r="C187" s="43">
        <v>59</v>
      </c>
      <c r="D187" s="43">
        <f t="shared" si="5"/>
        <v>4.0775374439057197</v>
      </c>
      <c r="P187" s="48">
        <v>162</v>
      </c>
      <c r="Q187" s="48">
        <v>4.5239638957089126</v>
      </c>
      <c r="R187" s="48">
        <v>8.6355974443437233E-3</v>
      </c>
    </row>
    <row r="188" spans="1:18" x14ac:dyDescent="0.25">
      <c r="A188" s="43">
        <v>117</v>
      </c>
      <c r="B188" s="43">
        <f t="shared" si="4"/>
        <v>4.7621739347977563</v>
      </c>
      <c r="C188" s="43">
        <v>79</v>
      </c>
      <c r="D188" s="43">
        <f t="shared" si="5"/>
        <v>4.3694478524670215</v>
      </c>
      <c r="P188" s="48">
        <v>163</v>
      </c>
      <c r="Q188" s="48">
        <v>4.5637197815389987</v>
      </c>
      <c r="R188" s="48">
        <v>-9.8428899384579438E-3</v>
      </c>
    </row>
    <row r="189" spans="1:18" x14ac:dyDescent="0.25">
      <c r="A189" s="43">
        <v>113</v>
      </c>
      <c r="B189" s="43">
        <f t="shared" si="4"/>
        <v>4.7273878187123408</v>
      </c>
      <c r="C189" s="43">
        <v>80</v>
      </c>
      <c r="D189" s="43">
        <f t="shared" si="5"/>
        <v>4.3820266346738812</v>
      </c>
      <c r="P189" s="48">
        <v>164</v>
      </c>
      <c r="Q189" s="48">
        <v>4.5560315388481678</v>
      </c>
      <c r="R189" s="48">
        <v>0.19755865225819669</v>
      </c>
    </row>
    <row r="190" spans="1:18" x14ac:dyDescent="0.25">
      <c r="A190" s="43">
        <v>117</v>
      </c>
      <c r="B190" s="43">
        <f t="shared" si="4"/>
        <v>4.7621739347977563</v>
      </c>
      <c r="C190" s="43">
        <v>78</v>
      </c>
      <c r="D190" s="43">
        <f t="shared" si="5"/>
        <v>4.3567088266895917</v>
      </c>
      <c r="P190" s="48">
        <v>165</v>
      </c>
      <c r="Q190" s="48">
        <v>4.5155952434782556</v>
      </c>
      <c r="R190" s="48">
        <v>0.11913374475138028</v>
      </c>
    </row>
    <row r="191" spans="1:18" x14ac:dyDescent="0.25">
      <c r="A191" s="43">
        <v>124</v>
      </c>
      <c r="B191" s="43">
        <f t="shared" si="4"/>
        <v>4.8202815656050371</v>
      </c>
      <c r="C191" s="43">
        <v>76</v>
      </c>
      <c r="D191" s="43">
        <f t="shared" si="5"/>
        <v>4.3307333402863311</v>
      </c>
      <c r="P191" s="48">
        <v>166</v>
      </c>
      <c r="Q191" s="48">
        <v>4.5155952434782556</v>
      </c>
      <c r="R191" s="48">
        <v>1.7004249675000693E-2</v>
      </c>
    </row>
    <row r="192" spans="1:18" x14ac:dyDescent="0.25">
      <c r="A192" s="43">
        <v>126</v>
      </c>
      <c r="B192" s="43">
        <f t="shared" si="4"/>
        <v>4.836281906951478</v>
      </c>
      <c r="C192" s="43">
        <v>70</v>
      </c>
      <c r="D192" s="43">
        <f t="shared" si="5"/>
        <v>4.2484952420493594</v>
      </c>
      <c r="P192" s="48">
        <v>167</v>
      </c>
      <c r="Q192" s="48">
        <v>4.5402695290403772</v>
      </c>
      <c r="R192" s="48">
        <v>-2.9410022523527424E-2</v>
      </c>
    </row>
    <row r="193" spans="1:18" x14ac:dyDescent="0.25">
      <c r="A193" s="43">
        <v>120</v>
      </c>
      <c r="B193" s="43">
        <f t="shared" si="4"/>
        <v>4.7874917427820458</v>
      </c>
      <c r="C193" s="43">
        <v>67</v>
      </c>
      <c r="D193" s="43">
        <f t="shared" si="5"/>
        <v>4.2046926193909657</v>
      </c>
      <c r="P193" s="48">
        <v>168</v>
      </c>
      <c r="Q193" s="48">
        <v>4.5402695290403772</v>
      </c>
      <c r="R193" s="48">
        <v>-0.23620443583620698</v>
      </c>
    </row>
    <row r="194" spans="1:18" x14ac:dyDescent="0.25">
      <c r="A194" s="43">
        <v>119</v>
      </c>
      <c r="B194" s="43">
        <f t="shared" si="4"/>
        <v>4.7791234931115296</v>
      </c>
      <c r="C194" s="43">
        <v>76</v>
      </c>
      <c r="D194" s="43">
        <f t="shared" si="5"/>
        <v>4.3307333402863311</v>
      </c>
      <c r="P194" s="48">
        <v>169</v>
      </c>
      <c r="Q194" s="48">
        <v>4.5560315388481678</v>
      </c>
      <c r="R194" s="48">
        <v>-0.16158238417572868</v>
      </c>
    </row>
    <row r="195" spans="1:18" x14ac:dyDescent="0.25">
      <c r="A195" s="43">
        <v>116</v>
      </c>
      <c r="B195" s="43">
        <f t="shared" ref="B195:B207" si="6">+LN(A195)</f>
        <v>4.7535901911063645</v>
      </c>
      <c r="C195" s="43">
        <v>69</v>
      </c>
      <c r="D195" s="43">
        <f t="shared" ref="D195:D207" si="7">+LN(C195)</f>
        <v>4.2341065045972597</v>
      </c>
      <c r="P195" s="48">
        <v>170</v>
      </c>
      <c r="Q195" s="48">
        <v>4.548216212026043</v>
      </c>
      <c r="R195" s="48">
        <v>-0.24415111882187279</v>
      </c>
    </row>
    <row r="196" spans="1:18" x14ac:dyDescent="0.25">
      <c r="A196" s="43">
        <v>113</v>
      </c>
      <c r="B196" s="43">
        <f t="shared" si="6"/>
        <v>4.7273878187123408</v>
      </c>
      <c r="C196" s="43">
        <v>74</v>
      </c>
      <c r="D196" s="43">
        <f t="shared" si="7"/>
        <v>4.3040650932041702</v>
      </c>
      <c r="P196" s="48">
        <v>171</v>
      </c>
      <c r="Q196" s="48">
        <v>4.548216212026043</v>
      </c>
      <c r="R196" s="48">
        <v>5.6606795744977845E-3</v>
      </c>
    </row>
    <row r="197" spans="1:18" x14ac:dyDescent="0.25">
      <c r="A197" s="43">
        <v>116</v>
      </c>
      <c r="B197" s="43">
        <f t="shared" si="6"/>
        <v>4.7535901911063645</v>
      </c>
      <c r="C197" s="43">
        <v>71</v>
      </c>
      <c r="D197" s="43">
        <f t="shared" si="7"/>
        <v>4.2626798770413155</v>
      </c>
      <c r="P197" s="48">
        <v>172</v>
      </c>
      <c r="Q197" s="48">
        <v>4.5155952434782556</v>
      </c>
      <c r="R197" s="48">
        <v>0.19393495783407833</v>
      </c>
    </row>
    <row r="198" spans="1:18" x14ac:dyDescent="0.25">
      <c r="A198" s="43">
        <v>113</v>
      </c>
      <c r="B198" s="43">
        <f t="shared" si="6"/>
        <v>4.7273878187123408</v>
      </c>
      <c r="C198" s="43">
        <v>68</v>
      </c>
      <c r="D198" s="43">
        <f t="shared" si="7"/>
        <v>4.219507705176107</v>
      </c>
      <c r="P198" s="48">
        <v>173</v>
      </c>
      <c r="Q198" s="48">
        <v>4.5239638957089126</v>
      </c>
      <c r="R198" s="48">
        <v>0.15816733141530737</v>
      </c>
    </row>
    <row r="199" spans="1:18" x14ac:dyDescent="0.25">
      <c r="A199" s="43">
        <v>110</v>
      </c>
      <c r="B199" s="43">
        <f t="shared" si="6"/>
        <v>4.7004803657924166</v>
      </c>
      <c r="C199" s="43">
        <v>77</v>
      </c>
      <c r="D199" s="43">
        <f t="shared" si="7"/>
        <v>4.3438054218536841</v>
      </c>
      <c r="P199" s="48">
        <v>174</v>
      </c>
      <c r="Q199" s="48">
        <v>4.5402695290403772</v>
      </c>
      <c r="R199" s="48">
        <v>-6.2932714562170311E-2</v>
      </c>
    </row>
    <row r="200" spans="1:18" x14ac:dyDescent="0.25">
      <c r="A200" s="43">
        <v>128</v>
      </c>
      <c r="B200" s="43">
        <f t="shared" si="6"/>
        <v>4.8520302639196169</v>
      </c>
      <c r="C200" s="43">
        <v>67</v>
      </c>
      <c r="D200" s="43">
        <f t="shared" si="7"/>
        <v>4.2046926193909657</v>
      </c>
      <c r="P200" s="48">
        <v>175</v>
      </c>
      <c r="Q200" s="48">
        <v>4.5321869987595287</v>
      </c>
      <c r="R200" s="48">
        <v>-1.0398421710488215E-2</v>
      </c>
    </row>
    <row r="201" spans="1:18" x14ac:dyDescent="0.25">
      <c r="A201" s="43">
        <v>107</v>
      </c>
      <c r="B201" s="43">
        <f t="shared" si="6"/>
        <v>4.6728288344619058</v>
      </c>
      <c r="C201" s="43">
        <v>73</v>
      </c>
      <c r="D201" s="43">
        <f t="shared" si="7"/>
        <v>4.290459441148391</v>
      </c>
      <c r="P201" s="48">
        <v>176</v>
      </c>
      <c r="Q201" s="48">
        <v>4.5402695290403772</v>
      </c>
      <c r="R201" s="48">
        <v>7.4850987800882507E-2</v>
      </c>
    </row>
    <row r="202" spans="1:18" x14ac:dyDescent="0.25">
      <c r="A202" s="43">
        <v>110</v>
      </c>
      <c r="B202" s="43">
        <f t="shared" si="6"/>
        <v>4.7004803657924166</v>
      </c>
      <c r="C202" s="43">
        <v>79</v>
      </c>
      <c r="D202" s="43">
        <f t="shared" si="7"/>
        <v>4.3694478524670215</v>
      </c>
      <c r="P202" s="48">
        <v>177</v>
      </c>
      <c r="Q202" s="48">
        <v>4.5787310901978788</v>
      </c>
      <c r="R202" s="48">
        <v>-7.8921419867613807E-2</v>
      </c>
    </row>
    <row r="203" spans="1:18" x14ac:dyDescent="0.25">
      <c r="A203" s="43">
        <v>116</v>
      </c>
      <c r="B203" s="43">
        <f t="shared" si="6"/>
        <v>4.7535901911063645</v>
      </c>
      <c r="C203" s="43">
        <v>71</v>
      </c>
      <c r="D203" s="43">
        <f t="shared" si="7"/>
        <v>4.2626798770413155</v>
      </c>
      <c r="P203" s="48">
        <v>178</v>
      </c>
      <c r="Q203" s="48">
        <v>4.5787310901978788</v>
      </c>
      <c r="R203" s="48">
        <v>0.11261679203126462</v>
      </c>
    </row>
    <row r="204" spans="1:18" x14ac:dyDescent="0.25">
      <c r="A204" s="43">
        <v>123</v>
      </c>
      <c r="B204" s="43">
        <f t="shared" si="6"/>
        <v>4.8121843553724171</v>
      </c>
      <c r="C204" s="43">
        <v>74</v>
      </c>
      <c r="D204" s="43">
        <f t="shared" si="7"/>
        <v>4.3040650932041702</v>
      </c>
      <c r="P204" s="48">
        <v>179</v>
      </c>
      <c r="Q204" s="48">
        <v>4.5637197815389987</v>
      </c>
      <c r="R204" s="48">
        <v>-9.7811662884415007E-2</v>
      </c>
    </row>
    <row r="205" spans="1:18" x14ac:dyDescent="0.25">
      <c r="A205" s="43">
        <v>124</v>
      </c>
      <c r="B205" s="43">
        <f t="shared" si="6"/>
        <v>4.8202815656050371</v>
      </c>
      <c r="C205" s="43">
        <v>80</v>
      </c>
      <c r="D205" s="43">
        <f t="shared" si="7"/>
        <v>4.3820266346738812</v>
      </c>
      <c r="P205" s="48">
        <v>180</v>
      </c>
      <c r="Q205" s="48">
        <v>4.5402695290403772</v>
      </c>
      <c r="R205" s="48">
        <v>-1.8480951991336703E-2</v>
      </c>
    </row>
    <row r="206" spans="1:18" x14ac:dyDescent="0.25">
      <c r="A206" s="43">
        <v>113</v>
      </c>
      <c r="B206" s="43">
        <f t="shared" si="6"/>
        <v>4.7273878187123408</v>
      </c>
      <c r="C206" s="43">
        <v>77</v>
      </c>
      <c r="D206" s="43">
        <f t="shared" si="7"/>
        <v>4.3438054218536841</v>
      </c>
      <c r="P206" s="48">
        <v>181</v>
      </c>
      <c r="Q206" s="48">
        <v>4.5155952434782556</v>
      </c>
      <c r="R206" s="48">
        <v>-6.1247947224748245E-2</v>
      </c>
    </row>
    <row r="207" spans="1:18" x14ac:dyDescent="0.25">
      <c r="A207" s="43">
        <v>116</v>
      </c>
      <c r="B207" s="43">
        <f t="shared" si="6"/>
        <v>4.7535901911063645</v>
      </c>
      <c r="C207" s="43">
        <v>75</v>
      </c>
      <c r="D207" s="43">
        <f t="shared" si="7"/>
        <v>4.3174881135363101</v>
      </c>
      <c r="P207" s="48">
        <v>182</v>
      </c>
      <c r="Q207" s="48">
        <v>4.548216212026043</v>
      </c>
      <c r="R207" s="48">
        <v>0.35705856641238665</v>
      </c>
    </row>
    <row r="208" spans="1:18" x14ac:dyDescent="0.25">
      <c r="P208" s="48">
        <v>183</v>
      </c>
      <c r="Q208" s="48">
        <v>4.5560315388481678</v>
      </c>
      <c r="R208" s="48">
        <v>-9.0123420193584103E-2</v>
      </c>
    </row>
    <row r="209" spans="16:18" x14ac:dyDescent="0.25">
      <c r="P209" s="48">
        <v>184</v>
      </c>
      <c r="Q209" s="48">
        <v>4.507075796633778</v>
      </c>
      <c r="R209" s="48">
        <v>-7.2661263035129764E-3</v>
      </c>
    </row>
    <row r="210" spans="16:18" x14ac:dyDescent="0.25">
      <c r="P210" s="48">
        <v>185</v>
      </c>
      <c r="Q210" s="48">
        <v>4.5712850070553017</v>
      </c>
      <c r="R210" s="48">
        <v>-7.1475336725036698E-2</v>
      </c>
    </row>
    <row r="211" spans="16:18" x14ac:dyDescent="0.25">
      <c r="P211" s="48">
        <v>186</v>
      </c>
      <c r="Q211" s="48">
        <v>4.5402695290403772</v>
      </c>
      <c r="R211" s="48">
        <v>-0.15824289436649597</v>
      </c>
    </row>
    <row r="212" spans="16:18" x14ac:dyDescent="0.25">
      <c r="P212" s="48">
        <v>187</v>
      </c>
      <c r="Q212" s="48">
        <v>4.6782895889570169</v>
      </c>
      <c r="R212" s="48">
        <v>8.3884345840739449E-2</v>
      </c>
    </row>
    <row r="213" spans="16:18" x14ac:dyDescent="0.25">
      <c r="P213" s="48">
        <v>188</v>
      </c>
      <c r="Q213" s="48">
        <v>4.6842370448302955</v>
      </c>
      <c r="R213" s="48">
        <v>4.3150773882045357E-2</v>
      </c>
    </row>
    <row r="214" spans="16:18" x14ac:dyDescent="0.25">
      <c r="P214" s="48">
        <v>189</v>
      </c>
      <c r="Q214" s="48">
        <v>4.6722663672783309</v>
      </c>
      <c r="R214" s="48">
        <v>8.9907567519425413E-2</v>
      </c>
    </row>
    <row r="215" spans="16:18" x14ac:dyDescent="0.25">
      <c r="P215" s="48">
        <v>190</v>
      </c>
      <c r="Q215" s="48">
        <v>4.659984728513165</v>
      </c>
      <c r="R215" s="48">
        <v>0.16029683709187204</v>
      </c>
    </row>
    <row r="216" spans="16:18" x14ac:dyDescent="0.25">
      <c r="P216" s="48">
        <v>191</v>
      </c>
      <c r="Q216" s="48">
        <v>4.6211011981106722</v>
      </c>
      <c r="R216" s="48">
        <v>0.21518070884080576</v>
      </c>
    </row>
    <row r="217" spans="16:18" x14ac:dyDescent="0.25">
      <c r="P217" s="48">
        <v>192</v>
      </c>
      <c r="Q217" s="48">
        <v>4.600390595040321</v>
      </c>
      <c r="R217" s="48">
        <v>0.18710114774172482</v>
      </c>
    </row>
    <row r="218" spans="16:18" x14ac:dyDescent="0.25">
      <c r="P218" s="48">
        <v>193</v>
      </c>
      <c r="Q218" s="48">
        <v>4.659984728513165</v>
      </c>
      <c r="R218" s="48">
        <v>0.11913876459836459</v>
      </c>
    </row>
    <row r="219" spans="16:18" x14ac:dyDescent="0.25">
      <c r="P219" s="48">
        <v>194</v>
      </c>
      <c r="Q219" s="48">
        <v>4.6142979655193734</v>
      </c>
      <c r="R219" s="48">
        <v>0.13929222558699106</v>
      </c>
    </row>
    <row r="220" spans="16:18" x14ac:dyDescent="0.25">
      <c r="P220" s="48">
        <v>195</v>
      </c>
      <c r="Q220" s="48">
        <v>4.6473755410631785</v>
      </c>
      <c r="R220" s="48">
        <v>8.00122776491623E-2</v>
      </c>
    </row>
    <row r="221" spans="16:18" x14ac:dyDescent="0.25">
      <c r="P221" s="48">
        <v>196</v>
      </c>
      <c r="Q221" s="48">
        <v>4.6278079276895685</v>
      </c>
      <c r="R221" s="48">
        <v>0.12578226341679599</v>
      </c>
    </row>
    <row r="222" spans="16:18" x14ac:dyDescent="0.25">
      <c r="P222" s="48">
        <v>197</v>
      </c>
      <c r="Q222" s="48">
        <v>4.6073954121614822</v>
      </c>
      <c r="R222" s="48">
        <v>0.11999240655085863</v>
      </c>
    </row>
    <row r="223" spans="16:18" x14ac:dyDescent="0.25">
      <c r="P223" s="48">
        <v>198</v>
      </c>
      <c r="Q223" s="48">
        <v>4.6661654244672883</v>
      </c>
      <c r="R223" s="48">
        <v>3.4314941325128245E-2</v>
      </c>
    </row>
    <row r="224" spans="16:18" x14ac:dyDescent="0.25">
      <c r="P224" s="48">
        <v>199</v>
      </c>
      <c r="Q224" s="48">
        <v>4.600390595040321</v>
      </c>
      <c r="R224" s="48">
        <v>0.2516396688792959</v>
      </c>
    </row>
    <row r="225" spans="16:18" x14ac:dyDescent="0.25">
      <c r="P225" s="48">
        <v>200</v>
      </c>
      <c r="Q225" s="48">
        <v>4.6409425641741437</v>
      </c>
      <c r="R225" s="48">
        <v>3.1886270287762031E-2</v>
      </c>
    </row>
    <row r="226" spans="16:18" x14ac:dyDescent="0.25">
      <c r="P226" s="48">
        <v>201</v>
      </c>
      <c r="Q226" s="48">
        <v>4.6782895889570169</v>
      </c>
      <c r="R226" s="48">
        <v>2.2190776835399717E-2</v>
      </c>
    </row>
    <row r="227" spans="16:18" x14ac:dyDescent="0.25">
      <c r="P227" s="48">
        <v>202</v>
      </c>
      <c r="Q227" s="48">
        <v>4.6278079276895685</v>
      </c>
      <c r="R227" s="48">
        <v>0.12578226341679599</v>
      </c>
    </row>
    <row r="228" spans="16:18" x14ac:dyDescent="0.25">
      <c r="P228" s="48">
        <v>203</v>
      </c>
      <c r="Q228" s="48">
        <v>4.6473755410631785</v>
      </c>
      <c r="R228" s="48">
        <v>0.16480881430923855</v>
      </c>
    </row>
    <row r="229" spans="16:18" x14ac:dyDescent="0.25">
      <c r="P229" s="48">
        <v>204</v>
      </c>
      <c r="Q229" s="48">
        <v>4.6842370448302955</v>
      </c>
      <c r="R229" s="48">
        <v>0.13604452077474161</v>
      </c>
    </row>
    <row r="230" spans="16:18" x14ac:dyDescent="0.25">
      <c r="P230" s="48">
        <v>205</v>
      </c>
      <c r="Q230" s="48">
        <v>4.6661654244672883</v>
      </c>
      <c r="R230" s="48">
        <v>6.1222394245052492E-2</v>
      </c>
    </row>
    <row r="231" spans="16:18" ht="15.75" thickBot="1" x14ac:dyDescent="0.3">
      <c r="P231" s="49">
        <v>206</v>
      </c>
      <c r="Q231" s="49">
        <v>4.6537221666584596</v>
      </c>
      <c r="R231" s="49">
        <v>9.986802444790488E-2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Via Formula</vt:lpstr>
      <vt:lpstr>Via Optimizacion</vt:lpstr>
      <vt:lpstr>Via Statics</vt:lpstr>
      <vt:lpstr>Test de Hipotesis</vt:lpstr>
      <vt:lpstr>Grafico</vt:lpstr>
      <vt:lpstr>Log -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Ortega</dc:creator>
  <cp:lastModifiedBy>Luis</cp:lastModifiedBy>
  <dcterms:created xsi:type="dcterms:W3CDTF">2020-01-11T16:28:43Z</dcterms:created>
  <dcterms:modified xsi:type="dcterms:W3CDTF">2021-06-25T00:32:58Z</dcterms:modified>
</cp:coreProperties>
</file>