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ba\Desktop\DataEnergiaIREL\"/>
    </mc:Choice>
  </mc:AlternateContent>
  <xr:revisionPtr revIDLastSave="0" documentId="13_ncr:1_{DB5BE128-EEEF-415A-9CBD-5546A7CF1524}" xr6:coauthVersionLast="47" xr6:coauthVersionMax="47" xr10:uidLastSave="{00000000-0000-0000-0000-000000000000}"/>
  <bookViews>
    <workbookView xWindow="28680" yWindow="-120" windowWidth="29040" windowHeight="15720" tabRatio="694" xr2:uid="{00000000-000D-0000-FFFF-FFFF00000000}"/>
  </bookViews>
  <sheets>
    <sheet name="2024" sheetId="40" r:id="rId1"/>
    <sheet name="2023" sheetId="37" r:id="rId2"/>
    <sheet name="2022" sheetId="36" r:id="rId3"/>
    <sheet name="2021" sheetId="35" r:id="rId4"/>
    <sheet name="2020" sheetId="34" r:id="rId5"/>
    <sheet name="2019" sheetId="33" r:id="rId6"/>
    <sheet name="2018" sheetId="32" r:id="rId7"/>
    <sheet name="2017" sheetId="31" r:id="rId8"/>
    <sheet name="2016" sheetId="30" r:id="rId9"/>
    <sheet name="2015" sheetId="29" r:id="rId10"/>
    <sheet name="2014" sheetId="28" r:id="rId11"/>
    <sheet name="2013" sheetId="26" r:id="rId12"/>
    <sheet name="2012" sheetId="25" r:id="rId13"/>
    <sheet name="2011" sheetId="24" r:id="rId14"/>
    <sheet name="2010" sheetId="23" r:id="rId15"/>
    <sheet name="2009" sheetId="22" r:id="rId16"/>
    <sheet name="2008" sheetId="21" r:id="rId17"/>
    <sheet name="2007" sheetId="19" r:id="rId18"/>
    <sheet name="2006" sheetId="18" r:id="rId19"/>
    <sheet name="2005" sheetId="17" r:id="rId20"/>
    <sheet name="2004" sheetId="1" r:id="rId21"/>
    <sheet name="2003" sheetId="4" r:id="rId22"/>
    <sheet name="2002" sheetId="5" r:id="rId23"/>
    <sheet name="2001" sheetId="6" r:id="rId24"/>
    <sheet name="2000" sheetId="7" r:id="rId25"/>
    <sheet name="1999" sheetId="8" r:id="rId26"/>
    <sheet name="1998" sheetId="9" r:id="rId27"/>
    <sheet name="1997" sheetId="10" r:id="rId28"/>
    <sheet name="1996" sheetId="11" r:id="rId29"/>
    <sheet name="1995" sheetId="12" r:id="rId30"/>
    <sheet name="1994" sheetId="13" r:id="rId31"/>
    <sheet name="1993" sheetId="14" r:id="rId32"/>
    <sheet name="1992" sheetId="15" r:id="rId33"/>
    <sheet name="1991" sheetId="16" r:id="rId34"/>
    <sheet name="1990" sheetId="2" r:id="rId35"/>
  </sheets>
  <definedNames>
    <definedName name="_xlnm.Print_Area" localSheetId="34">'1990'!$A$1:$AQ$76</definedName>
    <definedName name="_xlnm.Print_Area" localSheetId="33">'1991'!$A$1:$AQ$76</definedName>
    <definedName name="_xlnm.Print_Area" localSheetId="32">'1992'!$A$1:$AQ$76</definedName>
    <definedName name="_xlnm.Print_Area" localSheetId="31">'1993'!$A$1:$AQ$76</definedName>
    <definedName name="_xlnm.Print_Area" localSheetId="30">'1994'!$A$1:$AQ$76</definedName>
    <definedName name="_xlnm.Print_Area" localSheetId="29">'1995'!$A$1:$AQ$76</definedName>
    <definedName name="_xlnm.Print_Area" localSheetId="28">'1996'!$A$1:$AQ$76</definedName>
    <definedName name="_xlnm.Print_Area" localSheetId="27">'1997'!$A$1:$AQ$76</definedName>
    <definedName name="_xlnm.Print_Area" localSheetId="26">'1998'!$A$1:$AQ$76</definedName>
    <definedName name="_xlnm.Print_Area" localSheetId="25">'1999'!$A$1:$AQ$76</definedName>
    <definedName name="_xlnm.Print_Area" localSheetId="24">'2000'!$A$1:$AQ$76</definedName>
    <definedName name="_xlnm.Print_Area" localSheetId="23">'2001'!$A$1:$AQ$76</definedName>
    <definedName name="_xlnm.Print_Area" localSheetId="22">'2002'!$A$1:$AQ$76</definedName>
    <definedName name="_xlnm.Print_Area" localSheetId="21">'2003'!$A$1:$AQ$76</definedName>
    <definedName name="_xlnm.Print_Area" localSheetId="20">'2004'!$A$1:$AQ$76</definedName>
    <definedName name="_xlnm.Print_Area" localSheetId="19">'2005'!$A$1:$AQ$76</definedName>
    <definedName name="_xlnm.Print_Area" localSheetId="18">'2006'!$A$1:$AQ$76</definedName>
    <definedName name="_xlnm.Print_Area" localSheetId="17">'2007'!$A$1:$AQ$76</definedName>
    <definedName name="_xlnm.Print_Area" localSheetId="16">'2008'!$A$1:$AQ$76</definedName>
    <definedName name="_xlnm.Print_Area" localSheetId="15">'2009'!$A$1:$AQ$76</definedName>
    <definedName name="_xlnm.Print_Area" localSheetId="14">'2010'!$A$1:$AQ$79</definedName>
    <definedName name="_xlnm.Print_Area" localSheetId="13">'2011'!$A$1:$AQ$79</definedName>
    <definedName name="_xlnm.Print_Area" localSheetId="12">'2012'!$A$1:$AQ$80</definedName>
    <definedName name="_xlnm.Print_Area" localSheetId="11">'2013'!$A$1:$AQ$80</definedName>
    <definedName name="_xlnm.Print_Area" localSheetId="10">'2014'!$A$1:$AQ$80</definedName>
    <definedName name="_xlnm.Print_Area" localSheetId="9">'2015'!$A$1:$AQ$80</definedName>
    <definedName name="_xlnm.Print_Area" localSheetId="8">'2016'!$A$1:$AQ$80</definedName>
    <definedName name="_xlnm.Print_Area" localSheetId="7">'2017'!$A$1:$AQ$80</definedName>
    <definedName name="_xlnm.Print_Area" localSheetId="6">'2018'!$A$1:$AQ$80</definedName>
    <definedName name="_xlnm.Print_Area" localSheetId="5">'2019'!$A$1:$AQ$80</definedName>
    <definedName name="_xlnm.Print_Area" localSheetId="4">'2020'!$A$1:$AQ$80</definedName>
    <definedName name="_xlnm.Print_Area" localSheetId="3">'2021'!$A$1:$AQ$80</definedName>
    <definedName name="_xlnm.Print_Area" localSheetId="2">'2022'!$A$1:$AQ$80</definedName>
    <definedName name="_xlnm.Print_Area" localSheetId="1">'2023'!$A$1:$AQ$80</definedName>
    <definedName name="_xlnm.Print_Area" localSheetId="0">'2024'!$A$1:$AQ$76</definedName>
    <definedName name="_xlnm.Print_Titles" localSheetId="34">'1990'!$A:$B,'1990'!$1:$1</definedName>
    <definedName name="_xlnm.Print_Titles" localSheetId="33">'1991'!$A:$B,'1991'!$1:$1</definedName>
    <definedName name="_xlnm.Print_Titles" localSheetId="32">'1992'!$A:$B,'1992'!$1:$1</definedName>
    <definedName name="_xlnm.Print_Titles" localSheetId="31">'1993'!$A:$B,'1993'!$1:$1</definedName>
    <definedName name="_xlnm.Print_Titles" localSheetId="30">'1994'!$A:$B,'1994'!$1:$1</definedName>
    <definedName name="_xlnm.Print_Titles" localSheetId="29">'1995'!$A:$B,'1995'!$1:$1</definedName>
    <definedName name="_xlnm.Print_Titles" localSheetId="28">'1996'!$A:$B,'1996'!$1:$1</definedName>
    <definedName name="_xlnm.Print_Titles" localSheetId="27">'1997'!$A:$B,'1997'!$1:$1</definedName>
    <definedName name="_xlnm.Print_Titles" localSheetId="26">'1998'!$A:$B,'1998'!$1:$1</definedName>
    <definedName name="_xlnm.Print_Titles" localSheetId="25">'1999'!$A:$B,'1999'!$1:$1</definedName>
    <definedName name="_xlnm.Print_Titles" localSheetId="24">'2000'!$A:$B,'2000'!$1:$1</definedName>
    <definedName name="_xlnm.Print_Titles" localSheetId="23">'2001'!$A:$B,'2001'!$1:$1</definedName>
    <definedName name="_xlnm.Print_Titles" localSheetId="22">'2002'!$A:$B,'2002'!$1:$1</definedName>
    <definedName name="_xlnm.Print_Titles" localSheetId="21">'2003'!$A:$B,'2003'!$1:$1</definedName>
    <definedName name="_xlnm.Print_Titles" localSheetId="20">'2004'!$A:$B,'2004'!$1:$1</definedName>
    <definedName name="_xlnm.Print_Titles" localSheetId="19">'2005'!$A:$B,'2005'!$1:$1</definedName>
    <definedName name="_xlnm.Print_Titles" localSheetId="18">'2006'!$A:$B,'2006'!$1:$1</definedName>
    <definedName name="_xlnm.Print_Titles" localSheetId="17">'2007'!$A:$B,'2007'!$1:$1</definedName>
    <definedName name="_xlnm.Print_Titles" localSheetId="16">'2008'!$A:$B,'2008'!$1:$1</definedName>
    <definedName name="_xlnm.Print_Titles" localSheetId="15">'2009'!$A:$B,'2009'!$1:$1</definedName>
    <definedName name="_xlnm.Print_Titles" localSheetId="14">'2010'!$A:$B,'2010'!$1:$1</definedName>
    <definedName name="_xlnm.Print_Titles" localSheetId="13">'2011'!$A:$B,'2011'!$1:$1</definedName>
    <definedName name="_xlnm.Print_Titles" localSheetId="12">'2012'!$A:$B,'2012'!$1:$1</definedName>
    <definedName name="_xlnm.Print_Titles" localSheetId="11">'2013'!$A:$B,'2013'!$1:$1</definedName>
    <definedName name="_xlnm.Print_Titles" localSheetId="10">'2014'!$A:$B,'2014'!$1:$1</definedName>
    <definedName name="_xlnm.Print_Titles" localSheetId="9">'2015'!$A:$B,'2015'!$1:$1</definedName>
    <definedName name="_xlnm.Print_Titles" localSheetId="8">'2016'!$A:$B,'2016'!$1:$1</definedName>
    <definedName name="_xlnm.Print_Titles" localSheetId="7">'2017'!$A:$B,'2017'!$1:$1</definedName>
    <definedName name="_xlnm.Print_Titles" localSheetId="6">'2018'!$A:$B,'2018'!$1:$1</definedName>
    <definedName name="_xlnm.Print_Titles" localSheetId="5">'2019'!$A:$B,'2019'!$1:$1</definedName>
    <definedName name="_xlnm.Print_Titles" localSheetId="4">'2020'!$A:$B,'2020'!$1:$1</definedName>
    <definedName name="_xlnm.Print_Titles" localSheetId="3">'2021'!$A:$B,'2021'!$1:$1</definedName>
    <definedName name="_xlnm.Print_Titles" localSheetId="2">'2022'!$A:$B,'2022'!$1:$1</definedName>
    <definedName name="_xlnm.Print_Titles" localSheetId="1">'2023'!$A:$B,'2023'!$1:$1</definedName>
    <definedName name="_xlnm.Print_Titles" localSheetId="0">'2024'!$A:$B,'2024'!$1:$1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8" i="40" l="1"/>
  <c r="AB28" i="40"/>
  <c r="H28" i="40"/>
  <c r="H27" i="40" s="1"/>
  <c r="C28" i="40"/>
  <c r="AP27" i="40"/>
  <c r="AO27" i="40"/>
  <c r="AO8" i="40" s="1"/>
  <c r="AN27" i="40"/>
  <c r="AM27" i="40"/>
  <c r="AL27" i="40"/>
  <c r="AK27" i="40"/>
  <c r="AJ27" i="40"/>
  <c r="AI27" i="40"/>
  <c r="AH27" i="40"/>
  <c r="AG27" i="40"/>
  <c r="AF27" i="40"/>
  <c r="AE27" i="40"/>
  <c r="AD27" i="40"/>
  <c r="AC27" i="40"/>
  <c r="AB27" i="40"/>
  <c r="AA27" i="40"/>
  <c r="AA8" i="40" s="1"/>
  <c r="V27" i="40"/>
  <c r="U27" i="40"/>
  <c r="T27" i="40"/>
  <c r="S27" i="40"/>
  <c r="R27" i="40"/>
  <c r="Q27" i="40"/>
  <c r="P27" i="40"/>
  <c r="O27" i="40"/>
  <c r="N27" i="40"/>
  <c r="M27" i="40"/>
  <c r="M8" i="40" s="1"/>
  <c r="K27" i="40"/>
  <c r="J27" i="40"/>
  <c r="J8" i="40" s="1"/>
  <c r="I27" i="40"/>
  <c r="G27" i="40"/>
  <c r="F27" i="40"/>
  <c r="E27" i="40"/>
  <c r="D27" i="40"/>
  <c r="C27" i="40"/>
  <c r="AL26" i="40"/>
  <c r="AK26" i="40"/>
  <c r="X26" i="40"/>
  <c r="X28" i="40" s="1"/>
  <c r="W26" i="40"/>
  <c r="J26" i="40"/>
  <c r="I26" i="40"/>
  <c r="AB25" i="40"/>
  <c r="L25" i="40"/>
  <c r="H25" i="40"/>
  <c r="C25" i="40"/>
  <c r="AQ25" i="40" s="1"/>
  <c r="AB24" i="40"/>
  <c r="AA24" i="40"/>
  <c r="AA21" i="40" s="1"/>
  <c r="AA26" i="40" s="1"/>
  <c r="L24" i="40"/>
  <c r="E24" i="40"/>
  <c r="C24" i="40" s="1"/>
  <c r="AQ23" i="40"/>
  <c r="AD22" i="40"/>
  <c r="AD21" i="40" s="1"/>
  <c r="AC22" i="40"/>
  <c r="AB22" i="40" s="1"/>
  <c r="AP21" i="40"/>
  <c r="AN21" i="40"/>
  <c r="AN26" i="40" s="1"/>
  <c r="AM21" i="40"/>
  <c r="AM26" i="40" s="1"/>
  <c r="AL21" i="40"/>
  <c r="AK21" i="40"/>
  <c r="AJ21" i="40"/>
  <c r="AI21" i="40"/>
  <c r="AH21" i="40"/>
  <c r="AG21" i="40"/>
  <c r="AF21" i="40"/>
  <c r="AE21" i="40"/>
  <c r="AC21" i="40"/>
  <c r="Z21" i="40"/>
  <c r="Z26" i="40" s="1"/>
  <c r="Z28" i="40" s="1"/>
  <c r="Z27" i="40" s="1"/>
  <c r="Y21" i="40"/>
  <c r="Y26" i="40" s="1"/>
  <c r="Y28" i="40" s="1"/>
  <c r="Y27" i="40" s="1"/>
  <c r="X21" i="40"/>
  <c r="W21" i="40"/>
  <c r="V21" i="40"/>
  <c r="U21" i="40"/>
  <c r="T21" i="40"/>
  <c r="S21" i="40"/>
  <c r="R21" i="40"/>
  <c r="Q21" i="40"/>
  <c r="P21" i="40"/>
  <c r="O21" i="40"/>
  <c r="N21" i="40"/>
  <c r="M21" i="40"/>
  <c r="M26" i="40" s="1"/>
  <c r="K21" i="40"/>
  <c r="H21" i="40" s="1"/>
  <c r="J21" i="40"/>
  <c r="I21" i="40"/>
  <c r="G21" i="40"/>
  <c r="F21" i="40"/>
  <c r="E21" i="40"/>
  <c r="D21" i="40"/>
  <c r="AB20" i="40"/>
  <c r="L20" i="40"/>
  <c r="H20" i="40"/>
  <c r="AQ20" i="40" s="1"/>
  <c r="AB19" i="40"/>
  <c r="AQ19" i="40" s="1"/>
  <c r="L19" i="40"/>
  <c r="H19" i="40"/>
  <c r="AQ18" i="40"/>
  <c r="AB17" i="40"/>
  <c r="L17" i="40"/>
  <c r="H17" i="40"/>
  <c r="C17" i="40"/>
  <c r="AQ17" i="40" s="1"/>
  <c r="AB16" i="40"/>
  <c r="AB15" i="40" s="1"/>
  <c r="L16" i="40"/>
  <c r="L15" i="40" s="1"/>
  <c r="H16" i="40"/>
  <c r="H15" i="40" s="1"/>
  <c r="C16" i="40"/>
  <c r="C15" i="40" s="1"/>
  <c r="AP15" i="40"/>
  <c r="AO15" i="40"/>
  <c r="AN15" i="40"/>
  <c r="AM15" i="40"/>
  <c r="AL15" i="40"/>
  <c r="AK15" i="40"/>
  <c r="AJ15" i="40"/>
  <c r="AI15" i="40"/>
  <c r="AH15" i="40"/>
  <c r="AG15" i="40"/>
  <c r="AF15" i="40"/>
  <c r="AE15" i="40"/>
  <c r="AD15" i="40"/>
  <c r="AC15" i="40"/>
  <c r="AC26" i="40" s="1"/>
  <c r="AA15" i="40"/>
  <c r="Z15" i="40"/>
  <c r="Y15" i="40"/>
  <c r="X15" i="40"/>
  <c r="W15" i="40"/>
  <c r="V15" i="40"/>
  <c r="U15" i="40"/>
  <c r="T15" i="40"/>
  <c r="S15" i="40"/>
  <c r="R15" i="40"/>
  <c r="Q15" i="40"/>
  <c r="P15" i="40"/>
  <c r="P26" i="40" s="1"/>
  <c r="O15" i="40"/>
  <c r="O26" i="40" s="1"/>
  <c r="N15" i="40"/>
  <c r="M15" i="40"/>
  <c r="K15" i="40"/>
  <c r="J15" i="40"/>
  <c r="I15" i="40"/>
  <c r="G15" i="40"/>
  <c r="F15" i="40"/>
  <c r="E15" i="40"/>
  <c r="D15" i="40"/>
  <c r="AB14" i="40"/>
  <c r="AQ14" i="40" s="1"/>
  <c r="L14" i="40"/>
  <c r="H14" i="40"/>
  <c r="C14" i="40"/>
  <c r="AB13" i="40"/>
  <c r="L13" i="40"/>
  <c r="H13" i="40"/>
  <c r="C13" i="40"/>
  <c r="AQ13" i="40" s="1"/>
  <c r="AQ12" i="40"/>
  <c r="AB11" i="40"/>
  <c r="AB9" i="40" s="1"/>
  <c r="L11" i="40"/>
  <c r="L9" i="40" s="1"/>
  <c r="H11" i="40"/>
  <c r="C11" i="40"/>
  <c r="AQ11" i="40" s="1"/>
  <c r="AB10" i="40"/>
  <c r="L10" i="40"/>
  <c r="AQ10" i="40" s="1"/>
  <c r="H10" i="40"/>
  <c r="C10" i="40"/>
  <c r="AP9" i="40"/>
  <c r="AP26" i="40" s="1"/>
  <c r="AO9" i="40"/>
  <c r="AN9" i="40"/>
  <c r="AM9" i="40"/>
  <c r="AL9" i="40"/>
  <c r="AK9" i="40"/>
  <c r="AJ9" i="40"/>
  <c r="AI9" i="40"/>
  <c r="AH9" i="40"/>
  <c r="AG9" i="40"/>
  <c r="AF9" i="40"/>
  <c r="AE9" i="40"/>
  <c r="AD9" i="40"/>
  <c r="AC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N26" i="40" s="1"/>
  <c r="M9" i="40"/>
  <c r="K9" i="40"/>
  <c r="J9" i="40"/>
  <c r="I9" i="40"/>
  <c r="H9" i="40"/>
  <c r="G9" i="40"/>
  <c r="F9" i="40"/>
  <c r="E9" i="40"/>
  <c r="D9" i="40"/>
  <c r="AL8" i="40"/>
  <c r="AK8" i="40"/>
  <c r="AJ8" i="40"/>
  <c r="AI8" i="40"/>
  <c r="AH8" i="40"/>
  <c r="W8" i="40"/>
  <c r="V8" i="40"/>
  <c r="U8" i="40"/>
  <c r="T8" i="40"/>
  <c r="I8" i="40"/>
  <c r="G8" i="40"/>
  <c r="F8" i="40"/>
  <c r="AP7" i="40"/>
  <c r="AP8" i="40" s="1"/>
  <c r="AO7" i="40"/>
  <c r="AN7" i="40"/>
  <c r="AN8" i="40" s="1"/>
  <c r="AM7" i="40"/>
  <c r="AM8" i="40" s="1"/>
  <c r="AL7" i="40"/>
  <c r="AK7" i="40"/>
  <c r="AJ7" i="40"/>
  <c r="AJ26" i="40" s="1"/>
  <c r="AI7" i="40"/>
  <c r="AI26" i="40" s="1"/>
  <c r="AH7" i="40"/>
  <c r="AH26" i="40" s="1"/>
  <c r="AG7" i="40"/>
  <c r="AG8" i="40" s="1"/>
  <c r="AF7" i="40"/>
  <c r="AF8" i="40" s="1"/>
  <c r="AE7" i="40"/>
  <c r="AE8" i="40" s="1"/>
  <c r="AD7" i="40"/>
  <c r="AD8" i="40" s="1"/>
  <c r="AC7" i="40"/>
  <c r="AC8" i="40" s="1"/>
  <c r="AA7" i="40"/>
  <c r="Z7" i="40"/>
  <c r="Y7" i="40"/>
  <c r="X7" i="40"/>
  <c r="W7" i="40"/>
  <c r="V7" i="40"/>
  <c r="V26" i="40" s="1"/>
  <c r="U7" i="40"/>
  <c r="U26" i="40" s="1"/>
  <c r="T7" i="40"/>
  <c r="T26" i="40" s="1"/>
  <c r="S7" i="40"/>
  <c r="S8" i="40" s="1"/>
  <c r="R7" i="40"/>
  <c r="R8" i="40" s="1"/>
  <c r="Q7" i="40"/>
  <c r="Q8" i="40" s="1"/>
  <c r="P7" i="40"/>
  <c r="P8" i="40" s="1"/>
  <c r="O7" i="40"/>
  <c r="O8" i="40" s="1"/>
  <c r="N7" i="40"/>
  <c r="N8" i="40" s="1"/>
  <c r="M7" i="40"/>
  <c r="K7" i="40"/>
  <c r="K8" i="40" s="1"/>
  <c r="J7" i="40"/>
  <c r="I7" i="40"/>
  <c r="G7" i="40"/>
  <c r="G26" i="40" s="1"/>
  <c r="F7" i="40"/>
  <c r="F26" i="40" s="1"/>
  <c r="E7" i="40"/>
  <c r="E8" i="40" s="1"/>
  <c r="D7" i="40"/>
  <c r="D8" i="40" s="1"/>
  <c r="AB6" i="40"/>
  <c r="L6" i="40"/>
  <c r="H6" i="40"/>
  <c r="C6" i="40"/>
  <c r="AQ6" i="40" s="1"/>
  <c r="AB5" i="40"/>
  <c r="L5" i="40"/>
  <c r="H5" i="40"/>
  <c r="C5" i="40"/>
  <c r="AQ5" i="40" s="1"/>
  <c r="AB4" i="40"/>
  <c r="AQ4" i="40" s="1"/>
  <c r="L4" i="40"/>
  <c r="H4" i="40"/>
  <c r="C4" i="40"/>
  <c r="AB3" i="40"/>
  <c r="L3" i="40"/>
  <c r="H3" i="40"/>
  <c r="C3" i="40"/>
  <c r="AQ3" i="40" s="1"/>
  <c r="AB2" i="40"/>
  <c r="AB7" i="40" s="1"/>
  <c r="L2" i="40"/>
  <c r="L7" i="40" s="1"/>
  <c r="H2" i="40"/>
  <c r="H7" i="40" s="1"/>
  <c r="C2" i="40"/>
  <c r="C7" i="40" s="1"/>
  <c r="Y8" i="40" l="1"/>
  <c r="H26" i="40"/>
  <c r="H8" i="40"/>
  <c r="X27" i="40"/>
  <c r="X8" i="40" s="1"/>
  <c r="L28" i="40"/>
  <c r="L27" i="40" s="1"/>
  <c r="L8" i="40" s="1"/>
  <c r="Z8" i="40"/>
  <c r="AB21" i="40"/>
  <c r="AB26" i="40" s="1"/>
  <c r="AO22" i="40"/>
  <c r="AO21" i="40" s="1"/>
  <c r="AO26" i="40" s="1"/>
  <c r="C8" i="40"/>
  <c r="AQ7" i="40"/>
  <c r="C26" i="40"/>
  <c r="AB8" i="40"/>
  <c r="AQ15" i="40"/>
  <c r="AD26" i="40"/>
  <c r="AQ24" i="40"/>
  <c r="C21" i="40"/>
  <c r="K26" i="40"/>
  <c r="AQ2" i="40"/>
  <c r="AQ16" i="40"/>
  <c r="Q26" i="40"/>
  <c r="AE26" i="40"/>
  <c r="L21" i="40"/>
  <c r="L26" i="40" s="1"/>
  <c r="D26" i="40"/>
  <c r="R26" i="40"/>
  <c r="AF26" i="40"/>
  <c r="C9" i="40"/>
  <c r="AQ9" i="40" s="1"/>
  <c r="E26" i="40"/>
  <c r="S26" i="40"/>
  <c r="AG26" i="40"/>
  <c r="AQ8" i="40" l="1"/>
  <c r="AQ22" i="40"/>
  <c r="AQ21" i="40" s="1"/>
  <c r="AQ28" i="40"/>
  <c r="AQ27" i="40" s="1"/>
  <c r="AQ26" i="40"/>
  <c r="AB71" i="37" l="1"/>
  <c r="H71" i="37"/>
  <c r="C71" i="37"/>
  <c r="AB70" i="37"/>
  <c r="H70" i="37"/>
  <c r="C70" i="37"/>
  <c r="H69" i="37"/>
  <c r="H68" i="37"/>
  <c r="H67" i="37"/>
  <c r="H66" i="37"/>
  <c r="H64" i="37"/>
  <c r="H63" i="37"/>
  <c r="H62" i="37"/>
  <c r="H61" i="37"/>
  <c r="H60" i="37"/>
  <c r="H59" i="37"/>
  <c r="AP58" i="37"/>
  <c r="AN58" i="37"/>
  <c r="AJ58" i="37"/>
  <c r="AJ57" i="37" s="1"/>
  <c r="AI58" i="37"/>
  <c r="AI57" i="37" s="1"/>
  <c r="AG58" i="37"/>
  <c r="AG57" i="37" s="1"/>
  <c r="AD58" i="37"/>
  <c r="AD57" i="37" s="1"/>
  <c r="AC58" i="37"/>
  <c r="AC57" i="37" s="1"/>
  <c r="Z58" i="37"/>
  <c r="Z29" i="37" s="1"/>
  <c r="Y58" i="37"/>
  <c r="Y57" i="37" s="1"/>
  <c r="X58" i="37"/>
  <c r="W58" i="37"/>
  <c r="W57" i="37" s="1"/>
  <c r="R58" i="37"/>
  <c r="P58" i="37"/>
  <c r="O58" i="37"/>
  <c r="N58" i="37"/>
  <c r="M58" i="37"/>
  <c r="K58" i="37"/>
  <c r="J58" i="37"/>
  <c r="I58" i="37"/>
  <c r="F58" i="37"/>
  <c r="AP57" i="37"/>
  <c r="AN57" i="37"/>
  <c r="AK57" i="37"/>
  <c r="AF57" i="37"/>
  <c r="X57" i="37"/>
  <c r="R57" i="37"/>
  <c r="P57" i="37"/>
  <c r="O57" i="37"/>
  <c r="N57" i="37"/>
  <c r="M57" i="37"/>
  <c r="H55" i="37"/>
  <c r="C55" i="37"/>
  <c r="AB54" i="37"/>
  <c r="H54" i="37"/>
  <c r="C54" i="37"/>
  <c r="H53" i="37"/>
  <c r="C53" i="37"/>
  <c r="AB52" i="37"/>
  <c r="H52" i="37"/>
  <c r="C52" i="37"/>
  <c r="AB51" i="37"/>
  <c r="H51" i="37"/>
  <c r="C51" i="37"/>
  <c r="H50" i="37"/>
  <c r="C50" i="37"/>
  <c r="H49" i="37"/>
  <c r="C49" i="37"/>
  <c r="H48" i="37"/>
  <c r="C48" i="37"/>
  <c r="H47" i="37"/>
  <c r="C47" i="37"/>
  <c r="H46" i="37"/>
  <c r="C46" i="37"/>
  <c r="AP45" i="37"/>
  <c r="AN45" i="37"/>
  <c r="AM45" i="37"/>
  <c r="AL45" i="37"/>
  <c r="AK45" i="37"/>
  <c r="AH45" i="37"/>
  <c r="AG45" i="37"/>
  <c r="AF45" i="37"/>
  <c r="AE45" i="37"/>
  <c r="AD45" i="37"/>
  <c r="AC45" i="37"/>
  <c r="Z45" i="37"/>
  <c r="Y45" i="37"/>
  <c r="X45" i="37"/>
  <c r="W45" i="37"/>
  <c r="V45" i="37"/>
  <c r="Q45" i="37"/>
  <c r="O45" i="37"/>
  <c r="N45" i="37"/>
  <c r="M45" i="37"/>
  <c r="K45" i="37"/>
  <c r="J45" i="37"/>
  <c r="I45" i="37"/>
  <c r="G45" i="37"/>
  <c r="F45" i="37"/>
  <c r="E45" i="37"/>
  <c r="D45" i="37"/>
  <c r="H44" i="37"/>
  <c r="H42" i="37"/>
  <c r="H41" i="37"/>
  <c r="H40" i="37"/>
  <c r="H39" i="37"/>
  <c r="H38" i="37"/>
  <c r="H37" i="37"/>
  <c r="H36" i="37"/>
  <c r="H35" i="37"/>
  <c r="H34" i="37"/>
  <c r="H33" i="37"/>
  <c r="H31" i="37"/>
  <c r="AP30" i="37"/>
  <c r="AM30" i="37"/>
  <c r="AL30" i="37"/>
  <c r="AK30" i="37"/>
  <c r="AJ30" i="37"/>
  <c r="AI30" i="37"/>
  <c r="AG30" i="37"/>
  <c r="AD30" i="37"/>
  <c r="AC30" i="37"/>
  <c r="Z30" i="37"/>
  <c r="Y30" i="37"/>
  <c r="X30" i="37"/>
  <c r="W30" i="37"/>
  <c r="R30" i="37"/>
  <c r="P30" i="37"/>
  <c r="O30" i="37"/>
  <c r="O29" i="37" s="1"/>
  <c r="N30" i="37"/>
  <c r="M30" i="37"/>
  <c r="M29" i="37" s="1"/>
  <c r="J30" i="37"/>
  <c r="AP29" i="37"/>
  <c r="X29" i="37"/>
  <c r="W29" i="37"/>
  <c r="AB28" i="37"/>
  <c r="AB27" i="37" s="1"/>
  <c r="H28" i="37"/>
  <c r="H27" i="37" s="1"/>
  <c r="C28" i="37"/>
  <c r="C27" i="37" s="1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V27" i="37"/>
  <c r="U27" i="37"/>
  <c r="T27" i="37"/>
  <c r="S27" i="37"/>
  <c r="R27" i="37"/>
  <c r="Q27" i="37"/>
  <c r="P27" i="37"/>
  <c r="O27" i="37"/>
  <c r="N27" i="37"/>
  <c r="M27" i="37"/>
  <c r="K27" i="37"/>
  <c r="J27" i="37"/>
  <c r="I27" i="37"/>
  <c r="G27" i="37"/>
  <c r="F27" i="37"/>
  <c r="E27" i="37"/>
  <c r="D27" i="37"/>
  <c r="AB25" i="37"/>
  <c r="C25" i="37"/>
  <c r="AQ23" i="37"/>
  <c r="AP21" i="37"/>
  <c r="AN21" i="37"/>
  <c r="AM21" i="37"/>
  <c r="AL21" i="37"/>
  <c r="AJ21" i="37"/>
  <c r="AI21" i="37"/>
  <c r="AG21" i="37"/>
  <c r="AF21" i="37"/>
  <c r="AE21" i="37"/>
  <c r="Z21" i="37"/>
  <c r="Y21" i="37"/>
  <c r="X21" i="37"/>
  <c r="T21" i="37"/>
  <c r="O21" i="37"/>
  <c r="M21" i="37"/>
  <c r="K21" i="37"/>
  <c r="J21" i="37"/>
  <c r="I21" i="37"/>
  <c r="F21" i="37"/>
  <c r="AB20" i="37"/>
  <c r="H20" i="37"/>
  <c r="AB19" i="37"/>
  <c r="L19" i="37"/>
  <c r="AB17" i="37"/>
  <c r="L17" i="37"/>
  <c r="H17" i="37"/>
  <c r="C17" i="37"/>
  <c r="C15" i="37" s="1"/>
  <c r="AB16" i="37"/>
  <c r="L16" i="37"/>
  <c r="H16" i="37"/>
  <c r="C16" i="37"/>
  <c r="AP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A15" i="37"/>
  <c r="Z15" i="37"/>
  <c r="Y15" i="37"/>
  <c r="X15" i="37"/>
  <c r="V15" i="37"/>
  <c r="N15" i="37"/>
  <c r="M15" i="37"/>
  <c r="J15" i="37"/>
  <c r="I15" i="37"/>
  <c r="G15" i="37"/>
  <c r="F15" i="37"/>
  <c r="E15" i="37"/>
  <c r="D15" i="37"/>
  <c r="AB14" i="37"/>
  <c r="H14" i="37"/>
  <c r="C14" i="37"/>
  <c r="AB13" i="37"/>
  <c r="L13" i="37"/>
  <c r="C13" i="37"/>
  <c r="AP9" i="37"/>
  <c r="AM9" i="37"/>
  <c r="AL9" i="37"/>
  <c r="AK9" i="37"/>
  <c r="AJ9" i="37"/>
  <c r="AI9" i="37"/>
  <c r="AD9" i="37"/>
  <c r="AC9" i="37"/>
  <c r="Z9" i="37"/>
  <c r="Y9" i="37"/>
  <c r="X9" i="37"/>
  <c r="W9" i="37"/>
  <c r="V9" i="37"/>
  <c r="R9" i="37"/>
  <c r="Q9" i="37"/>
  <c r="P9" i="37"/>
  <c r="K9" i="37"/>
  <c r="G9" i="37"/>
  <c r="F9" i="37"/>
  <c r="E9" i="37"/>
  <c r="AP7" i="37"/>
  <c r="F7" i="37"/>
  <c r="AB5" i="37"/>
  <c r="H5" i="37"/>
  <c r="C5" i="37"/>
  <c r="H3" i="37"/>
  <c r="L2" i="37"/>
  <c r="AB15" i="37" l="1"/>
  <c r="N29" i="37"/>
  <c r="C45" i="37"/>
  <c r="H45" i="37"/>
  <c r="Z57" i="37"/>
  <c r="F26" i="37"/>
  <c r="AC29" i="37"/>
  <c r="AK29" i="37"/>
  <c r="F29" i="37"/>
  <c r="F72" i="37" s="1"/>
  <c r="J9" i="37"/>
  <c r="AA27" i="37"/>
  <c r="AB44" i="37"/>
  <c r="AB31" i="37"/>
  <c r="AB35" i="37"/>
  <c r="AB39" i="37"/>
  <c r="AB42" i="37"/>
  <c r="AB43" i="37"/>
  <c r="AB33" i="37"/>
  <c r="AB40" i="37"/>
  <c r="AB37" i="37"/>
  <c r="AB41" i="37"/>
  <c r="F57" i="37"/>
  <c r="X7" i="37"/>
  <c r="Z7" i="37"/>
  <c r="H58" i="37"/>
  <c r="Y7" i="37"/>
  <c r="AP8" i="37"/>
  <c r="AP26" i="37"/>
  <c r="AP72" i="37" s="1"/>
  <c r="H21" i="37"/>
  <c r="J57" i="37"/>
  <c r="AD29" i="37"/>
  <c r="F8" i="37"/>
  <c r="Y29" i="37"/>
  <c r="AG29" i="37"/>
  <c r="I57" i="37"/>
  <c r="Y26" i="37" l="1"/>
  <c r="Y28" i="37" s="1"/>
  <c r="Z26" i="37"/>
  <c r="Z28" i="37" s="1"/>
  <c r="X26" i="37"/>
  <c r="X28" i="37" s="1"/>
  <c r="Y27" i="37" l="1"/>
  <c r="Y72" i="37" s="1"/>
  <c r="Z27" i="37"/>
  <c r="Z72" i="37" s="1"/>
  <c r="AE58" i="2"/>
  <c r="AE58" i="9"/>
  <c r="AE58" i="13"/>
  <c r="AE58" i="5"/>
  <c r="AE58" i="16"/>
  <c r="AE58" i="8"/>
  <c r="AE58" i="15"/>
  <c r="AE58" i="7"/>
  <c r="AE58" i="14"/>
  <c r="AE58" i="6"/>
  <c r="AE58" i="12"/>
  <c r="AE58" i="4"/>
  <c r="AE58" i="11"/>
  <c r="AE58" i="1"/>
  <c r="AE58" i="10"/>
  <c r="L28" i="37"/>
  <c r="X27" i="37"/>
  <c r="Z8" i="37" l="1"/>
  <c r="Y8" i="37"/>
  <c r="X8" i="37"/>
  <c r="X72" i="37"/>
  <c r="L27" i="37"/>
  <c r="AQ28" i="37"/>
  <c r="AQ27" i="37" l="1"/>
  <c r="AA24" i="7"/>
  <c r="AA24" i="21"/>
  <c r="AA24" i="30"/>
  <c r="AA24" i="14"/>
  <c r="AA24" i="6"/>
  <c r="AA24" i="22"/>
  <c r="AA24" i="31"/>
  <c r="AA24" i="13"/>
  <c r="AA24" i="23"/>
  <c r="AA24" i="32"/>
  <c r="AA24" i="5"/>
  <c r="AA24" i="12"/>
  <c r="AA24" i="4"/>
  <c r="AA24" i="24"/>
  <c r="AA24" i="33"/>
  <c r="AA24" i="11"/>
  <c r="AA24" i="1"/>
  <c r="AA24" i="25"/>
  <c r="AA24" i="10"/>
  <c r="AA24" i="17"/>
  <c r="AA24" i="26"/>
  <c r="AA24" i="15"/>
  <c r="AA24" i="2"/>
  <c r="AA24" i="9"/>
  <c r="AA24" i="18"/>
  <c r="AA24" i="28"/>
  <c r="AA24" i="16"/>
  <c r="AA24" i="8"/>
  <c r="AA24" i="19"/>
  <c r="AA24" i="29"/>
  <c r="AB71" i="36"/>
  <c r="H71" i="36"/>
  <c r="C71" i="36"/>
  <c r="AB70" i="36"/>
  <c r="H70" i="36"/>
  <c r="C70" i="36"/>
  <c r="H69" i="36"/>
  <c r="H68" i="36"/>
  <c r="H67" i="36"/>
  <c r="H66" i="36"/>
  <c r="H64" i="36"/>
  <c r="H63" i="36"/>
  <c r="H62" i="36"/>
  <c r="H61" i="36"/>
  <c r="H60" i="36"/>
  <c r="H59" i="36"/>
  <c r="AP58" i="36"/>
  <c r="AP57" i="36" s="1"/>
  <c r="AN58" i="36"/>
  <c r="AN57" i="36" s="1"/>
  <c r="AJ58" i="36"/>
  <c r="AJ57" i="36" s="1"/>
  <c r="AI58" i="36"/>
  <c r="AG58" i="36"/>
  <c r="AD58" i="36"/>
  <c r="AD57" i="36" s="1"/>
  <c r="AC58" i="36"/>
  <c r="Z58" i="36"/>
  <c r="Z57" i="36" s="1"/>
  <c r="Y58" i="36"/>
  <c r="Y29" i="36" s="1"/>
  <c r="X58" i="36"/>
  <c r="X57" i="36" s="1"/>
  <c r="W58" i="36"/>
  <c r="R58" i="36"/>
  <c r="P58" i="36"/>
  <c r="P57" i="36" s="1"/>
  <c r="O58" i="36"/>
  <c r="O57" i="36" s="1"/>
  <c r="N58" i="36"/>
  <c r="N57" i="36" s="1"/>
  <c r="M58" i="36"/>
  <c r="K58" i="36"/>
  <c r="J58" i="36"/>
  <c r="I58" i="36"/>
  <c r="F58" i="36"/>
  <c r="AK57" i="36"/>
  <c r="AI57" i="36"/>
  <c r="AG57" i="36"/>
  <c r="AF57" i="36"/>
  <c r="W57" i="36"/>
  <c r="R57" i="36"/>
  <c r="H55" i="36"/>
  <c r="C55" i="36"/>
  <c r="AB54" i="36"/>
  <c r="H54" i="36"/>
  <c r="C54" i="36"/>
  <c r="H53" i="36"/>
  <c r="C53" i="36"/>
  <c r="AB52" i="36"/>
  <c r="H52" i="36"/>
  <c r="C52" i="36"/>
  <c r="AB51" i="36"/>
  <c r="H51" i="36"/>
  <c r="C51" i="36"/>
  <c r="H50" i="36"/>
  <c r="C50" i="36"/>
  <c r="H49" i="36"/>
  <c r="C49" i="36"/>
  <c r="H48" i="36"/>
  <c r="C48" i="36"/>
  <c r="H47" i="36"/>
  <c r="C47" i="36"/>
  <c r="H46" i="36"/>
  <c r="C46" i="36"/>
  <c r="AP45" i="36"/>
  <c r="AN45" i="36"/>
  <c r="AM45" i="36"/>
  <c r="AL45" i="36"/>
  <c r="AK45" i="36"/>
  <c r="AH45" i="36"/>
  <c r="AG45" i="36"/>
  <c r="AG29" i="36" s="1"/>
  <c r="AF45" i="36"/>
  <c r="AE45" i="36"/>
  <c r="AD45" i="36"/>
  <c r="AC45" i="36"/>
  <c r="Z45" i="36"/>
  <c r="Y45" i="36"/>
  <c r="X45" i="36"/>
  <c r="W45" i="36"/>
  <c r="V45" i="36"/>
  <c r="Q45" i="36"/>
  <c r="O45" i="36"/>
  <c r="N45" i="36"/>
  <c r="M45" i="36"/>
  <c r="K45" i="36"/>
  <c r="J45" i="36"/>
  <c r="I45" i="36"/>
  <c r="G45" i="36"/>
  <c r="F45" i="36"/>
  <c r="E45" i="36"/>
  <c r="D45" i="36"/>
  <c r="AB44" i="36"/>
  <c r="H44" i="36"/>
  <c r="AB43" i="36"/>
  <c r="AB42" i="36"/>
  <c r="H42" i="36"/>
  <c r="AB41" i="36"/>
  <c r="H41" i="36"/>
  <c r="AB40" i="36"/>
  <c r="H40" i="36"/>
  <c r="AB39" i="36"/>
  <c r="H39" i="36"/>
  <c r="H38" i="36"/>
  <c r="AB37" i="36"/>
  <c r="H37" i="36"/>
  <c r="H36" i="36"/>
  <c r="AB35" i="36"/>
  <c r="H35" i="36"/>
  <c r="H34" i="36"/>
  <c r="AB33" i="36"/>
  <c r="H33" i="36"/>
  <c r="AB31" i="36"/>
  <c r="H31" i="36"/>
  <c r="AP30" i="36"/>
  <c r="AP29" i="36" s="1"/>
  <c r="AM30" i="36"/>
  <c r="AL30" i="36"/>
  <c r="AK30" i="36"/>
  <c r="AK29" i="36" s="1"/>
  <c r="AJ30" i="36"/>
  <c r="AI30" i="36"/>
  <c r="AG30" i="36"/>
  <c r="AD30" i="36"/>
  <c r="AC30" i="36"/>
  <c r="AC29" i="36" s="1"/>
  <c r="Z30" i="36"/>
  <c r="Y30" i="36"/>
  <c r="X30" i="36"/>
  <c r="W30" i="36"/>
  <c r="R30" i="36"/>
  <c r="P30" i="36"/>
  <c r="O30" i="36"/>
  <c r="O29" i="36" s="1"/>
  <c r="N30" i="36"/>
  <c r="N29" i="36" s="1"/>
  <c r="M30" i="36"/>
  <c r="M29" i="36" s="1"/>
  <c r="J30" i="36"/>
  <c r="X29" i="36"/>
  <c r="AB28" i="36"/>
  <c r="AB27" i="36" s="1"/>
  <c r="H28" i="36"/>
  <c r="H27" i="36" s="1"/>
  <c r="C28" i="36"/>
  <c r="AP27" i="36"/>
  <c r="AO27" i="36"/>
  <c r="AN27" i="36"/>
  <c r="AM27" i="36"/>
  <c r="AL27" i="36"/>
  <c r="AK27" i="36"/>
  <c r="AJ27" i="36"/>
  <c r="AI27" i="36"/>
  <c r="AH27" i="36"/>
  <c r="AG27" i="36"/>
  <c r="AF27" i="36"/>
  <c r="AE27" i="36"/>
  <c r="AD27" i="36"/>
  <c r="AC27" i="36"/>
  <c r="V27" i="36"/>
  <c r="U27" i="36"/>
  <c r="T27" i="36"/>
  <c r="S27" i="36"/>
  <c r="R27" i="36"/>
  <c r="Q27" i="36"/>
  <c r="P27" i="36"/>
  <c r="O27" i="36"/>
  <c r="N27" i="36"/>
  <c r="M27" i="36"/>
  <c r="K27" i="36"/>
  <c r="J27" i="36"/>
  <c r="I27" i="36"/>
  <c r="G27" i="36"/>
  <c r="F27" i="36"/>
  <c r="E27" i="36"/>
  <c r="D27" i="36"/>
  <c r="C27" i="36"/>
  <c r="AB25" i="36"/>
  <c r="C25" i="36"/>
  <c r="AQ23" i="36"/>
  <c r="AP21" i="36"/>
  <c r="AN21" i="36"/>
  <c r="AM21" i="36"/>
  <c r="AL21" i="36"/>
  <c r="AJ21" i="36"/>
  <c r="AI21" i="36"/>
  <c r="AG21" i="36"/>
  <c r="AF21" i="36"/>
  <c r="AE21" i="36"/>
  <c r="Z21" i="36"/>
  <c r="Y21" i="36"/>
  <c r="X21" i="36"/>
  <c r="T21" i="36"/>
  <c r="O21" i="36"/>
  <c r="M21" i="36"/>
  <c r="K21" i="36"/>
  <c r="J21" i="36"/>
  <c r="I21" i="36"/>
  <c r="F21" i="36"/>
  <c r="AB20" i="36"/>
  <c r="H20" i="36"/>
  <c r="AB19" i="36"/>
  <c r="L19" i="36"/>
  <c r="AB17" i="36"/>
  <c r="L17" i="36"/>
  <c r="H17" i="36"/>
  <c r="C17" i="36"/>
  <c r="AB16" i="36"/>
  <c r="L16" i="36"/>
  <c r="H16" i="36"/>
  <c r="C16" i="36"/>
  <c r="AP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A15" i="36"/>
  <c r="Z15" i="36"/>
  <c r="Y15" i="36"/>
  <c r="X15" i="36"/>
  <c r="V15" i="36"/>
  <c r="N15" i="36"/>
  <c r="M15" i="36"/>
  <c r="J15" i="36"/>
  <c r="I15" i="36"/>
  <c r="G15" i="36"/>
  <c r="F15" i="36"/>
  <c r="E15" i="36"/>
  <c r="D15" i="36"/>
  <c r="AB14" i="36"/>
  <c r="H14" i="36"/>
  <c r="C14" i="36"/>
  <c r="AB13" i="36"/>
  <c r="L13" i="36"/>
  <c r="C13" i="36"/>
  <c r="AP9" i="36"/>
  <c r="AM9" i="36"/>
  <c r="AL9" i="36"/>
  <c r="AK9" i="36"/>
  <c r="AJ9" i="36"/>
  <c r="AI9" i="36"/>
  <c r="AD9" i="36"/>
  <c r="AC9" i="36"/>
  <c r="Z9" i="36"/>
  <c r="Y9" i="36"/>
  <c r="X9" i="36"/>
  <c r="W9" i="36"/>
  <c r="V9" i="36"/>
  <c r="R9" i="36"/>
  <c r="Q9" i="36"/>
  <c r="P9" i="36"/>
  <c r="K9" i="36"/>
  <c r="G9" i="36"/>
  <c r="F9" i="36"/>
  <c r="E9" i="36"/>
  <c r="AP7" i="36"/>
  <c r="F7" i="36"/>
  <c r="AB5" i="36"/>
  <c r="H5" i="36"/>
  <c r="C5" i="36"/>
  <c r="H3" i="36"/>
  <c r="L2" i="36"/>
  <c r="AB71" i="35"/>
  <c r="H71" i="35"/>
  <c r="C71" i="35"/>
  <c r="AB70" i="35"/>
  <c r="H70" i="35"/>
  <c r="C70" i="35"/>
  <c r="H69" i="35"/>
  <c r="H68" i="35"/>
  <c r="H67" i="35"/>
  <c r="H66" i="35"/>
  <c r="H64" i="35"/>
  <c r="H63" i="35"/>
  <c r="H62" i="35"/>
  <c r="H61" i="35"/>
  <c r="H60" i="35"/>
  <c r="H59" i="35"/>
  <c r="AP58" i="35"/>
  <c r="AP57" i="35" s="1"/>
  <c r="AN58" i="35"/>
  <c r="AN57" i="35" s="1"/>
  <c r="AJ58" i="35"/>
  <c r="AJ57" i="35" s="1"/>
  <c r="AI58" i="35"/>
  <c r="AG58" i="35"/>
  <c r="AD58" i="35"/>
  <c r="AC58" i="35"/>
  <c r="Z58" i="35"/>
  <c r="Y58" i="35"/>
  <c r="Y57" i="35" s="1"/>
  <c r="X58" i="35"/>
  <c r="X57" i="35" s="1"/>
  <c r="W58" i="35"/>
  <c r="R58" i="35"/>
  <c r="P58" i="35"/>
  <c r="P57" i="35" s="1"/>
  <c r="O58" i="35"/>
  <c r="N58" i="35"/>
  <c r="N57" i="35" s="1"/>
  <c r="M58" i="35"/>
  <c r="M29" i="35" s="1"/>
  <c r="K58" i="35"/>
  <c r="J58" i="35"/>
  <c r="I58" i="35"/>
  <c r="F58" i="35"/>
  <c r="AK57" i="35"/>
  <c r="AI57" i="35"/>
  <c r="AG57" i="35"/>
  <c r="AF57" i="35"/>
  <c r="AD57" i="35"/>
  <c r="Z57" i="35"/>
  <c r="W57" i="35"/>
  <c r="R57" i="35"/>
  <c r="O57" i="35"/>
  <c r="H55" i="35"/>
  <c r="C55" i="35"/>
  <c r="AB54" i="35"/>
  <c r="H54" i="35"/>
  <c r="C54" i="35"/>
  <c r="H53" i="35"/>
  <c r="C53" i="35"/>
  <c r="AB52" i="35"/>
  <c r="H52" i="35"/>
  <c r="C52" i="35"/>
  <c r="AB51" i="35"/>
  <c r="H51" i="35"/>
  <c r="C51" i="35"/>
  <c r="H50" i="35"/>
  <c r="C50" i="35"/>
  <c r="H49" i="35"/>
  <c r="C49" i="35"/>
  <c r="H48" i="35"/>
  <c r="C48" i="35"/>
  <c r="H47" i="35"/>
  <c r="C47" i="35"/>
  <c r="H46" i="35"/>
  <c r="C46" i="35"/>
  <c r="AP45" i="35"/>
  <c r="AP29" i="35" s="1"/>
  <c r="AN45" i="35"/>
  <c r="AM45" i="35"/>
  <c r="AL45" i="35"/>
  <c r="AK45" i="35"/>
  <c r="AH45" i="35"/>
  <c r="AG45" i="35"/>
  <c r="AF45" i="35"/>
  <c r="AE45" i="35"/>
  <c r="AD45" i="35"/>
  <c r="AC45" i="35"/>
  <c r="Z45" i="35"/>
  <c r="Y45" i="35"/>
  <c r="X45" i="35"/>
  <c r="X29" i="35" s="1"/>
  <c r="W45" i="35"/>
  <c r="V45" i="35"/>
  <c r="Q45" i="35"/>
  <c r="O45" i="35"/>
  <c r="N45" i="35"/>
  <c r="M45" i="35"/>
  <c r="K45" i="35"/>
  <c r="J45" i="35"/>
  <c r="I45" i="35"/>
  <c r="G45" i="35"/>
  <c r="F45" i="35"/>
  <c r="E45" i="35"/>
  <c r="D45" i="35"/>
  <c r="AB44" i="35"/>
  <c r="H44" i="35"/>
  <c r="AB43" i="35"/>
  <c r="AB42" i="35"/>
  <c r="H42" i="35"/>
  <c r="AB41" i="35"/>
  <c r="H41" i="35"/>
  <c r="AB40" i="35"/>
  <c r="H40" i="35"/>
  <c r="AB39" i="35"/>
  <c r="H39" i="35"/>
  <c r="H38" i="35"/>
  <c r="AB37" i="35"/>
  <c r="H37" i="35"/>
  <c r="H36" i="35"/>
  <c r="AB35" i="35"/>
  <c r="H35" i="35"/>
  <c r="H34" i="35"/>
  <c r="AB33" i="35"/>
  <c r="H33" i="35"/>
  <c r="AB31" i="35"/>
  <c r="H31" i="35"/>
  <c r="AP30" i="35"/>
  <c r="AM30" i="35"/>
  <c r="AL30" i="35"/>
  <c r="AK30" i="35"/>
  <c r="AJ30" i="35"/>
  <c r="AI30" i="35"/>
  <c r="AG30" i="35"/>
  <c r="AD30" i="35"/>
  <c r="AC30" i="35"/>
  <c r="Z30" i="35"/>
  <c r="Z29" i="35" s="1"/>
  <c r="Y30" i="35"/>
  <c r="X30" i="35"/>
  <c r="W30" i="35"/>
  <c r="R30" i="35"/>
  <c r="P30" i="35"/>
  <c r="O30" i="35"/>
  <c r="N30" i="35"/>
  <c r="M30" i="35"/>
  <c r="J30" i="35"/>
  <c r="AK29" i="35"/>
  <c r="AG29" i="35"/>
  <c r="AC29" i="35"/>
  <c r="Y29" i="35"/>
  <c r="AB28" i="35"/>
  <c r="AB27" i="35" s="1"/>
  <c r="H28" i="35"/>
  <c r="H27" i="35" s="1"/>
  <c r="C28" i="35"/>
  <c r="C27" i="35" s="1"/>
  <c r="AP27" i="35"/>
  <c r="AO27" i="35"/>
  <c r="AN27" i="35"/>
  <c r="AM27" i="35"/>
  <c r="AL27" i="35"/>
  <c r="AK27" i="35"/>
  <c r="AJ27" i="35"/>
  <c r="AI27" i="35"/>
  <c r="AH27" i="35"/>
  <c r="AG27" i="35"/>
  <c r="AF27" i="35"/>
  <c r="AE27" i="35"/>
  <c r="AD27" i="35"/>
  <c r="AC27" i="35"/>
  <c r="V27" i="35"/>
  <c r="U27" i="35"/>
  <c r="T27" i="35"/>
  <c r="S27" i="35"/>
  <c r="R27" i="35"/>
  <c r="Q27" i="35"/>
  <c r="P27" i="35"/>
  <c r="O27" i="35"/>
  <c r="N27" i="35"/>
  <c r="M27" i="35"/>
  <c r="K27" i="35"/>
  <c r="J27" i="35"/>
  <c r="I27" i="35"/>
  <c r="G27" i="35"/>
  <c r="F27" i="35"/>
  <c r="E27" i="35"/>
  <c r="D27" i="35"/>
  <c r="AB25" i="35"/>
  <c r="C25" i="35"/>
  <c r="AQ23" i="35"/>
  <c r="AP21" i="35"/>
  <c r="AN21" i="35"/>
  <c r="AM21" i="35"/>
  <c r="AL21" i="35"/>
  <c r="AJ21" i="35"/>
  <c r="AI21" i="35"/>
  <c r="AG21" i="35"/>
  <c r="AF21" i="35"/>
  <c r="AE21" i="35"/>
  <c r="Z21" i="35"/>
  <c r="Y21" i="35"/>
  <c r="X21" i="35"/>
  <c r="T21" i="35"/>
  <c r="O21" i="35"/>
  <c r="M21" i="35"/>
  <c r="K21" i="35"/>
  <c r="J21" i="35"/>
  <c r="I21" i="35"/>
  <c r="F21" i="35"/>
  <c r="AB20" i="35"/>
  <c r="H20" i="35"/>
  <c r="AB19" i="35"/>
  <c r="L19" i="35"/>
  <c r="AB17" i="35"/>
  <c r="L17" i="35"/>
  <c r="H17" i="35"/>
  <c r="C17" i="35"/>
  <c r="AB16" i="35"/>
  <c r="AB15" i="35" s="1"/>
  <c r="L16" i="35"/>
  <c r="H16" i="35"/>
  <c r="C16" i="35"/>
  <c r="AP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A15" i="35"/>
  <c r="Z15" i="35"/>
  <c r="Y15" i="35"/>
  <c r="X15" i="35"/>
  <c r="V15" i="35"/>
  <c r="N15" i="35"/>
  <c r="M15" i="35"/>
  <c r="J15" i="35"/>
  <c r="I15" i="35"/>
  <c r="G15" i="35"/>
  <c r="F15" i="35"/>
  <c r="E15" i="35"/>
  <c r="D15" i="35"/>
  <c r="AB14" i="35"/>
  <c r="H14" i="35"/>
  <c r="C14" i="35"/>
  <c r="AB13" i="35"/>
  <c r="L13" i="35"/>
  <c r="C13" i="35"/>
  <c r="AP9" i="35"/>
  <c r="AM9" i="35"/>
  <c r="AL9" i="35"/>
  <c r="AK9" i="35"/>
  <c r="AJ9" i="35"/>
  <c r="AI9" i="35"/>
  <c r="AD9" i="35"/>
  <c r="AC9" i="35"/>
  <c r="Z9" i="35"/>
  <c r="Y9" i="35"/>
  <c r="X9" i="35"/>
  <c r="W9" i="35"/>
  <c r="V9" i="35"/>
  <c r="R9" i="35"/>
  <c r="Q9" i="35"/>
  <c r="P9" i="35"/>
  <c r="K9" i="35"/>
  <c r="G9" i="35"/>
  <c r="F9" i="35"/>
  <c r="E9" i="35"/>
  <c r="AP7" i="35"/>
  <c r="F7" i="35"/>
  <c r="F8" i="35" s="1"/>
  <c r="AB5" i="35"/>
  <c r="H5" i="35"/>
  <c r="C5" i="35"/>
  <c r="H3" i="35"/>
  <c r="L2" i="35"/>
  <c r="H45" i="35" l="1"/>
  <c r="W29" i="36"/>
  <c r="C45" i="35"/>
  <c r="H21" i="36"/>
  <c r="N29" i="35"/>
  <c r="O29" i="35"/>
  <c r="Y57" i="36"/>
  <c r="AB15" i="36"/>
  <c r="C45" i="36"/>
  <c r="Z29" i="36"/>
  <c r="H21" i="35"/>
  <c r="W29" i="35"/>
  <c r="H45" i="36"/>
  <c r="F57" i="36"/>
  <c r="F57" i="35"/>
  <c r="I57" i="36"/>
  <c r="C15" i="36"/>
  <c r="J9" i="35"/>
  <c r="AA27" i="35"/>
  <c r="J9" i="36"/>
  <c r="AA27" i="36"/>
  <c r="F29" i="35"/>
  <c r="F29" i="36"/>
  <c r="C15" i="35"/>
  <c r="AP26" i="36"/>
  <c r="AP72" i="36" s="1"/>
  <c r="AP8" i="36"/>
  <c r="F26" i="36"/>
  <c r="F8" i="36"/>
  <c r="AC57" i="36"/>
  <c r="H58" i="36"/>
  <c r="M57" i="36"/>
  <c r="J57" i="36"/>
  <c r="AD29" i="36"/>
  <c r="AD29" i="35"/>
  <c r="AP26" i="35"/>
  <c r="AP72" i="35" s="1"/>
  <c r="J57" i="35"/>
  <c r="AP8" i="35"/>
  <c r="H58" i="35"/>
  <c r="F26" i="35"/>
  <c r="M57" i="35"/>
  <c r="AC57" i="35"/>
  <c r="I57" i="35"/>
  <c r="F72" i="36" l="1"/>
  <c r="F72" i="35"/>
  <c r="AB71" i="34" l="1"/>
  <c r="H71" i="34"/>
  <c r="C71" i="34"/>
  <c r="AB70" i="34"/>
  <c r="H70" i="34"/>
  <c r="C70" i="34"/>
  <c r="H69" i="34"/>
  <c r="H68" i="34"/>
  <c r="H67" i="34"/>
  <c r="H66" i="34"/>
  <c r="H64" i="34"/>
  <c r="H63" i="34"/>
  <c r="H62" i="34"/>
  <c r="H61" i="34"/>
  <c r="H60" i="34"/>
  <c r="H59" i="34"/>
  <c r="AP58" i="34"/>
  <c r="AN58" i="34"/>
  <c r="AJ58" i="34"/>
  <c r="AI58" i="34"/>
  <c r="AG58" i="34"/>
  <c r="AD58" i="34"/>
  <c r="AD57" i="34" s="1"/>
  <c r="AC58" i="34"/>
  <c r="AC57" i="34" s="1"/>
  <c r="Z58" i="34"/>
  <c r="Z57" i="34" s="1"/>
  <c r="Y58" i="34"/>
  <c r="Y57" i="34" s="1"/>
  <c r="X58" i="34"/>
  <c r="X57" i="34" s="1"/>
  <c r="W58" i="34"/>
  <c r="W57" i="34" s="1"/>
  <c r="R58" i="34"/>
  <c r="P58" i="34"/>
  <c r="O58" i="34"/>
  <c r="N58" i="34"/>
  <c r="M58" i="34"/>
  <c r="K58" i="34"/>
  <c r="J58" i="34"/>
  <c r="I58" i="34"/>
  <c r="F58" i="34"/>
  <c r="AP57" i="34"/>
  <c r="AN57" i="34"/>
  <c r="AK57" i="34"/>
  <c r="AJ57" i="34"/>
  <c r="AI57" i="34"/>
  <c r="AF57" i="34"/>
  <c r="P57" i="34"/>
  <c r="O57" i="34"/>
  <c r="N57" i="34"/>
  <c r="M57" i="34"/>
  <c r="H55" i="34"/>
  <c r="C55" i="34"/>
  <c r="AB54" i="34"/>
  <c r="H54" i="34"/>
  <c r="C54" i="34"/>
  <c r="H53" i="34"/>
  <c r="C53" i="34"/>
  <c r="AB52" i="34"/>
  <c r="H52" i="34"/>
  <c r="C52" i="34"/>
  <c r="AB51" i="34"/>
  <c r="H51" i="34"/>
  <c r="C51" i="34"/>
  <c r="H50" i="34"/>
  <c r="C50" i="34"/>
  <c r="H49" i="34"/>
  <c r="C49" i="34"/>
  <c r="H48" i="34"/>
  <c r="C48" i="34"/>
  <c r="H47" i="34"/>
  <c r="C47" i="34"/>
  <c r="H46" i="34"/>
  <c r="C46" i="34"/>
  <c r="AP45" i="34"/>
  <c r="AN45" i="34"/>
  <c r="AM45" i="34"/>
  <c r="AL45" i="34"/>
  <c r="AK45" i="34"/>
  <c r="AH45" i="34"/>
  <c r="AG45" i="34"/>
  <c r="AF45" i="34"/>
  <c r="AE45" i="34"/>
  <c r="AD45" i="34"/>
  <c r="AC45" i="34"/>
  <c r="Z45" i="34"/>
  <c r="Y45" i="34"/>
  <c r="X45" i="34"/>
  <c r="W45" i="34"/>
  <c r="V45" i="34"/>
  <c r="Q45" i="34"/>
  <c r="O45" i="34"/>
  <c r="N45" i="34"/>
  <c r="N29" i="34" s="1"/>
  <c r="M45" i="34"/>
  <c r="K45" i="34"/>
  <c r="J45" i="34"/>
  <c r="I45" i="34"/>
  <c r="G45" i="34"/>
  <c r="F45" i="34"/>
  <c r="E45" i="34"/>
  <c r="D45" i="34"/>
  <c r="AB44" i="34"/>
  <c r="H44" i="34"/>
  <c r="AB43" i="34"/>
  <c r="AB42" i="34"/>
  <c r="H42" i="34"/>
  <c r="AB41" i="34"/>
  <c r="H41" i="34"/>
  <c r="AB40" i="34"/>
  <c r="H40" i="34"/>
  <c r="AB39" i="34"/>
  <c r="H39" i="34"/>
  <c r="H38" i="34"/>
  <c r="AB37" i="34"/>
  <c r="H37" i="34"/>
  <c r="H36" i="34"/>
  <c r="AB35" i="34"/>
  <c r="H35" i="34"/>
  <c r="H34" i="34"/>
  <c r="AB33" i="34"/>
  <c r="H33" i="34"/>
  <c r="AB31" i="34"/>
  <c r="H31" i="34"/>
  <c r="AP30" i="34"/>
  <c r="AM30" i="34"/>
  <c r="AL30" i="34"/>
  <c r="AK30" i="34"/>
  <c r="AJ30" i="34"/>
  <c r="AI30" i="34"/>
  <c r="AG30" i="34"/>
  <c r="AD30" i="34"/>
  <c r="AD29" i="34" s="1"/>
  <c r="AC30" i="34"/>
  <c r="Z30" i="34"/>
  <c r="Y30" i="34"/>
  <c r="X30" i="34"/>
  <c r="W30" i="34"/>
  <c r="R30" i="34"/>
  <c r="P30" i="34"/>
  <c r="O30" i="34"/>
  <c r="N30" i="34"/>
  <c r="M30" i="34"/>
  <c r="J30" i="34"/>
  <c r="AB28" i="34"/>
  <c r="H28" i="34"/>
  <c r="C28" i="34"/>
  <c r="AP27" i="34"/>
  <c r="AO27" i="34"/>
  <c r="AN27" i="34"/>
  <c r="AM27" i="34"/>
  <c r="AL27" i="34"/>
  <c r="AK27" i="34"/>
  <c r="AJ27" i="34"/>
  <c r="AI27" i="34"/>
  <c r="AH27" i="34"/>
  <c r="AG27" i="34"/>
  <c r="AF27" i="34"/>
  <c r="AE27" i="34"/>
  <c r="AD27" i="34"/>
  <c r="AC27" i="34"/>
  <c r="V27" i="34"/>
  <c r="U27" i="34"/>
  <c r="T27" i="34"/>
  <c r="S27" i="34"/>
  <c r="R27" i="34"/>
  <c r="Q27" i="34"/>
  <c r="P27" i="34"/>
  <c r="O27" i="34"/>
  <c r="N27" i="34"/>
  <c r="M27" i="34"/>
  <c r="K27" i="34"/>
  <c r="J27" i="34"/>
  <c r="I27" i="34"/>
  <c r="G27" i="34"/>
  <c r="F27" i="34"/>
  <c r="E27" i="34"/>
  <c r="D27" i="34"/>
  <c r="C27" i="34"/>
  <c r="AB25" i="34"/>
  <c r="C25" i="34"/>
  <c r="AQ23" i="34"/>
  <c r="AP21" i="34"/>
  <c r="AN21" i="34"/>
  <c r="AM21" i="34"/>
  <c r="AL21" i="34"/>
  <c r="AJ21" i="34"/>
  <c r="AI21" i="34"/>
  <c r="AG21" i="34"/>
  <c r="AF21" i="34"/>
  <c r="AE21" i="34"/>
  <c r="Z21" i="34"/>
  <c r="Y21" i="34"/>
  <c r="X21" i="34"/>
  <c r="T21" i="34"/>
  <c r="O21" i="34"/>
  <c r="M21" i="34"/>
  <c r="K21" i="34"/>
  <c r="J21" i="34"/>
  <c r="I21" i="34"/>
  <c r="H21" i="34"/>
  <c r="F21" i="34"/>
  <c r="AB20" i="34"/>
  <c r="H20" i="34"/>
  <c r="AB19" i="34"/>
  <c r="L19" i="34"/>
  <c r="AB17" i="34"/>
  <c r="L17" i="34"/>
  <c r="H17" i="34"/>
  <c r="C17" i="34"/>
  <c r="AB16" i="34"/>
  <c r="L16" i="34"/>
  <c r="H16" i="34"/>
  <c r="C16" i="34"/>
  <c r="AP15" i="34"/>
  <c r="AN15" i="34"/>
  <c r="AM15" i="34"/>
  <c r="AL15" i="34"/>
  <c r="AK15" i="34"/>
  <c r="AJ15" i="34"/>
  <c r="AI15" i="34"/>
  <c r="AH15" i="34"/>
  <c r="AG15" i="34"/>
  <c r="AF15" i="34"/>
  <c r="AE15" i="34"/>
  <c r="AD15" i="34"/>
  <c r="AC15" i="34"/>
  <c r="AA15" i="34"/>
  <c r="Z15" i="34"/>
  <c r="Y15" i="34"/>
  <c r="X15" i="34"/>
  <c r="V15" i="34"/>
  <c r="N15" i="34"/>
  <c r="M15" i="34"/>
  <c r="J15" i="34"/>
  <c r="I15" i="34"/>
  <c r="G15" i="34"/>
  <c r="F15" i="34"/>
  <c r="E15" i="34"/>
  <c r="D15" i="34"/>
  <c r="AB14" i="34"/>
  <c r="H14" i="34"/>
  <c r="C14" i="34"/>
  <c r="AB13" i="34"/>
  <c r="L13" i="34"/>
  <c r="C13" i="34"/>
  <c r="AP9" i="34"/>
  <c r="AM9" i="34"/>
  <c r="AL9" i="34"/>
  <c r="AK9" i="34"/>
  <c r="AJ9" i="34"/>
  <c r="AI9" i="34"/>
  <c r="AD9" i="34"/>
  <c r="AC9" i="34"/>
  <c r="Z9" i="34"/>
  <c r="Y9" i="34"/>
  <c r="X9" i="34"/>
  <c r="W9" i="34"/>
  <c r="V9" i="34"/>
  <c r="R9" i="34"/>
  <c r="Q9" i="34"/>
  <c r="P9" i="34"/>
  <c r="K9" i="34"/>
  <c r="G9" i="34"/>
  <c r="F9" i="34"/>
  <c r="E9" i="34"/>
  <c r="AP7" i="34"/>
  <c r="F7" i="34"/>
  <c r="AB5" i="34"/>
  <c r="H5" i="34"/>
  <c r="C5" i="34"/>
  <c r="H3" i="34"/>
  <c r="L2" i="34"/>
  <c r="X29" i="34" l="1"/>
  <c r="AA27" i="34"/>
  <c r="F57" i="34"/>
  <c r="AB27" i="34"/>
  <c r="AP29" i="34"/>
  <c r="I57" i="34"/>
  <c r="O29" i="34"/>
  <c r="R57" i="34"/>
  <c r="AG57" i="34"/>
  <c r="AP8" i="34"/>
  <c r="Y29" i="34"/>
  <c r="AB15" i="34"/>
  <c r="W29" i="34"/>
  <c r="AG29" i="34"/>
  <c r="H45" i="34"/>
  <c r="Z29" i="34"/>
  <c r="H27" i="34"/>
  <c r="F29" i="34"/>
  <c r="H58" i="34"/>
  <c r="AK29" i="34"/>
  <c r="M29" i="34"/>
  <c r="AC29" i="34"/>
  <c r="F8" i="34"/>
  <c r="C45" i="34"/>
  <c r="J57" i="34"/>
  <c r="J9" i="34"/>
  <c r="AP26" i="34"/>
  <c r="C15" i="34"/>
  <c r="F26" i="34"/>
  <c r="D15" i="33"/>
  <c r="D27" i="33"/>
  <c r="D45" i="33"/>
  <c r="AP72" i="34" l="1"/>
  <c r="F72" i="34"/>
  <c r="AB44" i="33" l="1"/>
  <c r="AB44" i="32"/>
  <c r="AB44" i="30"/>
  <c r="AB44" i="29"/>
  <c r="AB44" i="28"/>
  <c r="AB44" i="26"/>
  <c r="AB44" i="25"/>
  <c r="AB44" i="24"/>
  <c r="AB44" i="23"/>
  <c r="AB44" i="22"/>
  <c r="AB44" i="21"/>
  <c r="AB44" i="19"/>
  <c r="AB44" i="18"/>
  <c r="AB44" i="17"/>
  <c r="AB44" i="1"/>
  <c r="AB44" i="4"/>
  <c r="AB44" i="5"/>
  <c r="AB44" i="6"/>
  <c r="AB44" i="7"/>
  <c r="AB44" i="8"/>
  <c r="AB44" i="9"/>
  <c r="AB44" i="10"/>
  <c r="AB44" i="11"/>
  <c r="AB44" i="12"/>
  <c r="AB44" i="13"/>
  <c r="AB44" i="14"/>
  <c r="AB44" i="15"/>
  <c r="AB44" i="16"/>
  <c r="AB44" i="2"/>
  <c r="AB44" i="31"/>
  <c r="H44" i="33"/>
  <c r="H44" i="32"/>
  <c r="H44" i="30"/>
  <c r="H44" i="29"/>
  <c r="H44" i="28"/>
  <c r="H44" i="26"/>
  <c r="H44" i="25"/>
  <c r="H44" i="24"/>
  <c r="H44" i="23"/>
  <c r="H44" i="22"/>
  <c r="H44" i="21"/>
  <c r="H44" i="19"/>
  <c r="H44" i="18"/>
  <c r="H44" i="17"/>
  <c r="H44" i="1"/>
  <c r="H44" i="4"/>
  <c r="H44" i="5"/>
  <c r="H44" i="6"/>
  <c r="H44" i="7"/>
  <c r="H44" i="8"/>
  <c r="H44" i="9"/>
  <c r="H44" i="10"/>
  <c r="H44" i="11"/>
  <c r="H44" i="12"/>
  <c r="H44" i="13"/>
  <c r="H44" i="14"/>
  <c r="H44" i="15"/>
  <c r="H44" i="16"/>
  <c r="H44" i="2"/>
  <c r="H44" i="31"/>
  <c r="C44" i="5" l="1"/>
  <c r="C44" i="6"/>
  <c r="C44" i="17"/>
  <c r="C44" i="15"/>
  <c r="C44" i="7"/>
  <c r="C44" i="21"/>
  <c r="C44" i="10"/>
  <c r="C44" i="14"/>
  <c r="C44" i="13"/>
  <c r="C44" i="12"/>
  <c r="C44" i="4"/>
  <c r="C44" i="11"/>
  <c r="C44" i="1"/>
  <c r="C44" i="2"/>
  <c r="C44" i="9"/>
  <c r="C44" i="18"/>
  <c r="C44" i="16"/>
  <c r="C44" i="8"/>
  <c r="C44" i="19"/>
  <c r="AL21" i="33" l="1"/>
  <c r="AL21" i="32"/>
  <c r="AL21" i="31"/>
  <c r="AL21" i="30"/>
  <c r="AL21" i="29"/>
  <c r="AL21" i="28"/>
  <c r="AL21" i="26"/>
  <c r="AL21" i="25"/>
  <c r="AL21" i="24"/>
  <c r="AL21" i="23"/>
  <c r="AL21" i="22"/>
  <c r="AL21" i="21"/>
  <c r="AL21" i="19"/>
  <c r="AL21" i="18"/>
  <c r="AL21" i="17"/>
  <c r="AL21" i="1"/>
  <c r="AL21" i="4"/>
  <c r="AL21" i="5"/>
  <c r="AL21" i="6"/>
  <c r="AL21" i="7"/>
  <c r="AL21" i="8"/>
  <c r="AL21" i="9"/>
  <c r="AL21" i="10"/>
  <c r="AL21" i="11"/>
  <c r="AL21" i="12"/>
  <c r="AL21" i="13"/>
  <c r="AL21" i="14"/>
  <c r="AL21" i="15"/>
  <c r="AL21" i="16"/>
  <c r="AL21" i="2"/>
  <c r="AK21" i="6" l="1"/>
  <c r="AK21" i="5"/>
  <c r="AK21" i="14"/>
  <c r="AK21" i="12"/>
  <c r="AK21" i="4"/>
  <c r="AK21" i="13"/>
  <c r="AK21" i="11"/>
  <c r="AK21" i="1"/>
  <c r="AK21" i="10"/>
  <c r="AK21" i="17"/>
  <c r="AK21" i="2"/>
  <c r="AK21" i="9"/>
  <c r="AK21" i="18"/>
  <c r="AK21" i="16"/>
  <c r="AK21" i="8"/>
  <c r="AK21" i="19"/>
  <c r="AK21" i="15"/>
  <c r="AK21" i="7"/>
  <c r="AK21" i="21"/>
  <c r="AJ58" i="33"/>
  <c r="AJ30" i="33"/>
  <c r="AJ27" i="33"/>
  <c r="AJ21" i="33"/>
  <c r="AJ15" i="33"/>
  <c r="AJ9" i="33"/>
  <c r="AJ58" i="32"/>
  <c r="AJ57" i="32" s="1"/>
  <c r="AJ30" i="32"/>
  <c r="AJ27" i="32"/>
  <c r="AJ21" i="32"/>
  <c r="AJ15" i="32"/>
  <c r="AJ9" i="32"/>
  <c r="AJ58" i="31"/>
  <c r="AJ57" i="31"/>
  <c r="AJ30" i="31"/>
  <c r="AJ27" i="31"/>
  <c r="AJ21" i="31"/>
  <c r="AJ15" i="31"/>
  <c r="AJ9" i="31"/>
  <c r="AJ58" i="30"/>
  <c r="AJ57" i="30" s="1"/>
  <c r="AJ30" i="30"/>
  <c r="AJ27" i="30"/>
  <c r="AJ21" i="30"/>
  <c r="AJ15" i="30"/>
  <c r="AJ9" i="30"/>
  <c r="AJ58" i="29"/>
  <c r="AJ57" i="29" s="1"/>
  <c r="AJ30" i="29"/>
  <c r="AJ27" i="29"/>
  <c r="AJ21" i="29"/>
  <c r="AJ15" i="29"/>
  <c r="AJ9" i="29"/>
  <c r="AJ58" i="28"/>
  <c r="AJ57" i="28" s="1"/>
  <c r="AJ30" i="28"/>
  <c r="AJ27" i="28"/>
  <c r="AJ21" i="28"/>
  <c r="AJ15" i="28"/>
  <c r="AJ9" i="28"/>
  <c r="AJ58" i="26"/>
  <c r="AJ57" i="26" s="1"/>
  <c r="AJ30" i="26"/>
  <c r="AJ27" i="26"/>
  <c r="AJ21" i="26"/>
  <c r="AJ15" i="26"/>
  <c r="AJ9" i="26"/>
  <c r="AJ58" i="25"/>
  <c r="AJ57" i="25"/>
  <c r="AJ30" i="25"/>
  <c r="AJ27" i="25"/>
  <c r="AJ21" i="25"/>
  <c r="AJ15" i="25"/>
  <c r="AJ9" i="25"/>
  <c r="AJ58" i="24"/>
  <c r="AJ57" i="24" s="1"/>
  <c r="AJ30" i="24"/>
  <c r="AJ27" i="24"/>
  <c r="AJ21" i="24"/>
  <c r="AJ15" i="24"/>
  <c r="AJ9" i="24"/>
  <c r="AJ58" i="23"/>
  <c r="AJ57" i="23" s="1"/>
  <c r="AJ30" i="23"/>
  <c r="AJ27" i="23"/>
  <c r="AJ21" i="23"/>
  <c r="AJ15" i="23"/>
  <c r="AJ9" i="23"/>
  <c r="AJ58" i="22"/>
  <c r="AJ57" i="22" s="1"/>
  <c r="AJ30" i="22"/>
  <c r="AJ27" i="22"/>
  <c r="AJ21" i="22"/>
  <c r="AJ15" i="22"/>
  <c r="AJ9" i="22"/>
  <c r="AJ58" i="21"/>
  <c r="AJ57" i="21" s="1"/>
  <c r="AJ30" i="21"/>
  <c r="AJ27" i="21"/>
  <c r="AJ21" i="21"/>
  <c r="AJ15" i="21"/>
  <c r="AJ9" i="21"/>
  <c r="AJ58" i="19"/>
  <c r="AJ57" i="19" s="1"/>
  <c r="AJ30" i="19"/>
  <c r="AJ27" i="19"/>
  <c r="AJ21" i="19"/>
  <c r="AJ15" i="19"/>
  <c r="AJ9" i="19"/>
  <c r="AJ58" i="18"/>
  <c r="AJ57" i="18" s="1"/>
  <c r="AJ30" i="18"/>
  <c r="AJ27" i="18"/>
  <c r="AJ21" i="18"/>
  <c r="AJ15" i="18"/>
  <c r="AJ9" i="18"/>
  <c r="AJ58" i="17"/>
  <c r="AJ57" i="17" s="1"/>
  <c r="AJ30" i="17"/>
  <c r="AJ27" i="17"/>
  <c r="AJ21" i="17"/>
  <c r="AJ15" i="17"/>
  <c r="AJ9" i="17"/>
  <c r="AJ58" i="1"/>
  <c r="AJ57" i="1" s="1"/>
  <c r="AJ30" i="1"/>
  <c r="AJ27" i="1"/>
  <c r="AJ21" i="1"/>
  <c r="AJ15" i="1"/>
  <c r="AJ9" i="1"/>
  <c r="AJ58" i="4"/>
  <c r="AJ57" i="4" s="1"/>
  <c r="AJ30" i="4"/>
  <c r="AJ27" i="4"/>
  <c r="AJ21" i="4"/>
  <c r="AJ15" i="4"/>
  <c r="AJ9" i="4"/>
  <c r="AJ58" i="5"/>
  <c r="AJ57" i="5" s="1"/>
  <c r="AJ30" i="5"/>
  <c r="AJ27" i="5"/>
  <c r="AJ21" i="5"/>
  <c r="AJ15" i="5"/>
  <c r="AJ9" i="5"/>
  <c r="AJ58" i="6"/>
  <c r="AJ57" i="6" s="1"/>
  <c r="AJ30" i="6"/>
  <c r="AJ27" i="6"/>
  <c r="AJ21" i="6"/>
  <c r="AJ15" i="6"/>
  <c r="AJ9" i="6"/>
  <c r="AJ58" i="7"/>
  <c r="AJ57" i="7" s="1"/>
  <c r="AJ30" i="7"/>
  <c r="AJ27" i="7"/>
  <c r="AJ21" i="7"/>
  <c r="AJ15" i="7"/>
  <c r="AJ9" i="7"/>
  <c r="AJ58" i="8"/>
  <c r="AJ57" i="8" s="1"/>
  <c r="AJ30" i="8"/>
  <c r="AJ27" i="8"/>
  <c r="AJ21" i="8"/>
  <c r="AJ15" i="8"/>
  <c r="AJ9" i="8"/>
  <c r="AJ58" i="9"/>
  <c r="AJ57" i="9" s="1"/>
  <c r="AJ30" i="9"/>
  <c r="AJ27" i="9"/>
  <c r="AJ21" i="9"/>
  <c r="AJ15" i="9"/>
  <c r="AJ9" i="9"/>
  <c r="AJ58" i="10"/>
  <c r="AJ57" i="10" s="1"/>
  <c r="AJ30" i="10"/>
  <c r="AJ27" i="10"/>
  <c r="AJ21" i="10"/>
  <c r="AJ15" i="10"/>
  <c r="AJ9" i="10"/>
  <c r="AJ58" i="11"/>
  <c r="AJ57" i="11" s="1"/>
  <c r="AJ30" i="11"/>
  <c r="AJ27" i="11"/>
  <c r="AJ21" i="11"/>
  <c r="AJ15" i="11"/>
  <c r="AJ9" i="11"/>
  <c r="AJ58" i="12"/>
  <c r="AJ57" i="12" s="1"/>
  <c r="AJ30" i="12"/>
  <c r="AJ27" i="12"/>
  <c r="AJ21" i="12"/>
  <c r="AJ15" i="12"/>
  <c r="AJ9" i="12"/>
  <c r="AJ58" i="13"/>
  <c r="AJ57" i="13" s="1"/>
  <c r="AJ30" i="13"/>
  <c r="AJ27" i="13"/>
  <c r="AJ21" i="13"/>
  <c r="AJ15" i="13"/>
  <c r="AJ9" i="13"/>
  <c r="AJ58" i="14"/>
  <c r="AJ57" i="14"/>
  <c r="AJ30" i="14"/>
  <c r="AJ27" i="14"/>
  <c r="AJ21" i="14"/>
  <c r="AJ15" i="14"/>
  <c r="AJ9" i="14"/>
  <c r="AJ58" i="15"/>
  <c r="AJ57" i="15" s="1"/>
  <c r="AJ30" i="15"/>
  <c r="AJ27" i="15"/>
  <c r="AJ21" i="15"/>
  <c r="AJ15" i="15"/>
  <c r="AJ9" i="15"/>
  <c r="AJ58" i="2"/>
  <c r="AJ57" i="2"/>
  <c r="AJ30" i="2"/>
  <c r="AJ27" i="2"/>
  <c r="AJ21" i="2"/>
  <c r="AJ15" i="2"/>
  <c r="AJ9" i="2"/>
  <c r="AJ58" i="16"/>
  <c r="AJ57" i="16" s="1"/>
  <c r="AJ30" i="16"/>
  <c r="AJ27" i="16"/>
  <c r="AJ21" i="16"/>
  <c r="AJ15" i="16"/>
  <c r="AJ9" i="16"/>
  <c r="AJ57" i="33" l="1"/>
  <c r="AJ7" i="13"/>
  <c r="AJ7" i="12"/>
  <c r="AJ7" i="2"/>
  <c r="AJ45" i="5"/>
  <c r="AJ7" i="11"/>
  <c r="AJ45" i="13"/>
  <c r="AJ7" i="5"/>
  <c r="AJ7" i="4"/>
  <c r="AJ45" i="2"/>
  <c r="AJ45" i="10"/>
  <c r="AJ7" i="9"/>
  <c r="AJ45" i="16"/>
  <c r="AJ7" i="15"/>
  <c r="AJ45" i="15"/>
  <c r="AJ7" i="14"/>
  <c r="AJ45" i="9"/>
  <c r="AJ7" i="8"/>
  <c r="AJ45" i="8"/>
  <c r="AJ7" i="7"/>
  <c r="AJ45" i="4"/>
  <c r="AJ7" i="16"/>
  <c r="AJ45" i="14"/>
  <c r="AJ45" i="7"/>
  <c r="AJ7" i="6"/>
  <c r="AJ45" i="1"/>
  <c r="AJ45" i="6"/>
  <c r="AJ7" i="1"/>
  <c r="AJ7" i="17"/>
  <c r="AJ45" i="12"/>
  <c r="AJ45" i="11"/>
  <c r="AJ7" i="10"/>
  <c r="AJ29" i="6" l="1"/>
  <c r="AJ29" i="14"/>
  <c r="AJ29" i="15"/>
  <c r="AJ26" i="16"/>
  <c r="AJ8" i="15"/>
  <c r="AJ29" i="13"/>
  <c r="AJ29" i="12"/>
  <c r="AJ29" i="4"/>
  <c r="AJ29" i="16"/>
  <c r="AJ26" i="11"/>
  <c r="AJ29" i="11"/>
  <c r="AJ8" i="9"/>
  <c r="AJ29" i="5"/>
  <c r="AJ29" i="8"/>
  <c r="AJ29" i="10"/>
  <c r="AJ26" i="2"/>
  <c r="AJ29" i="2"/>
  <c r="AJ26" i="12"/>
  <c r="AJ26" i="8"/>
  <c r="AJ29" i="9"/>
  <c r="AJ8" i="13"/>
  <c r="AJ29" i="1"/>
  <c r="AJ8" i="10"/>
  <c r="AJ29" i="7"/>
  <c r="AJ26" i="14"/>
  <c r="AJ26" i="9"/>
  <c r="AJ8" i="11"/>
  <c r="AJ26" i="5"/>
  <c r="AJ8" i="5"/>
  <c r="AJ8" i="14"/>
  <c r="AJ8" i="2"/>
  <c r="AJ26" i="15"/>
  <c r="AJ8" i="12"/>
  <c r="AJ26" i="13"/>
  <c r="AJ8" i="7"/>
  <c r="AJ26" i="7"/>
  <c r="AJ8" i="6"/>
  <c r="AJ26" i="6"/>
  <c r="AJ26" i="10"/>
  <c r="AJ26" i="1"/>
  <c r="AJ8" i="1"/>
  <c r="AJ26" i="4"/>
  <c r="AJ8" i="17"/>
  <c r="AJ8" i="4"/>
  <c r="AJ26" i="17"/>
  <c r="AJ8" i="16"/>
  <c r="AJ8" i="8"/>
  <c r="AJ72" i="8" l="1"/>
  <c r="AJ72" i="16"/>
  <c r="AJ72" i="2"/>
  <c r="AJ72" i="14"/>
  <c r="AJ72" i="11"/>
  <c r="AJ72" i="12"/>
  <c r="AJ72" i="7"/>
  <c r="AJ72" i="15"/>
  <c r="AJ72" i="4"/>
  <c r="AJ72" i="10"/>
  <c r="AJ72" i="6"/>
  <c r="AJ72" i="13"/>
  <c r="AJ72" i="1"/>
  <c r="AJ72" i="5"/>
  <c r="AJ72" i="9"/>
  <c r="AB24" i="32" l="1"/>
  <c r="AQ23" i="32"/>
  <c r="AP21" i="32"/>
  <c r="AN21" i="32"/>
  <c r="AM21" i="32"/>
  <c r="AI21" i="32"/>
  <c r="AH21" i="32"/>
  <c r="AG21" i="32"/>
  <c r="AF21" i="32"/>
  <c r="AE21" i="32"/>
  <c r="AB24" i="31"/>
  <c r="AQ23" i="31"/>
  <c r="AP21" i="31"/>
  <c r="AN21" i="31"/>
  <c r="AM21" i="31"/>
  <c r="AI21" i="31"/>
  <c r="AH21" i="31"/>
  <c r="AG21" i="31"/>
  <c r="AF21" i="31"/>
  <c r="AE21" i="31"/>
  <c r="AB24" i="30"/>
  <c r="AQ23" i="30"/>
  <c r="AP21" i="30"/>
  <c r="AN21" i="30"/>
  <c r="AM21" i="30"/>
  <c r="AI21" i="30"/>
  <c r="AH21" i="30"/>
  <c r="AG21" i="30"/>
  <c r="AF21" i="30"/>
  <c r="AE21" i="30"/>
  <c r="AB24" i="29"/>
  <c r="AQ23" i="29"/>
  <c r="AP21" i="29"/>
  <c r="AN21" i="29"/>
  <c r="AM21" i="29"/>
  <c r="AI21" i="29"/>
  <c r="AH21" i="29"/>
  <c r="AG21" i="29"/>
  <c r="AF21" i="29"/>
  <c r="AE21" i="29"/>
  <c r="AB24" i="28"/>
  <c r="AQ23" i="28"/>
  <c r="AP21" i="28"/>
  <c r="AN21" i="28"/>
  <c r="AM21" i="28"/>
  <c r="AI21" i="28"/>
  <c r="AH21" i="28"/>
  <c r="AG21" i="28"/>
  <c r="AF21" i="28"/>
  <c r="AE21" i="28"/>
  <c r="AB24" i="26"/>
  <c r="AQ23" i="26"/>
  <c r="AP21" i="26"/>
  <c r="AN21" i="26"/>
  <c r="AM21" i="26"/>
  <c r="AI21" i="26"/>
  <c r="AH21" i="26"/>
  <c r="AG21" i="26"/>
  <c r="AF21" i="26"/>
  <c r="AE21" i="26"/>
  <c r="AB24" i="25"/>
  <c r="AQ23" i="25"/>
  <c r="AP21" i="25"/>
  <c r="AN21" i="25"/>
  <c r="AM21" i="25"/>
  <c r="AI21" i="25"/>
  <c r="AH21" i="25"/>
  <c r="AG21" i="25"/>
  <c r="AF21" i="25"/>
  <c r="AE21" i="25"/>
  <c r="AB24" i="24"/>
  <c r="AQ23" i="24"/>
  <c r="AP21" i="24"/>
  <c r="AN21" i="24"/>
  <c r="AM21" i="24"/>
  <c r="AI21" i="24"/>
  <c r="AH21" i="24"/>
  <c r="AG21" i="24"/>
  <c r="AF21" i="24"/>
  <c r="AE21" i="24"/>
  <c r="AB24" i="23"/>
  <c r="AQ23" i="23"/>
  <c r="AP21" i="23"/>
  <c r="AN21" i="23"/>
  <c r="AM21" i="23"/>
  <c r="AI21" i="23"/>
  <c r="AH21" i="23"/>
  <c r="AG21" i="23"/>
  <c r="AF21" i="23"/>
  <c r="AE21" i="23"/>
  <c r="AB24" i="22"/>
  <c r="AQ23" i="22"/>
  <c r="AP21" i="22"/>
  <c r="AN21" i="22"/>
  <c r="AM21" i="22"/>
  <c r="AI21" i="22"/>
  <c r="AH21" i="22"/>
  <c r="AG21" i="22"/>
  <c r="AF21" i="22"/>
  <c r="AE21" i="22"/>
  <c r="AB24" i="21"/>
  <c r="AQ23" i="21"/>
  <c r="AP21" i="21"/>
  <c r="AN21" i="21"/>
  <c r="AM21" i="21"/>
  <c r="AI21" i="21"/>
  <c r="AH21" i="21"/>
  <c r="AG21" i="21"/>
  <c r="AF21" i="21"/>
  <c r="AE21" i="21"/>
  <c r="AB24" i="19"/>
  <c r="AQ23" i="19"/>
  <c r="AP21" i="19"/>
  <c r="AN21" i="19"/>
  <c r="AM21" i="19"/>
  <c r="AI21" i="19"/>
  <c r="AH21" i="19"/>
  <c r="AG21" i="19"/>
  <c r="AF21" i="19"/>
  <c r="AE21" i="19"/>
  <c r="AB24" i="18"/>
  <c r="AQ23" i="18"/>
  <c r="AP21" i="18"/>
  <c r="AN21" i="18"/>
  <c r="AM21" i="18"/>
  <c r="AI21" i="18"/>
  <c r="AH21" i="18"/>
  <c r="AG21" i="18"/>
  <c r="AF21" i="18"/>
  <c r="AE21" i="18"/>
  <c r="AB24" i="17"/>
  <c r="AQ23" i="17"/>
  <c r="AP21" i="17"/>
  <c r="AN21" i="17"/>
  <c r="AM21" i="17"/>
  <c r="AI21" i="17"/>
  <c r="AH21" i="17"/>
  <c r="AG21" i="17"/>
  <c r="AF21" i="17"/>
  <c r="AE21" i="17"/>
  <c r="AB24" i="1"/>
  <c r="AQ23" i="1"/>
  <c r="AP21" i="1"/>
  <c r="AN21" i="1"/>
  <c r="AM21" i="1"/>
  <c r="AI21" i="1"/>
  <c r="AH21" i="1"/>
  <c r="AG21" i="1"/>
  <c r="AF21" i="1"/>
  <c r="AE21" i="1"/>
  <c r="AB24" i="4"/>
  <c r="AQ23" i="4"/>
  <c r="AP21" i="4"/>
  <c r="AN21" i="4"/>
  <c r="AM21" i="4"/>
  <c r="AI21" i="4"/>
  <c r="AH21" i="4"/>
  <c r="AG21" i="4"/>
  <c r="AF21" i="4"/>
  <c r="AE21" i="4"/>
  <c r="AB24" i="5"/>
  <c r="AQ23" i="5"/>
  <c r="AP21" i="5"/>
  <c r="AN21" i="5"/>
  <c r="AM21" i="5"/>
  <c r="AI21" i="5"/>
  <c r="AH21" i="5"/>
  <c r="AG21" i="5"/>
  <c r="AF21" i="5"/>
  <c r="AE21" i="5"/>
  <c r="AB24" i="6"/>
  <c r="AQ23" i="6"/>
  <c r="AP21" i="6"/>
  <c r="AN21" i="6"/>
  <c r="AM21" i="6"/>
  <c r="AI21" i="6"/>
  <c r="AH21" i="6"/>
  <c r="AG21" i="6"/>
  <c r="AF21" i="6"/>
  <c r="AE21" i="6"/>
  <c r="AB24" i="7"/>
  <c r="AQ23" i="7"/>
  <c r="AP21" i="7"/>
  <c r="AN21" i="7"/>
  <c r="AM21" i="7"/>
  <c r="AI21" i="7"/>
  <c r="AH21" i="7"/>
  <c r="AG21" i="7"/>
  <c r="AF21" i="7"/>
  <c r="AE21" i="7"/>
  <c r="AB24" i="8"/>
  <c r="AQ23" i="8"/>
  <c r="AP21" i="8"/>
  <c r="AN21" i="8"/>
  <c r="AM21" i="8"/>
  <c r="AI21" i="8"/>
  <c r="AH21" i="8"/>
  <c r="AG21" i="8"/>
  <c r="AF21" i="8"/>
  <c r="AE21" i="8"/>
  <c r="AB24" i="9"/>
  <c r="AQ23" i="9"/>
  <c r="AP21" i="9"/>
  <c r="AN21" i="9"/>
  <c r="AM21" i="9"/>
  <c r="AI21" i="9"/>
  <c r="AH21" i="9"/>
  <c r="AG21" i="9"/>
  <c r="AF21" i="9"/>
  <c r="AE21" i="9"/>
  <c r="AB24" i="10"/>
  <c r="AQ23" i="10"/>
  <c r="AP21" i="10"/>
  <c r="AN21" i="10"/>
  <c r="AM21" i="10"/>
  <c r="AI21" i="10"/>
  <c r="AH21" i="10"/>
  <c r="AG21" i="10"/>
  <c r="AF21" i="10"/>
  <c r="AE21" i="10"/>
  <c r="AB24" i="11"/>
  <c r="AQ23" i="11"/>
  <c r="AP21" i="11"/>
  <c r="AN21" i="11"/>
  <c r="AM21" i="11"/>
  <c r="AI21" i="11"/>
  <c r="AH21" i="11"/>
  <c r="AG21" i="11"/>
  <c r="AF21" i="11"/>
  <c r="AE21" i="11"/>
  <c r="AB24" i="12"/>
  <c r="AQ23" i="12"/>
  <c r="AP21" i="12"/>
  <c r="AN21" i="12"/>
  <c r="AM21" i="12"/>
  <c r="AI21" i="12"/>
  <c r="AH21" i="12"/>
  <c r="AG21" i="12"/>
  <c r="AF21" i="12"/>
  <c r="AE21" i="12"/>
  <c r="AB24" i="13"/>
  <c r="AQ23" i="13"/>
  <c r="AP21" i="13"/>
  <c r="AN21" i="13"/>
  <c r="AM21" i="13"/>
  <c r="AI21" i="13"/>
  <c r="AH21" i="13"/>
  <c r="AG21" i="13"/>
  <c r="AF21" i="13"/>
  <c r="AE21" i="13"/>
  <c r="AB24" i="14"/>
  <c r="AQ23" i="14"/>
  <c r="AP21" i="14"/>
  <c r="AN21" i="14"/>
  <c r="AM21" i="14"/>
  <c r="AI21" i="14"/>
  <c r="AH21" i="14"/>
  <c r="AG21" i="14"/>
  <c r="AF21" i="14"/>
  <c r="AE21" i="14"/>
  <c r="AB24" i="15"/>
  <c r="AQ23" i="15"/>
  <c r="AP21" i="15"/>
  <c r="AN21" i="15"/>
  <c r="AM21" i="15"/>
  <c r="AI21" i="15"/>
  <c r="AH21" i="15"/>
  <c r="AG21" i="15"/>
  <c r="AF21" i="15"/>
  <c r="AE21" i="15"/>
  <c r="AB24" i="16"/>
  <c r="AQ23" i="16"/>
  <c r="AP21" i="16"/>
  <c r="AN21" i="16"/>
  <c r="AM21" i="16"/>
  <c r="AI21" i="16"/>
  <c r="AH21" i="16"/>
  <c r="AG21" i="16"/>
  <c r="AF21" i="16"/>
  <c r="AE21" i="16"/>
  <c r="AB24" i="2"/>
  <c r="AQ23" i="2"/>
  <c r="AP21" i="2"/>
  <c r="AN21" i="2"/>
  <c r="AM21" i="2"/>
  <c r="AI21" i="2"/>
  <c r="AH21" i="2"/>
  <c r="AG21" i="2"/>
  <c r="AF21" i="2"/>
  <c r="AE21" i="2"/>
  <c r="AB24" i="33"/>
  <c r="AQ23" i="33"/>
  <c r="AP21" i="33"/>
  <c r="AN21" i="33"/>
  <c r="AM21" i="33"/>
  <c r="AI21" i="33"/>
  <c r="AH21" i="33"/>
  <c r="AG21" i="33"/>
  <c r="AF21" i="33"/>
  <c r="AE21" i="33"/>
  <c r="AP15" i="32"/>
  <c r="AP15" i="31"/>
  <c r="AP15" i="30"/>
  <c r="AP15" i="29"/>
  <c r="AP15" i="28"/>
  <c r="AP15" i="26"/>
  <c r="AP15" i="25"/>
  <c r="AP15" i="24"/>
  <c r="AP15" i="23"/>
  <c r="AP15" i="22"/>
  <c r="AP15" i="21"/>
  <c r="AP15" i="19"/>
  <c r="AP15" i="18"/>
  <c r="AP15" i="17"/>
  <c r="AP15" i="1"/>
  <c r="AP15" i="4"/>
  <c r="AP15" i="5"/>
  <c r="AP15" i="6"/>
  <c r="AP15" i="7"/>
  <c r="AP15" i="8"/>
  <c r="AP15" i="9"/>
  <c r="AP15" i="10"/>
  <c r="AP15" i="11"/>
  <c r="AP15" i="12"/>
  <c r="AP15" i="13"/>
  <c r="AP15" i="14"/>
  <c r="AP15" i="15"/>
  <c r="AP15" i="16"/>
  <c r="AP15" i="2"/>
  <c r="AP15" i="33"/>
  <c r="AN15" i="32"/>
  <c r="AN15" i="31"/>
  <c r="AN15" i="30"/>
  <c r="AN15" i="29"/>
  <c r="AN15" i="28"/>
  <c r="AN15" i="26"/>
  <c r="AN15" i="25"/>
  <c r="AN15" i="24"/>
  <c r="AN15" i="23"/>
  <c r="AN15" i="22"/>
  <c r="AN15" i="21"/>
  <c r="AN15" i="19"/>
  <c r="AN15" i="18"/>
  <c r="AN15" i="17"/>
  <c r="AN15" i="1"/>
  <c r="AN15" i="4"/>
  <c r="AN15" i="5"/>
  <c r="AN15" i="6"/>
  <c r="AN15" i="7"/>
  <c r="AN15" i="8"/>
  <c r="AN15" i="9"/>
  <c r="AN15" i="10"/>
  <c r="AN15" i="11"/>
  <c r="AN15" i="12"/>
  <c r="AN15" i="13"/>
  <c r="AN15" i="14"/>
  <c r="AN15" i="15"/>
  <c r="AN15" i="16"/>
  <c r="AN15" i="2"/>
  <c r="AN15" i="33"/>
  <c r="AQ18" i="10" l="1"/>
  <c r="AQ18" i="17"/>
  <c r="AQ18" i="2"/>
  <c r="AQ18" i="9"/>
  <c r="AQ18" i="16"/>
  <c r="AQ18" i="8"/>
  <c r="AQ18" i="15"/>
  <c r="AQ18" i="7"/>
  <c r="AQ18" i="14"/>
  <c r="AQ18" i="6"/>
  <c r="AQ18" i="13"/>
  <c r="AQ18" i="5"/>
  <c r="AQ18" i="4"/>
  <c r="AQ18" i="11"/>
  <c r="AQ18" i="1"/>
  <c r="AO15" i="15"/>
  <c r="AO15" i="12"/>
  <c r="AQ18" i="12"/>
  <c r="AO15" i="2"/>
  <c r="AO15" i="14"/>
  <c r="AO15" i="16"/>
  <c r="AO15" i="13"/>
  <c r="AB20" i="33" l="1"/>
  <c r="H20" i="33"/>
  <c r="AB19" i="33"/>
  <c r="L19" i="33"/>
  <c r="AB17" i="33"/>
  <c r="L17" i="33"/>
  <c r="H17" i="33"/>
  <c r="C17" i="33"/>
  <c r="AB16" i="33"/>
  <c r="L16" i="33"/>
  <c r="H16" i="33"/>
  <c r="C16" i="33"/>
  <c r="AB20" i="32"/>
  <c r="H20" i="32"/>
  <c r="AB19" i="32"/>
  <c r="L19" i="32"/>
  <c r="AB17" i="32"/>
  <c r="L17" i="32"/>
  <c r="H17" i="32"/>
  <c r="C17" i="32"/>
  <c r="AB16" i="32"/>
  <c r="L16" i="32"/>
  <c r="H16" i="32"/>
  <c r="C16" i="32"/>
  <c r="AB20" i="31"/>
  <c r="H20" i="31"/>
  <c r="AB19" i="31"/>
  <c r="L19" i="31"/>
  <c r="AB17" i="31"/>
  <c r="L17" i="31"/>
  <c r="H17" i="31"/>
  <c r="C17" i="31"/>
  <c r="AB16" i="31"/>
  <c r="L16" i="31"/>
  <c r="H16" i="31"/>
  <c r="C16" i="31"/>
  <c r="AB20" i="30"/>
  <c r="H20" i="30"/>
  <c r="AB19" i="30"/>
  <c r="L19" i="30"/>
  <c r="AB17" i="30"/>
  <c r="L17" i="30"/>
  <c r="H17" i="30"/>
  <c r="C17" i="30"/>
  <c r="AB16" i="30"/>
  <c r="L16" i="30"/>
  <c r="H16" i="30"/>
  <c r="C16" i="30"/>
  <c r="AB20" i="29"/>
  <c r="H20" i="29"/>
  <c r="AB19" i="29"/>
  <c r="L19" i="29"/>
  <c r="AB17" i="29"/>
  <c r="L17" i="29"/>
  <c r="H17" i="29"/>
  <c r="C17" i="29"/>
  <c r="C15" i="29" s="1"/>
  <c r="AB16" i="29"/>
  <c r="L16" i="29"/>
  <c r="H16" i="29"/>
  <c r="C16" i="29"/>
  <c r="AB20" i="28"/>
  <c r="H20" i="28"/>
  <c r="AB19" i="28"/>
  <c r="L19" i="28"/>
  <c r="AB17" i="28"/>
  <c r="L17" i="28"/>
  <c r="H17" i="28"/>
  <c r="C17" i="28"/>
  <c r="AB16" i="28"/>
  <c r="AB15" i="28" s="1"/>
  <c r="L16" i="28"/>
  <c r="H16" i="28"/>
  <c r="C16" i="28"/>
  <c r="AB20" i="26"/>
  <c r="H20" i="26"/>
  <c r="AB19" i="26"/>
  <c r="L19" i="26"/>
  <c r="AB17" i="26"/>
  <c r="L17" i="26"/>
  <c r="H17" i="26"/>
  <c r="C17" i="26"/>
  <c r="AB16" i="26"/>
  <c r="L16" i="26"/>
  <c r="H16" i="26"/>
  <c r="C16" i="26"/>
  <c r="C15" i="26" s="1"/>
  <c r="AB20" i="25"/>
  <c r="H20" i="25"/>
  <c r="AB19" i="25"/>
  <c r="L19" i="25"/>
  <c r="AB17" i="25"/>
  <c r="L17" i="25"/>
  <c r="H17" i="25"/>
  <c r="C17" i="25"/>
  <c r="AB16" i="25"/>
  <c r="L16" i="25"/>
  <c r="H16" i="25"/>
  <c r="C16" i="25"/>
  <c r="AB20" i="24"/>
  <c r="H20" i="24"/>
  <c r="AB19" i="24"/>
  <c r="L19" i="24"/>
  <c r="AB17" i="24"/>
  <c r="L17" i="24"/>
  <c r="H17" i="24"/>
  <c r="C17" i="24"/>
  <c r="AB16" i="24"/>
  <c r="L16" i="24"/>
  <c r="H16" i="24"/>
  <c r="C16" i="24"/>
  <c r="AB20" i="23"/>
  <c r="H20" i="23"/>
  <c r="AB19" i="23"/>
  <c r="AB15" i="23" s="1"/>
  <c r="L19" i="23"/>
  <c r="AB17" i="23"/>
  <c r="L17" i="23"/>
  <c r="H17" i="23"/>
  <c r="C17" i="23"/>
  <c r="AB16" i="23"/>
  <c r="L16" i="23"/>
  <c r="H16" i="23"/>
  <c r="C16" i="23"/>
  <c r="AB20" i="22"/>
  <c r="H20" i="22"/>
  <c r="AB19" i="22"/>
  <c r="L19" i="22"/>
  <c r="AB17" i="22"/>
  <c r="L17" i="22"/>
  <c r="H17" i="22"/>
  <c r="C17" i="22"/>
  <c r="AB16" i="22"/>
  <c r="L16" i="22"/>
  <c r="H16" i="22"/>
  <c r="C16" i="22"/>
  <c r="AB20" i="21"/>
  <c r="H20" i="21"/>
  <c r="AB19" i="21"/>
  <c r="L19" i="21"/>
  <c r="AB17" i="21"/>
  <c r="L17" i="21"/>
  <c r="H17" i="21"/>
  <c r="C17" i="21"/>
  <c r="C15" i="21" s="1"/>
  <c r="AB16" i="21"/>
  <c r="L16" i="21"/>
  <c r="H16" i="21"/>
  <c r="C16" i="21"/>
  <c r="AB20" i="19"/>
  <c r="H20" i="19"/>
  <c r="AB19" i="19"/>
  <c r="L19" i="19"/>
  <c r="AB17" i="19"/>
  <c r="L17" i="19"/>
  <c r="H17" i="19"/>
  <c r="C17" i="19"/>
  <c r="C15" i="19" s="1"/>
  <c r="AB16" i="19"/>
  <c r="L16" i="19"/>
  <c r="H16" i="19"/>
  <c r="C16" i="19"/>
  <c r="AB20" i="18"/>
  <c r="H20" i="18"/>
  <c r="AB19" i="18"/>
  <c r="L19" i="18"/>
  <c r="AB17" i="18"/>
  <c r="L17" i="18"/>
  <c r="H17" i="18"/>
  <c r="C17" i="18"/>
  <c r="AB16" i="18"/>
  <c r="L16" i="18"/>
  <c r="H16" i="18"/>
  <c r="C16" i="18"/>
  <c r="AB20" i="17"/>
  <c r="H20" i="17"/>
  <c r="AB19" i="17"/>
  <c r="L19" i="17"/>
  <c r="H19" i="17"/>
  <c r="AB17" i="17"/>
  <c r="L17" i="17"/>
  <c r="H17" i="17"/>
  <c r="C17" i="17"/>
  <c r="AB16" i="17"/>
  <c r="L16" i="17"/>
  <c r="H16" i="17"/>
  <c r="C16" i="17"/>
  <c r="C15" i="17" s="1"/>
  <c r="AB20" i="1"/>
  <c r="U15" i="1"/>
  <c r="P15" i="1"/>
  <c r="H20" i="1"/>
  <c r="AB19" i="1"/>
  <c r="L19" i="1"/>
  <c r="H19" i="1"/>
  <c r="AB17" i="1"/>
  <c r="L17" i="1"/>
  <c r="H17" i="1"/>
  <c r="C17" i="1"/>
  <c r="AB16" i="1"/>
  <c r="L16" i="1"/>
  <c r="H16" i="1"/>
  <c r="C16" i="1"/>
  <c r="AB20" i="4"/>
  <c r="Q15" i="4"/>
  <c r="P15" i="4"/>
  <c r="H20" i="4"/>
  <c r="AB19" i="4"/>
  <c r="L19" i="4"/>
  <c r="H19" i="4"/>
  <c r="AB17" i="4"/>
  <c r="L17" i="4"/>
  <c r="H17" i="4"/>
  <c r="C17" i="4"/>
  <c r="AB16" i="4"/>
  <c r="L16" i="4"/>
  <c r="H16" i="4"/>
  <c r="C16" i="4"/>
  <c r="AB20" i="5"/>
  <c r="R15" i="5"/>
  <c r="L20" i="5"/>
  <c r="H20" i="5"/>
  <c r="AB19" i="5"/>
  <c r="L19" i="5"/>
  <c r="H19" i="5"/>
  <c r="AB17" i="5"/>
  <c r="L17" i="5"/>
  <c r="H17" i="5"/>
  <c r="C17" i="5"/>
  <c r="AB16" i="5"/>
  <c r="L16" i="5"/>
  <c r="H16" i="5"/>
  <c r="C16" i="5"/>
  <c r="AB20" i="6"/>
  <c r="S15" i="6"/>
  <c r="H20" i="6"/>
  <c r="AB19" i="6"/>
  <c r="L19" i="6"/>
  <c r="H19" i="6"/>
  <c r="AB17" i="6"/>
  <c r="L17" i="6"/>
  <c r="H17" i="6"/>
  <c r="C17" i="6"/>
  <c r="C15" i="6" s="1"/>
  <c r="AB16" i="6"/>
  <c r="L16" i="6"/>
  <c r="H16" i="6"/>
  <c r="C16" i="6"/>
  <c r="AB20" i="7"/>
  <c r="W15" i="7"/>
  <c r="T15" i="7"/>
  <c r="H20" i="7"/>
  <c r="AB19" i="7"/>
  <c r="L19" i="7"/>
  <c r="H19" i="7"/>
  <c r="AB17" i="7"/>
  <c r="L17" i="7"/>
  <c r="H17" i="7"/>
  <c r="C17" i="7"/>
  <c r="AB16" i="7"/>
  <c r="L16" i="7"/>
  <c r="H16" i="7"/>
  <c r="C16" i="7"/>
  <c r="AB20" i="8"/>
  <c r="U15" i="8"/>
  <c r="R15" i="8"/>
  <c r="H20" i="8"/>
  <c r="AB19" i="8"/>
  <c r="L19" i="8"/>
  <c r="H19" i="8"/>
  <c r="AB17" i="8"/>
  <c r="L17" i="8"/>
  <c r="H17" i="8"/>
  <c r="C17" i="8"/>
  <c r="AB16" i="8"/>
  <c r="L16" i="8"/>
  <c r="H16" i="8"/>
  <c r="C16" i="8"/>
  <c r="AB20" i="9"/>
  <c r="W15" i="9"/>
  <c r="U15" i="9"/>
  <c r="H20" i="9"/>
  <c r="AB19" i="9"/>
  <c r="L19" i="9"/>
  <c r="H19" i="9"/>
  <c r="AB17" i="9"/>
  <c r="L17" i="9"/>
  <c r="H17" i="9"/>
  <c r="C17" i="9"/>
  <c r="AB16" i="9"/>
  <c r="L16" i="9"/>
  <c r="H16" i="9"/>
  <c r="C16" i="9"/>
  <c r="AB20" i="10"/>
  <c r="L20" i="10"/>
  <c r="H20" i="10"/>
  <c r="AB19" i="10"/>
  <c r="L19" i="10"/>
  <c r="H19" i="10"/>
  <c r="AB17" i="10"/>
  <c r="L17" i="10"/>
  <c r="H17" i="10"/>
  <c r="C17" i="10"/>
  <c r="AB16" i="10"/>
  <c r="L16" i="10"/>
  <c r="H16" i="10"/>
  <c r="C16" i="10"/>
  <c r="AB20" i="11"/>
  <c r="R15" i="11"/>
  <c r="P15" i="11"/>
  <c r="H20" i="11"/>
  <c r="AB19" i="11"/>
  <c r="L19" i="11"/>
  <c r="H19" i="11"/>
  <c r="AB17" i="11"/>
  <c r="L17" i="11"/>
  <c r="H17" i="11"/>
  <c r="C17" i="11"/>
  <c r="AB16" i="11"/>
  <c r="L16" i="11"/>
  <c r="H16" i="11"/>
  <c r="C16" i="11"/>
  <c r="AB20" i="12"/>
  <c r="U15" i="12"/>
  <c r="Q15" i="12"/>
  <c r="H20" i="12"/>
  <c r="AB19" i="12"/>
  <c r="L19" i="12"/>
  <c r="H19" i="12"/>
  <c r="AB17" i="12"/>
  <c r="L17" i="12"/>
  <c r="H17" i="12"/>
  <c r="C17" i="12"/>
  <c r="AB16" i="12"/>
  <c r="L16" i="12"/>
  <c r="H16" i="12"/>
  <c r="C16" i="12"/>
  <c r="C15" i="12" s="1"/>
  <c r="AB20" i="13"/>
  <c r="W15" i="13"/>
  <c r="R15" i="13"/>
  <c r="H20" i="13"/>
  <c r="AB19" i="13"/>
  <c r="L19" i="13"/>
  <c r="H19" i="13"/>
  <c r="AB17" i="13"/>
  <c r="L17" i="13"/>
  <c r="H17" i="13"/>
  <c r="C17" i="13"/>
  <c r="AB16" i="13"/>
  <c r="L16" i="13"/>
  <c r="H16" i="13"/>
  <c r="C16" i="13"/>
  <c r="C15" i="13" s="1"/>
  <c r="AB20" i="14"/>
  <c r="S15" i="14"/>
  <c r="P15" i="14"/>
  <c r="H20" i="14"/>
  <c r="AB19" i="14"/>
  <c r="L19" i="14"/>
  <c r="H19" i="14"/>
  <c r="AB17" i="14"/>
  <c r="L17" i="14"/>
  <c r="H17" i="14"/>
  <c r="C17" i="14"/>
  <c r="AB16" i="14"/>
  <c r="L16" i="14"/>
  <c r="H16" i="14"/>
  <c r="C16" i="14"/>
  <c r="AB20" i="15"/>
  <c r="T15" i="15"/>
  <c r="S15" i="15"/>
  <c r="H20" i="15"/>
  <c r="AB19" i="15"/>
  <c r="L19" i="15"/>
  <c r="H19" i="15"/>
  <c r="AB17" i="15"/>
  <c r="L17" i="15"/>
  <c r="H17" i="15"/>
  <c r="C17" i="15"/>
  <c r="AB16" i="15"/>
  <c r="L16" i="15"/>
  <c r="H16" i="15"/>
  <c r="C16" i="15"/>
  <c r="C15" i="15" s="1"/>
  <c r="AB20" i="16"/>
  <c r="U15" i="16"/>
  <c r="L20" i="16"/>
  <c r="H20" i="16"/>
  <c r="AB19" i="16"/>
  <c r="L19" i="16"/>
  <c r="H19" i="16"/>
  <c r="AB17" i="16"/>
  <c r="L17" i="16"/>
  <c r="H17" i="16"/>
  <c r="C17" i="16"/>
  <c r="AB16" i="16"/>
  <c r="L16" i="16"/>
  <c r="H16" i="16"/>
  <c r="C16" i="16"/>
  <c r="AB20" i="2"/>
  <c r="W15" i="2"/>
  <c r="T15" i="2"/>
  <c r="P15" i="2"/>
  <c r="H20" i="2"/>
  <c r="AB19" i="2"/>
  <c r="L19" i="2"/>
  <c r="H19" i="2"/>
  <c r="AB17" i="2"/>
  <c r="L17" i="2"/>
  <c r="H17" i="2"/>
  <c r="C17" i="2"/>
  <c r="AB16" i="2"/>
  <c r="L16" i="2"/>
  <c r="H16" i="2"/>
  <c r="C16" i="2"/>
  <c r="C13" i="2"/>
  <c r="L13" i="2"/>
  <c r="AB13" i="2"/>
  <c r="C14" i="2"/>
  <c r="H14" i="2"/>
  <c r="AB14" i="2"/>
  <c r="D15" i="2"/>
  <c r="E15" i="2"/>
  <c r="F15" i="2"/>
  <c r="G15" i="2"/>
  <c r="I15" i="2"/>
  <c r="J15" i="2"/>
  <c r="K15" i="2"/>
  <c r="M15" i="2"/>
  <c r="N15" i="2"/>
  <c r="O15" i="2"/>
  <c r="Q15" i="2"/>
  <c r="R15" i="2"/>
  <c r="S15" i="2"/>
  <c r="U15" i="2"/>
  <c r="V15" i="2"/>
  <c r="X15" i="2"/>
  <c r="Y15" i="2"/>
  <c r="Z15" i="2"/>
  <c r="AA15" i="2"/>
  <c r="AC15" i="2"/>
  <c r="AD15" i="2"/>
  <c r="AE15" i="2"/>
  <c r="AF15" i="2"/>
  <c r="AG15" i="2"/>
  <c r="AH15" i="2"/>
  <c r="AI15" i="2"/>
  <c r="AK15" i="2"/>
  <c r="AL15" i="2"/>
  <c r="AM15" i="2"/>
  <c r="C13" i="16"/>
  <c r="L13" i="16"/>
  <c r="AB13" i="16"/>
  <c r="C14" i="16"/>
  <c r="H14" i="16"/>
  <c r="AB14" i="16"/>
  <c r="D15" i="16"/>
  <c r="E15" i="16"/>
  <c r="F15" i="16"/>
  <c r="G15" i="16"/>
  <c r="I15" i="16"/>
  <c r="J15" i="16"/>
  <c r="K15" i="16"/>
  <c r="M15" i="16"/>
  <c r="N15" i="16"/>
  <c r="O15" i="16"/>
  <c r="P15" i="16"/>
  <c r="Q15" i="16"/>
  <c r="R15" i="16"/>
  <c r="S15" i="16"/>
  <c r="T15" i="16"/>
  <c r="V15" i="16"/>
  <c r="W15" i="16"/>
  <c r="X15" i="16"/>
  <c r="Y15" i="16"/>
  <c r="Z15" i="16"/>
  <c r="AA15" i="16"/>
  <c r="AC15" i="16"/>
  <c r="AD15" i="16"/>
  <c r="AE15" i="16"/>
  <c r="AF15" i="16"/>
  <c r="AG15" i="16"/>
  <c r="AH15" i="16"/>
  <c r="AI15" i="16"/>
  <c r="AK15" i="16"/>
  <c r="AL15" i="16"/>
  <c r="AM15" i="16"/>
  <c r="C13" i="15"/>
  <c r="L13" i="15"/>
  <c r="AB13" i="15"/>
  <c r="C14" i="15"/>
  <c r="H14" i="15"/>
  <c r="AB14" i="15"/>
  <c r="D15" i="15"/>
  <c r="E15" i="15"/>
  <c r="F15" i="15"/>
  <c r="G15" i="15"/>
  <c r="I15" i="15"/>
  <c r="J15" i="15"/>
  <c r="K15" i="15"/>
  <c r="M15" i="15"/>
  <c r="N15" i="15"/>
  <c r="O15" i="15"/>
  <c r="P15" i="15"/>
  <c r="Q15" i="15"/>
  <c r="R15" i="15"/>
  <c r="U15" i="15"/>
  <c r="V15" i="15"/>
  <c r="W15" i="15"/>
  <c r="X15" i="15"/>
  <c r="Y15" i="15"/>
  <c r="Z15" i="15"/>
  <c r="AA15" i="15"/>
  <c r="AC15" i="15"/>
  <c r="AD15" i="15"/>
  <c r="AE15" i="15"/>
  <c r="AF15" i="15"/>
  <c r="AG15" i="15"/>
  <c r="AH15" i="15"/>
  <c r="AI15" i="15"/>
  <c r="AK15" i="15"/>
  <c r="AL15" i="15"/>
  <c r="AM15" i="15"/>
  <c r="C13" i="14"/>
  <c r="L13" i="14"/>
  <c r="AB13" i="14"/>
  <c r="C14" i="14"/>
  <c r="H14" i="14"/>
  <c r="AB14" i="14"/>
  <c r="D15" i="14"/>
  <c r="E15" i="14"/>
  <c r="F15" i="14"/>
  <c r="G15" i="14"/>
  <c r="I15" i="14"/>
  <c r="J15" i="14"/>
  <c r="K15" i="14"/>
  <c r="M15" i="14"/>
  <c r="N15" i="14"/>
  <c r="O15" i="14"/>
  <c r="Q15" i="14"/>
  <c r="R15" i="14"/>
  <c r="T15" i="14"/>
  <c r="U15" i="14"/>
  <c r="V15" i="14"/>
  <c r="W15" i="14"/>
  <c r="X15" i="14"/>
  <c r="Y15" i="14"/>
  <c r="Z15" i="14"/>
  <c r="AA15" i="14"/>
  <c r="AC15" i="14"/>
  <c r="AD15" i="14"/>
  <c r="AE15" i="14"/>
  <c r="AF15" i="14"/>
  <c r="AG15" i="14"/>
  <c r="AH15" i="14"/>
  <c r="AI15" i="14"/>
  <c r="AK15" i="14"/>
  <c r="AL15" i="14"/>
  <c r="AM15" i="14"/>
  <c r="C13" i="13"/>
  <c r="L13" i="13"/>
  <c r="AB13" i="13"/>
  <c r="C14" i="13"/>
  <c r="H14" i="13"/>
  <c r="AB14" i="13"/>
  <c r="D15" i="13"/>
  <c r="E15" i="13"/>
  <c r="F15" i="13"/>
  <c r="G15" i="13"/>
  <c r="I15" i="13"/>
  <c r="J15" i="13"/>
  <c r="K15" i="13"/>
  <c r="M15" i="13"/>
  <c r="N15" i="13"/>
  <c r="O15" i="13"/>
  <c r="P15" i="13"/>
  <c r="Q15" i="13"/>
  <c r="S15" i="13"/>
  <c r="T15" i="13"/>
  <c r="U15" i="13"/>
  <c r="V15" i="13"/>
  <c r="X15" i="13"/>
  <c r="Y15" i="13"/>
  <c r="Z15" i="13"/>
  <c r="AA15" i="13"/>
  <c r="AC15" i="13"/>
  <c r="AD15" i="13"/>
  <c r="AE15" i="13"/>
  <c r="AF15" i="13"/>
  <c r="AG15" i="13"/>
  <c r="AH15" i="13"/>
  <c r="AI15" i="13"/>
  <c r="AK15" i="13"/>
  <c r="AL15" i="13"/>
  <c r="AM15" i="13"/>
  <c r="C13" i="12"/>
  <c r="L13" i="12"/>
  <c r="AB13" i="12"/>
  <c r="C14" i="12"/>
  <c r="H14" i="12"/>
  <c r="AB14" i="12"/>
  <c r="D15" i="12"/>
  <c r="E15" i="12"/>
  <c r="F15" i="12"/>
  <c r="G15" i="12"/>
  <c r="I15" i="12"/>
  <c r="J15" i="12"/>
  <c r="K15" i="12"/>
  <c r="M15" i="12"/>
  <c r="N15" i="12"/>
  <c r="O15" i="12"/>
  <c r="P15" i="12"/>
  <c r="R15" i="12"/>
  <c r="S15" i="12"/>
  <c r="T15" i="12"/>
  <c r="V15" i="12"/>
  <c r="W15" i="12"/>
  <c r="X15" i="12"/>
  <c r="Y15" i="12"/>
  <c r="Z15" i="12"/>
  <c r="AA15" i="12"/>
  <c r="AC15" i="12"/>
  <c r="AD15" i="12"/>
  <c r="AE15" i="12"/>
  <c r="AF15" i="12"/>
  <c r="AG15" i="12"/>
  <c r="AH15" i="12"/>
  <c r="AI15" i="12"/>
  <c r="AK15" i="12"/>
  <c r="AL15" i="12"/>
  <c r="AM15" i="12"/>
  <c r="C13" i="11"/>
  <c r="L13" i="11"/>
  <c r="AB13" i="11"/>
  <c r="C14" i="11"/>
  <c r="H14" i="11"/>
  <c r="AB14" i="11"/>
  <c r="D15" i="11"/>
  <c r="E15" i="11"/>
  <c r="F15" i="11"/>
  <c r="G15" i="11"/>
  <c r="I15" i="11"/>
  <c r="J15" i="11"/>
  <c r="K15" i="11"/>
  <c r="M15" i="11"/>
  <c r="N15" i="11"/>
  <c r="O15" i="11"/>
  <c r="Q15" i="11"/>
  <c r="S15" i="11"/>
  <c r="T15" i="11"/>
  <c r="U15" i="11"/>
  <c r="V15" i="11"/>
  <c r="W15" i="11"/>
  <c r="X15" i="11"/>
  <c r="Y15" i="11"/>
  <c r="Z15" i="11"/>
  <c r="AA15" i="11"/>
  <c r="AC15" i="11"/>
  <c r="AD15" i="11"/>
  <c r="AE15" i="11"/>
  <c r="AF15" i="11"/>
  <c r="AG15" i="11"/>
  <c r="AH15" i="11"/>
  <c r="AI15" i="11"/>
  <c r="AK15" i="11"/>
  <c r="AL15" i="11"/>
  <c r="AM15" i="11"/>
  <c r="C13" i="10"/>
  <c r="L13" i="10"/>
  <c r="AB13" i="10"/>
  <c r="C14" i="10"/>
  <c r="H14" i="10"/>
  <c r="AB14" i="10"/>
  <c r="D15" i="10"/>
  <c r="E15" i="10"/>
  <c r="F15" i="10"/>
  <c r="G15" i="10"/>
  <c r="I15" i="10"/>
  <c r="J15" i="10"/>
  <c r="K15" i="10"/>
  <c r="M15" i="10"/>
  <c r="N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C15" i="10"/>
  <c r="AD15" i="10"/>
  <c r="AE15" i="10"/>
  <c r="AF15" i="10"/>
  <c r="AG15" i="10"/>
  <c r="AH15" i="10"/>
  <c r="AI15" i="10"/>
  <c r="AK15" i="10"/>
  <c r="AL15" i="10"/>
  <c r="AM15" i="10"/>
  <c r="C13" i="9"/>
  <c r="L13" i="9"/>
  <c r="AB13" i="9"/>
  <c r="C14" i="9"/>
  <c r="H14" i="9"/>
  <c r="AB14" i="9"/>
  <c r="D15" i="9"/>
  <c r="E15" i="9"/>
  <c r="F15" i="9"/>
  <c r="G15" i="9"/>
  <c r="I15" i="9"/>
  <c r="J15" i="9"/>
  <c r="K15" i="9"/>
  <c r="M15" i="9"/>
  <c r="N15" i="9"/>
  <c r="O15" i="9"/>
  <c r="P15" i="9"/>
  <c r="Q15" i="9"/>
  <c r="R15" i="9"/>
  <c r="S15" i="9"/>
  <c r="T15" i="9"/>
  <c r="V15" i="9"/>
  <c r="X15" i="9"/>
  <c r="Y15" i="9"/>
  <c r="Z15" i="9"/>
  <c r="AA15" i="9"/>
  <c r="AC15" i="9"/>
  <c r="AD15" i="9"/>
  <c r="AE15" i="9"/>
  <c r="AF15" i="9"/>
  <c r="AG15" i="9"/>
  <c r="AH15" i="9"/>
  <c r="AI15" i="9"/>
  <c r="AK15" i="9"/>
  <c r="AL15" i="9"/>
  <c r="AM15" i="9"/>
  <c r="C13" i="8"/>
  <c r="L13" i="8"/>
  <c r="AB13" i="8"/>
  <c r="C14" i="8"/>
  <c r="H14" i="8"/>
  <c r="AB14" i="8"/>
  <c r="D15" i="8"/>
  <c r="E15" i="8"/>
  <c r="F15" i="8"/>
  <c r="G15" i="8"/>
  <c r="I15" i="8"/>
  <c r="J15" i="8"/>
  <c r="K15" i="8"/>
  <c r="M15" i="8"/>
  <c r="N15" i="8"/>
  <c r="O15" i="8"/>
  <c r="P15" i="8"/>
  <c r="Q15" i="8"/>
  <c r="S15" i="8"/>
  <c r="T15" i="8"/>
  <c r="V15" i="8"/>
  <c r="W15" i="8"/>
  <c r="X15" i="8"/>
  <c r="Y15" i="8"/>
  <c r="Z15" i="8"/>
  <c r="AA15" i="8"/>
  <c r="AC15" i="8"/>
  <c r="AD15" i="8"/>
  <c r="AE15" i="8"/>
  <c r="AF15" i="8"/>
  <c r="AG15" i="8"/>
  <c r="AH15" i="8"/>
  <c r="AI15" i="8"/>
  <c r="AK15" i="8"/>
  <c r="AL15" i="8"/>
  <c r="AM15" i="8"/>
  <c r="C13" i="7"/>
  <c r="L13" i="7"/>
  <c r="AB13" i="7"/>
  <c r="C14" i="7"/>
  <c r="H14" i="7"/>
  <c r="AB14" i="7"/>
  <c r="D15" i="7"/>
  <c r="E15" i="7"/>
  <c r="F15" i="7"/>
  <c r="G15" i="7"/>
  <c r="I15" i="7"/>
  <c r="J15" i="7"/>
  <c r="K15" i="7"/>
  <c r="M15" i="7"/>
  <c r="N15" i="7"/>
  <c r="O15" i="7"/>
  <c r="P15" i="7"/>
  <c r="Q15" i="7"/>
  <c r="R15" i="7"/>
  <c r="S15" i="7"/>
  <c r="U15" i="7"/>
  <c r="V15" i="7"/>
  <c r="X15" i="7"/>
  <c r="Y15" i="7"/>
  <c r="Z15" i="7"/>
  <c r="AA15" i="7"/>
  <c r="AC15" i="7"/>
  <c r="AD15" i="7"/>
  <c r="AE15" i="7"/>
  <c r="AF15" i="7"/>
  <c r="AG15" i="7"/>
  <c r="AH15" i="7"/>
  <c r="AI15" i="7"/>
  <c r="AK15" i="7"/>
  <c r="AL15" i="7"/>
  <c r="AM15" i="7"/>
  <c r="C13" i="6"/>
  <c r="L13" i="6"/>
  <c r="AB13" i="6"/>
  <c r="C14" i="6"/>
  <c r="H14" i="6"/>
  <c r="AB14" i="6"/>
  <c r="D15" i="6"/>
  <c r="E15" i="6"/>
  <c r="F15" i="6"/>
  <c r="G15" i="6"/>
  <c r="I15" i="6"/>
  <c r="J15" i="6"/>
  <c r="M15" i="6"/>
  <c r="N15" i="6"/>
  <c r="O15" i="6"/>
  <c r="P15" i="6"/>
  <c r="Q15" i="6"/>
  <c r="R15" i="6"/>
  <c r="T15" i="6"/>
  <c r="U15" i="6"/>
  <c r="V15" i="6"/>
  <c r="W15" i="6"/>
  <c r="X15" i="6"/>
  <c r="Y15" i="6"/>
  <c r="Z15" i="6"/>
  <c r="AA15" i="6"/>
  <c r="AC15" i="6"/>
  <c r="AD15" i="6"/>
  <c r="AE15" i="6"/>
  <c r="AF15" i="6"/>
  <c r="AG15" i="6"/>
  <c r="AH15" i="6"/>
  <c r="AI15" i="6"/>
  <c r="AK15" i="6"/>
  <c r="AL15" i="6"/>
  <c r="AM15" i="6"/>
  <c r="C13" i="5"/>
  <c r="L13" i="5"/>
  <c r="AB13" i="5"/>
  <c r="C14" i="5"/>
  <c r="H14" i="5"/>
  <c r="AB14" i="5"/>
  <c r="D15" i="5"/>
  <c r="E15" i="5"/>
  <c r="F15" i="5"/>
  <c r="G15" i="5"/>
  <c r="I15" i="5"/>
  <c r="J15" i="5"/>
  <c r="K15" i="5"/>
  <c r="M15" i="5"/>
  <c r="N15" i="5"/>
  <c r="O15" i="5"/>
  <c r="P15" i="5"/>
  <c r="Q15" i="5"/>
  <c r="S15" i="5"/>
  <c r="T15" i="5"/>
  <c r="U15" i="5"/>
  <c r="V15" i="5"/>
  <c r="W15" i="5"/>
  <c r="X15" i="5"/>
  <c r="Y15" i="5"/>
  <c r="Z15" i="5"/>
  <c r="AA15" i="5"/>
  <c r="AC15" i="5"/>
  <c r="AD15" i="5"/>
  <c r="AE15" i="5"/>
  <c r="AF15" i="5"/>
  <c r="AG15" i="5"/>
  <c r="AH15" i="5"/>
  <c r="AI15" i="5"/>
  <c r="AK15" i="5"/>
  <c r="AL15" i="5"/>
  <c r="AM15" i="5"/>
  <c r="C13" i="4"/>
  <c r="L13" i="4"/>
  <c r="AB13" i="4"/>
  <c r="C14" i="4"/>
  <c r="H14" i="4"/>
  <c r="AB14" i="4"/>
  <c r="D15" i="4"/>
  <c r="E15" i="4"/>
  <c r="F15" i="4"/>
  <c r="G15" i="4"/>
  <c r="I15" i="4"/>
  <c r="J15" i="4"/>
  <c r="K15" i="4"/>
  <c r="M15" i="4"/>
  <c r="N15" i="4"/>
  <c r="O15" i="4"/>
  <c r="R15" i="4"/>
  <c r="S15" i="4"/>
  <c r="T15" i="4"/>
  <c r="U15" i="4"/>
  <c r="V15" i="4"/>
  <c r="W15" i="4"/>
  <c r="X15" i="4"/>
  <c r="Y15" i="4"/>
  <c r="Z15" i="4"/>
  <c r="AA15" i="4"/>
  <c r="AC15" i="4"/>
  <c r="AD15" i="4"/>
  <c r="AE15" i="4"/>
  <c r="AF15" i="4"/>
  <c r="AG15" i="4"/>
  <c r="AH15" i="4"/>
  <c r="AI15" i="4"/>
  <c r="AK15" i="4"/>
  <c r="AL15" i="4"/>
  <c r="AM15" i="4"/>
  <c r="C13" i="1"/>
  <c r="L13" i="1"/>
  <c r="AB13" i="1"/>
  <c r="C14" i="1"/>
  <c r="H14" i="1"/>
  <c r="AB14" i="1"/>
  <c r="D15" i="1"/>
  <c r="E15" i="1"/>
  <c r="F15" i="1"/>
  <c r="G15" i="1"/>
  <c r="I15" i="1"/>
  <c r="J15" i="1"/>
  <c r="K15" i="1"/>
  <c r="M15" i="1"/>
  <c r="N15" i="1"/>
  <c r="O15" i="1"/>
  <c r="Q15" i="1"/>
  <c r="R15" i="1"/>
  <c r="S15" i="1"/>
  <c r="T15" i="1"/>
  <c r="V15" i="1"/>
  <c r="W15" i="1"/>
  <c r="X15" i="1"/>
  <c r="Y15" i="1"/>
  <c r="Z15" i="1"/>
  <c r="AA15" i="1"/>
  <c r="AC15" i="1"/>
  <c r="AD15" i="1"/>
  <c r="AE15" i="1"/>
  <c r="AF15" i="1"/>
  <c r="AG15" i="1"/>
  <c r="AH15" i="1"/>
  <c r="AI15" i="1"/>
  <c r="AK15" i="1"/>
  <c r="AL15" i="1"/>
  <c r="AM15" i="1"/>
  <c r="C13" i="17"/>
  <c r="L13" i="17"/>
  <c r="AB13" i="17"/>
  <c r="C14" i="17"/>
  <c r="H14" i="17"/>
  <c r="AB14" i="17"/>
  <c r="D15" i="17"/>
  <c r="E15" i="17"/>
  <c r="F15" i="17"/>
  <c r="G15" i="17"/>
  <c r="I15" i="17"/>
  <c r="J15" i="17"/>
  <c r="K15" i="17"/>
  <c r="M15" i="17"/>
  <c r="N15" i="17"/>
  <c r="V15" i="17"/>
  <c r="X15" i="17"/>
  <c r="Y15" i="17"/>
  <c r="Z15" i="17"/>
  <c r="AA15" i="17"/>
  <c r="AC15" i="17"/>
  <c r="AD15" i="17"/>
  <c r="AE15" i="17"/>
  <c r="AF15" i="17"/>
  <c r="AG15" i="17"/>
  <c r="AH15" i="17"/>
  <c r="AI15" i="17"/>
  <c r="AK15" i="17"/>
  <c r="AL15" i="17"/>
  <c r="AM15" i="17"/>
  <c r="C13" i="18"/>
  <c r="L13" i="18"/>
  <c r="AB13" i="18"/>
  <c r="C14" i="18"/>
  <c r="H14" i="18"/>
  <c r="AB14" i="18"/>
  <c r="D15" i="18"/>
  <c r="E15" i="18"/>
  <c r="F15" i="18"/>
  <c r="G15" i="18"/>
  <c r="I15" i="18"/>
  <c r="J15" i="18"/>
  <c r="M15" i="18"/>
  <c r="N15" i="18"/>
  <c r="V15" i="18"/>
  <c r="X15" i="18"/>
  <c r="Y15" i="18"/>
  <c r="Z15" i="18"/>
  <c r="AA15" i="18"/>
  <c r="AC15" i="18"/>
  <c r="AD15" i="18"/>
  <c r="AE15" i="18"/>
  <c r="AF15" i="18"/>
  <c r="AG15" i="18"/>
  <c r="AH15" i="18"/>
  <c r="AI15" i="18"/>
  <c r="AK15" i="18"/>
  <c r="AL15" i="18"/>
  <c r="AM15" i="18"/>
  <c r="C13" i="19"/>
  <c r="L13" i="19"/>
  <c r="AB13" i="19"/>
  <c r="C14" i="19"/>
  <c r="H14" i="19"/>
  <c r="AB14" i="19"/>
  <c r="D15" i="19"/>
  <c r="E15" i="19"/>
  <c r="F15" i="19"/>
  <c r="G15" i="19"/>
  <c r="I15" i="19"/>
  <c r="J15" i="19"/>
  <c r="M15" i="19"/>
  <c r="N15" i="19"/>
  <c r="V15" i="19"/>
  <c r="X15" i="19"/>
  <c r="Y15" i="19"/>
  <c r="Z15" i="19"/>
  <c r="AA15" i="19"/>
  <c r="AC15" i="19"/>
  <c r="AD15" i="19"/>
  <c r="AE15" i="19"/>
  <c r="AF15" i="19"/>
  <c r="AG15" i="19"/>
  <c r="AH15" i="19"/>
  <c r="AI15" i="19"/>
  <c r="AK15" i="19"/>
  <c r="AL15" i="19"/>
  <c r="AM15" i="19"/>
  <c r="C13" i="21"/>
  <c r="L13" i="21"/>
  <c r="AB13" i="21"/>
  <c r="C14" i="21"/>
  <c r="H14" i="21"/>
  <c r="AB14" i="21"/>
  <c r="D15" i="21"/>
  <c r="E15" i="21"/>
  <c r="F15" i="21"/>
  <c r="G15" i="21"/>
  <c r="I15" i="21"/>
  <c r="J15" i="21"/>
  <c r="M15" i="21"/>
  <c r="N15" i="21"/>
  <c r="V15" i="21"/>
  <c r="X15" i="21"/>
  <c r="Y15" i="21"/>
  <c r="Z15" i="21"/>
  <c r="AA15" i="21"/>
  <c r="AC15" i="21"/>
  <c r="AD15" i="21"/>
  <c r="AE15" i="21"/>
  <c r="AF15" i="21"/>
  <c r="AG15" i="21"/>
  <c r="AH15" i="21"/>
  <c r="AI15" i="21"/>
  <c r="AK15" i="21"/>
  <c r="AL15" i="21"/>
  <c r="AM15" i="21"/>
  <c r="C13" i="22"/>
  <c r="L13" i="22"/>
  <c r="AB13" i="22"/>
  <c r="C14" i="22"/>
  <c r="H14" i="22"/>
  <c r="AB14" i="22"/>
  <c r="C15" i="22"/>
  <c r="D15" i="22"/>
  <c r="E15" i="22"/>
  <c r="F15" i="22"/>
  <c r="G15" i="22"/>
  <c r="I15" i="22"/>
  <c r="J15" i="22"/>
  <c r="M15" i="22"/>
  <c r="N15" i="22"/>
  <c r="V15" i="22"/>
  <c r="X15" i="22"/>
  <c r="Y15" i="22"/>
  <c r="Z15" i="22"/>
  <c r="AA15" i="22"/>
  <c r="AC15" i="22"/>
  <c r="AD15" i="22"/>
  <c r="AE15" i="22"/>
  <c r="AF15" i="22"/>
  <c r="AG15" i="22"/>
  <c r="AH15" i="22"/>
  <c r="AI15" i="22"/>
  <c r="AK15" i="22"/>
  <c r="AL15" i="22"/>
  <c r="AM15" i="22"/>
  <c r="C13" i="23"/>
  <c r="L13" i="23"/>
  <c r="AB13" i="23"/>
  <c r="C14" i="23"/>
  <c r="H14" i="23"/>
  <c r="AB14" i="23"/>
  <c r="C15" i="23"/>
  <c r="D15" i="23"/>
  <c r="E15" i="23"/>
  <c r="F15" i="23"/>
  <c r="G15" i="23"/>
  <c r="I15" i="23"/>
  <c r="J15" i="23"/>
  <c r="M15" i="23"/>
  <c r="N15" i="23"/>
  <c r="V15" i="23"/>
  <c r="X15" i="23"/>
  <c r="Y15" i="23"/>
  <c r="Z15" i="23"/>
  <c r="AA15" i="23"/>
  <c r="AC15" i="23"/>
  <c r="AD15" i="23"/>
  <c r="AE15" i="23"/>
  <c r="AF15" i="23"/>
  <c r="AG15" i="23"/>
  <c r="AH15" i="23"/>
  <c r="AI15" i="23"/>
  <c r="AK15" i="23"/>
  <c r="AL15" i="23"/>
  <c r="AM15" i="23"/>
  <c r="C13" i="24"/>
  <c r="L13" i="24"/>
  <c r="AB13" i="24"/>
  <c r="C14" i="24"/>
  <c r="H14" i="24"/>
  <c r="AB14" i="24"/>
  <c r="C15" i="24"/>
  <c r="D15" i="24"/>
  <c r="E15" i="24"/>
  <c r="F15" i="24"/>
  <c r="G15" i="24"/>
  <c r="I15" i="24"/>
  <c r="J15" i="24"/>
  <c r="M15" i="24"/>
  <c r="N15" i="24"/>
  <c r="V15" i="24"/>
  <c r="X15" i="24"/>
  <c r="Y15" i="24"/>
  <c r="Z15" i="24"/>
  <c r="AA15" i="24"/>
  <c r="AC15" i="24"/>
  <c r="AD15" i="24"/>
  <c r="AE15" i="24"/>
  <c r="AF15" i="24"/>
  <c r="AG15" i="24"/>
  <c r="AH15" i="24"/>
  <c r="AI15" i="24"/>
  <c r="AK15" i="24"/>
  <c r="AL15" i="24"/>
  <c r="AM15" i="24"/>
  <c r="C13" i="25"/>
  <c r="L13" i="25"/>
  <c r="AB13" i="25"/>
  <c r="C14" i="25"/>
  <c r="H14" i="25"/>
  <c r="AB14" i="25"/>
  <c r="D15" i="25"/>
  <c r="E15" i="25"/>
  <c r="F15" i="25"/>
  <c r="G15" i="25"/>
  <c r="I15" i="25"/>
  <c r="J15" i="25"/>
  <c r="M15" i="25"/>
  <c r="N15" i="25"/>
  <c r="V15" i="25"/>
  <c r="X15" i="25"/>
  <c r="Y15" i="25"/>
  <c r="Z15" i="25"/>
  <c r="AA15" i="25"/>
  <c r="AC15" i="25"/>
  <c r="AD15" i="25"/>
  <c r="AE15" i="25"/>
  <c r="AF15" i="25"/>
  <c r="AG15" i="25"/>
  <c r="AH15" i="25"/>
  <c r="AI15" i="25"/>
  <c r="AK15" i="25"/>
  <c r="AL15" i="25"/>
  <c r="AM15" i="25"/>
  <c r="C13" i="26"/>
  <c r="L13" i="26"/>
  <c r="AB13" i="26"/>
  <c r="C14" i="26"/>
  <c r="H14" i="26"/>
  <c r="AB14" i="26"/>
  <c r="D15" i="26"/>
  <c r="E15" i="26"/>
  <c r="F15" i="26"/>
  <c r="G15" i="26"/>
  <c r="I15" i="26"/>
  <c r="J15" i="26"/>
  <c r="M15" i="26"/>
  <c r="N15" i="26"/>
  <c r="V15" i="26"/>
  <c r="X15" i="26"/>
  <c r="Y15" i="26"/>
  <c r="Z15" i="26"/>
  <c r="AA15" i="26"/>
  <c r="AC15" i="26"/>
  <c r="AD15" i="26"/>
  <c r="AE15" i="26"/>
  <c r="AF15" i="26"/>
  <c r="AG15" i="26"/>
  <c r="AH15" i="26"/>
  <c r="AI15" i="26"/>
  <c r="AK15" i="26"/>
  <c r="AL15" i="26"/>
  <c r="AM15" i="26"/>
  <c r="C13" i="28"/>
  <c r="L13" i="28"/>
  <c r="AB13" i="28"/>
  <c r="C14" i="28"/>
  <c r="H14" i="28"/>
  <c r="AB14" i="28"/>
  <c r="D15" i="28"/>
  <c r="E15" i="28"/>
  <c r="F15" i="28"/>
  <c r="G15" i="28"/>
  <c r="I15" i="28"/>
  <c r="J15" i="28"/>
  <c r="M15" i="28"/>
  <c r="N15" i="28"/>
  <c r="V15" i="28"/>
  <c r="X15" i="28"/>
  <c r="Y15" i="28"/>
  <c r="Z15" i="28"/>
  <c r="AA15" i="28"/>
  <c r="AC15" i="28"/>
  <c r="AD15" i="28"/>
  <c r="AE15" i="28"/>
  <c r="AF15" i="28"/>
  <c r="AG15" i="28"/>
  <c r="AH15" i="28"/>
  <c r="AI15" i="28"/>
  <c r="AK15" i="28"/>
  <c r="AL15" i="28"/>
  <c r="AM15" i="28"/>
  <c r="C13" i="29"/>
  <c r="L13" i="29"/>
  <c r="AB13" i="29"/>
  <c r="C14" i="29"/>
  <c r="H14" i="29"/>
  <c r="AB14" i="29"/>
  <c r="D15" i="29"/>
  <c r="E15" i="29"/>
  <c r="F15" i="29"/>
  <c r="G15" i="29"/>
  <c r="I15" i="29"/>
  <c r="J15" i="29"/>
  <c r="M15" i="29"/>
  <c r="N15" i="29"/>
  <c r="V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K15" i="29"/>
  <c r="AL15" i="29"/>
  <c r="AM15" i="29"/>
  <c r="C13" i="30"/>
  <c r="L13" i="30"/>
  <c r="AB13" i="30"/>
  <c r="C14" i="30"/>
  <c r="H14" i="30"/>
  <c r="AB14" i="30"/>
  <c r="C15" i="30"/>
  <c r="D15" i="30"/>
  <c r="E15" i="30"/>
  <c r="F15" i="30"/>
  <c r="G15" i="30"/>
  <c r="I15" i="30"/>
  <c r="J15" i="30"/>
  <c r="M15" i="30"/>
  <c r="N15" i="30"/>
  <c r="V15" i="30"/>
  <c r="X15" i="30"/>
  <c r="Y15" i="30"/>
  <c r="Z15" i="30"/>
  <c r="AA15" i="30"/>
  <c r="AC15" i="30"/>
  <c r="AD15" i="30"/>
  <c r="AE15" i="30"/>
  <c r="AF15" i="30"/>
  <c r="AG15" i="30"/>
  <c r="AH15" i="30"/>
  <c r="AI15" i="30"/>
  <c r="AK15" i="30"/>
  <c r="AL15" i="30"/>
  <c r="AM15" i="30"/>
  <c r="C13" i="31"/>
  <c r="L13" i="31"/>
  <c r="AB13" i="31"/>
  <c r="C14" i="31"/>
  <c r="H14" i="31"/>
  <c r="AB14" i="31"/>
  <c r="C15" i="31"/>
  <c r="D15" i="31"/>
  <c r="E15" i="31"/>
  <c r="F15" i="31"/>
  <c r="G15" i="31"/>
  <c r="I15" i="31"/>
  <c r="J15" i="31"/>
  <c r="M15" i="31"/>
  <c r="N15" i="31"/>
  <c r="V15" i="31"/>
  <c r="X15" i="31"/>
  <c r="Y15" i="31"/>
  <c r="Z15" i="31"/>
  <c r="AA15" i="31"/>
  <c r="AC15" i="31"/>
  <c r="AD15" i="31"/>
  <c r="AE15" i="31"/>
  <c r="AF15" i="31"/>
  <c r="AG15" i="31"/>
  <c r="AH15" i="31"/>
  <c r="AI15" i="31"/>
  <c r="AK15" i="31"/>
  <c r="AL15" i="31"/>
  <c r="AM15" i="31"/>
  <c r="C13" i="32"/>
  <c r="L13" i="32"/>
  <c r="AB13" i="32"/>
  <c r="C14" i="32"/>
  <c r="H14" i="32"/>
  <c r="AB14" i="32"/>
  <c r="C15" i="32"/>
  <c r="D15" i="32"/>
  <c r="E15" i="32"/>
  <c r="F15" i="32"/>
  <c r="G15" i="32"/>
  <c r="I15" i="32"/>
  <c r="J15" i="32"/>
  <c r="M15" i="32"/>
  <c r="N15" i="32"/>
  <c r="V15" i="32"/>
  <c r="X15" i="32"/>
  <c r="Y15" i="32"/>
  <c r="Z15" i="32"/>
  <c r="AA15" i="32"/>
  <c r="AC15" i="32"/>
  <c r="AD15" i="32"/>
  <c r="AE15" i="32"/>
  <c r="AF15" i="32"/>
  <c r="AG15" i="32"/>
  <c r="AH15" i="32"/>
  <c r="AI15" i="32"/>
  <c r="AK15" i="32"/>
  <c r="AL15" i="32"/>
  <c r="AM15" i="32"/>
  <c r="C13" i="33"/>
  <c r="L13" i="33"/>
  <c r="AB13" i="33"/>
  <c r="C14" i="33"/>
  <c r="H14" i="33"/>
  <c r="AB14" i="33"/>
  <c r="E15" i="33"/>
  <c r="F15" i="33"/>
  <c r="G15" i="33"/>
  <c r="I15" i="33"/>
  <c r="J15" i="33"/>
  <c r="M15" i="33"/>
  <c r="N15" i="33"/>
  <c r="V15" i="33"/>
  <c r="X15" i="33"/>
  <c r="Y15" i="33"/>
  <c r="Z15" i="33"/>
  <c r="AA15" i="33"/>
  <c r="AC15" i="33"/>
  <c r="AD15" i="33"/>
  <c r="AE15" i="33"/>
  <c r="AF15" i="33"/>
  <c r="AG15" i="33"/>
  <c r="AH15" i="33"/>
  <c r="AI15" i="33"/>
  <c r="AK15" i="33"/>
  <c r="AL15" i="33"/>
  <c r="AM15" i="33"/>
  <c r="AQ17" i="5" l="1"/>
  <c r="AB15" i="8"/>
  <c r="AQ17" i="4"/>
  <c r="AB15" i="1"/>
  <c r="AQ16" i="15"/>
  <c r="C15" i="5"/>
  <c r="AQ16" i="14"/>
  <c r="AB15" i="24"/>
  <c r="AB15" i="9"/>
  <c r="AB15" i="31"/>
  <c r="AB15" i="16"/>
  <c r="AB15" i="11"/>
  <c r="C15" i="7"/>
  <c r="AB15" i="25"/>
  <c r="AQ17" i="11"/>
  <c r="AQ17" i="10"/>
  <c r="AB15" i="32"/>
  <c r="C15" i="33"/>
  <c r="C15" i="4"/>
  <c r="AQ16" i="13"/>
  <c r="AQ17" i="1"/>
  <c r="AQ16" i="2"/>
  <c r="AQ16" i="16"/>
  <c r="AQ17" i="12"/>
  <c r="AB15" i="18"/>
  <c r="AB15" i="15"/>
  <c r="AB15" i="5"/>
  <c r="C15" i="10"/>
  <c r="C15" i="14"/>
  <c r="AB15" i="13"/>
  <c r="AQ17" i="8"/>
  <c r="AQ17" i="2"/>
  <c r="AQ17" i="16"/>
  <c r="AQ16" i="12"/>
  <c r="AQ17" i="9"/>
  <c r="C10" i="6"/>
  <c r="AB15" i="14"/>
  <c r="AB15" i="7"/>
  <c r="AB15" i="19"/>
  <c r="AB15" i="30"/>
  <c r="AB15" i="12"/>
  <c r="AB15" i="22"/>
  <c r="AB15" i="21"/>
  <c r="H13" i="1"/>
  <c r="AQ12" i="4"/>
  <c r="H11" i="4"/>
  <c r="C11" i="5"/>
  <c r="H13" i="8"/>
  <c r="AQ12" i="9"/>
  <c r="H11" i="9"/>
  <c r="C11" i="10"/>
  <c r="C10" i="11"/>
  <c r="C11" i="14"/>
  <c r="C10" i="15"/>
  <c r="AQ12" i="2"/>
  <c r="H11" i="2"/>
  <c r="C10" i="19"/>
  <c r="C11" i="4"/>
  <c r="H10" i="5"/>
  <c r="C11" i="9"/>
  <c r="H13" i="12"/>
  <c r="AQ12" i="13"/>
  <c r="H11" i="13"/>
  <c r="C11" i="2"/>
  <c r="AQ19" i="4"/>
  <c r="C10" i="21"/>
  <c r="AQ12" i="1"/>
  <c r="H11" i="1"/>
  <c r="L10" i="1"/>
  <c r="C10" i="5"/>
  <c r="H13" i="7"/>
  <c r="AQ12" i="8"/>
  <c r="H11" i="8"/>
  <c r="C10" i="10"/>
  <c r="C11" i="13"/>
  <c r="C10" i="14"/>
  <c r="H13" i="16"/>
  <c r="AQ19" i="11"/>
  <c r="AQ19" i="5"/>
  <c r="C11" i="1"/>
  <c r="C10" i="4"/>
  <c r="H13" i="6"/>
  <c r="C11" i="8"/>
  <c r="C10" i="9"/>
  <c r="H13" i="11"/>
  <c r="AQ12" i="12"/>
  <c r="H11" i="12"/>
  <c r="H13" i="15"/>
  <c r="C10" i="2"/>
  <c r="L15" i="16"/>
  <c r="AQ19" i="12"/>
  <c r="H10" i="23"/>
  <c r="C10" i="22"/>
  <c r="AQ12" i="17"/>
  <c r="H11" i="17"/>
  <c r="AQ12" i="7"/>
  <c r="H11" i="7"/>
  <c r="C11" i="12"/>
  <c r="C10" i="13"/>
  <c r="AQ12" i="16"/>
  <c r="H11" i="16"/>
  <c r="AQ19" i="13"/>
  <c r="C11" i="17"/>
  <c r="C10" i="1"/>
  <c r="H13" i="5"/>
  <c r="AQ12" i="6"/>
  <c r="H11" i="6"/>
  <c r="C11" i="7"/>
  <c r="C10" i="8"/>
  <c r="H13" i="10"/>
  <c r="AQ12" i="11"/>
  <c r="H11" i="11"/>
  <c r="L10" i="11"/>
  <c r="H10" i="12"/>
  <c r="H13" i="14"/>
  <c r="AQ12" i="15"/>
  <c r="H11" i="15"/>
  <c r="L10" i="15"/>
  <c r="C11" i="16"/>
  <c r="AQ19" i="14"/>
  <c r="C10" i="23"/>
  <c r="H13" i="4"/>
  <c r="C11" i="6"/>
  <c r="H13" i="9"/>
  <c r="C11" i="11"/>
  <c r="H10" i="11"/>
  <c r="C10" i="12"/>
  <c r="C11" i="15"/>
  <c r="H13" i="2"/>
  <c r="AQ19" i="15"/>
  <c r="AQ19" i="8"/>
  <c r="C10" i="18"/>
  <c r="C10" i="17"/>
  <c r="AQ12" i="5"/>
  <c r="H11" i="5"/>
  <c r="C10" i="7"/>
  <c r="AQ12" i="10"/>
  <c r="H11" i="10"/>
  <c r="H13" i="13"/>
  <c r="AQ12" i="14"/>
  <c r="H11" i="14"/>
  <c r="C10" i="16"/>
  <c r="AQ19" i="2"/>
  <c r="AQ19" i="16"/>
  <c r="AQ19" i="9"/>
  <c r="H10" i="6"/>
  <c r="L14" i="14"/>
  <c r="H10" i="10"/>
  <c r="L14" i="1"/>
  <c r="AB11" i="9"/>
  <c r="AB11" i="5"/>
  <c r="AB10" i="9"/>
  <c r="AB11" i="12"/>
  <c r="L10" i="22"/>
  <c r="H10" i="21"/>
  <c r="L10" i="14"/>
  <c r="H10" i="15"/>
  <c r="AB10" i="12"/>
  <c r="H10" i="18"/>
  <c r="L10" i="7"/>
  <c r="L10" i="12"/>
  <c r="AB11" i="13"/>
  <c r="AB10" i="2"/>
  <c r="H10" i="22"/>
  <c r="L11" i="4"/>
  <c r="L14" i="6"/>
  <c r="H10" i="7"/>
  <c r="AB10" i="11"/>
  <c r="L10" i="2"/>
  <c r="AB10" i="17"/>
  <c r="L14" i="4"/>
  <c r="L10" i="4"/>
  <c r="L14" i="12"/>
  <c r="H10" i="13"/>
  <c r="H10" i="2"/>
  <c r="AB10" i="7"/>
  <c r="AB11" i="4"/>
  <c r="H10" i="4"/>
  <c r="L10" i="10"/>
  <c r="L14" i="11"/>
  <c r="L10" i="16"/>
  <c r="AB11" i="1"/>
  <c r="L10" i="9"/>
  <c r="L14" i="10"/>
  <c r="AB11" i="11"/>
  <c r="AB10" i="13"/>
  <c r="L14" i="15"/>
  <c r="AQ20" i="10"/>
  <c r="AQ20" i="5"/>
  <c r="C15" i="11"/>
  <c r="L10" i="5"/>
  <c r="L10" i="6"/>
  <c r="L14" i="7"/>
  <c r="L10" i="8"/>
  <c r="L11" i="12"/>
  <c r="AB10" i="15"/>
  <c r="C15" i="16"/>
  <c r="AB15" i="33"/>
  <c r="L10" i="21"/>
  <c r="AB10" i="1"/>
  <c r="L14" i="8"/>
  <c r="L11" i="13"/>
  <c r="L14" i="2"/>
  <c r="AB11" i="2"/>
  <c r="AB15" i="2"/>
  <c r="L15" i="10"/>
  <c r="AQ19" i="6"/>
  <c r="AB15" i="17"/>
  <c r="L14" i="17"/>
  <c r="H10" i="9"/>
  <c r="AB15" i="10"/>
  <c r="AQ19" i="7"/>
  <c r="C15" i="8"/>
  <c r="L15" i="5"/>
  <c r="C15" i="25"/>
  <c r="H10" i="19"/>
  <c r="L10" i="17"/>
  <c r="AB10" i="5"/>
  <c r="L10" i="13"/>
  <c r="AB11" i="15"/>
  <c r="L14" i="16"/>
  <c r="AQ17" i="13"/>
  <c r="AB15" i="6"/>
  <c r="AQ19" i="17"/>
  <c r="H10" i="1"/>
  <c r="H10" i="14"/>
  <c r="AQ20" i="16"/>
  <c r="AQ17" i="15"/>
  <c r="AQ17" i="14"/>
  <c r="AQ19" i="10"/>
  <c r="AQ17" i="7"/>
  <c r="AQ17" i="6"/>
  <c r="AB15" i="4"/>
  <c r="C15" i="1"/>
  <c r="AQ19" i="1"/>
  <c r="AB15" i="26"/>
  <c r="H15" i="10"/>
  <c r="H15" i="17"/>
  <c r="H15" i="15"/>
  <c r="H15" i="7"/>
  <c r="L10" i="18"/>
  <c r="H10" i="17"/>
  <c r="L11" i="1"/>
  <c r="L14" i="5"/>
  <c r="AB11" i="6"/>
  <c r="AB11" i="8"/>
  <c r="H10" i="8"/>
  <c r="L14" i="9"/>
  <c r="AB11" i="10"/>
  <c r="L11" i="11"/>
  <c r="L14" i="13"/>
  <c r="AB11" i="14"/>
  <c r="L11" i="15"/>
  <c r="AB11" i="16"/>
  <c r="H10" i="16"/>
  <c r="L20" i="7"/>
  <c r="AB10" i="4"/>
  <c r="K15" i="6"/>
  <c r="L11" i="7"/>
  <c r="L20" i="12"/>
  <c r="L20" i="1"/>
  <c r="AB10" i="8"/>
  <c r="AB10" i="16"/>
  <c r="L20" i="13"/>
  <c r="L20" i="15"/>
  <c r="L10" i="19"/>
  <c r="AB10" i="6"/>
  <c r="AB11" i="7"/>
  <c r="L11" i="8"/>
  <c r="AB10" i="10"/>
  <c r="AB10" i="14"/>
  <c r="L11" i="16"/>
  <c r="L20" i="11"/>
  <c r="L20" i="8"/>
  <c r="L11" i="14"/>
  <c r="O15" i="10"/>
  <c r="L11" i="2"/>
  <c r="L20" i="4"/>
  <c r="H15" i="9"/>
  <c r="H15" i="13"/>
  <c r="H15" i="6"/>
  <c r="H15" i="4"/>
  <c r="H15" i="14"/>
  <c r="H15" i="12"/>
  <c r="H15" i="5"/>
  <c r="C15" i="18"/>
  <c r="L11" i="6"/>
  <c r="C15" i="9"/>
  <c r="L11" i="10"/>
  <c r="C15" i="28"/>
  <c r="H15" i="1"/>
  <c r="H15" i="11"/>
  <c r="C15" i="2"/>
  <c r="H15" i="8"/>
  <c r="H15" i="16"/>
  <c r="L20" i="14"/>
  <c r="L20" i="6"/>
  <c r="L20" i="2"/>
  <c r="L20" i="9"/>
  <c r="H15" i="2"/>
  <c r="L11" i="5"/>
  <c r="L11" i="9"/>
  <c r="L15" i="12" l="1"/>
  <c r="AQ13" i="10"/>
  <c r="AQ14" i="5"/>
  <c r="AQ14" i="10"/>
  <c r="AQ14" i="14"/>
  <c r="AQ13" i="16"/>
  <c r="AQ13" i="9"/>
  <c r="AQ14" i="2"/>
  <c r="AQ13" i="14"/>
  <c r="AQ13" i="1"/>
  <c r="L15" i="13"/>
  <c r="L15" i="7"/>
  <c r="AQ14" i="6"/>
  <c r="AQ13" i="4"/>
  <c r="AQ13" i="6"/>
  <c r="AQ14" i="9"/>
  <c r="AQ14" i="12"/>
  <c r="AQ13" i="2"/>
  <c r="AQ13" i="5"/>
  <c r="AQ14" i="11"/>
  <c r="AQ13" i="15"/>
  <c r="AQ14" i="4"/>
  <c r="AQ14" i="1"/>
  <c r="AQ13" i="7"/>
  <c r="AQ13" i="8"/>
  <c r="AQ10" i="7"/>
  <c r="AQ13" i="13"/>
  <c r="AQ13" i="11"/>
  <c r="L15" i="8"/>
  <c r="L15" i="15"/>
  <c r="AQ10" i="5"/>
  <c r="AQ14" i="7"/>
  <c r="AQ14" i="15"/>
  <c r="AQ10" i="11"/>
  <c r="L15" i="9"/>
  <c r="L15" i="6"/>
  <c r="AQ11" i="10"/>
  <c r="AQ20" i="11"/>
  <c r="AQ20" i="1"/>
  <c r="L15" i="14"/>
  <c r="L15" i="4"/>
  <c r="AQ20" i="13"/>
  <c r="AQ20" i="12"/>
  <c r="AQ14" i="8"/>
  <c r="AQ13" i="12"/>
  <c r="AQ11" i="16"/>
  <c r="AQ10" i="15"/>
  <c r="AQ10" i="14"/>
  <c r="AQ10" i="4"/>
  <c r="AQ14" i="16"/>
  <c r="AQ10" i="10"/>
  <c r="AQ20" i="7"/>
  <c r="AQ14" i="13"/>
  <c r="AQ11" i="1"/>
  <c r="AQ14" i="17"/>
  <c r="L15" i="2"/>
  <c r="AQ11" i="14"/>
  <c r="AQ10" i="12"/>
  <c r="AQ10" i="1"/>
  <c r="AQ10" i="9"/>
  <c r="AQ11" i="5"/>
  <c r="AQ11" i="9"/>
  <c r="AQ11" i="12"/>
  <c r="AQ11" i="4"/>
  <c r="AQ10" i="2"/>
  <c r="AQ11" i="2"/>
  <c r="AQ11" i="8"/>
  <c r="AQ11" i="13"/>
  <c r="AQ11" i="15"/>
  <c r="AQ11" i="11"/>
  <c r="AQ11" i="7"/>
  <c r="AQ10" i="6"/>
  <c r="AQ10" i="13"/>
  <c r="AQ11" i="6"/>
  <c r="L15" i="1"/>
  <c r="AQ10" i="17"/>
  <c r="L15" i="11"/>
  <c r="AQ20" i="15"/>
  <c r="AQ20" i="4"/>
  <c r="AQ20" i="6"/>
  <c r="AQ10" i="16"/>
  <c r="AQ10" i="8"/>
  <c r="AQ20" i="2"/>
  <c r="AQ15" i="16"/>
  <c r="AQ20" i="8"/>
  <c r="AQ20" i="14"/>
  <c r="AQ20" i="9"/>
  <c r="AQ15" i="13" l="1"/>
  <c r="AQ15" i="12"/>
  <c r="AQ15" i="15"/>
  <c r="AQ15" i="2"/>
  <c r="AQ15" i="14"/>
  <c r="AL45" i="33"/>
  <c r="AL30" i="33"/>
  <c r="AL27" i="33"/>
  <c r="AL9" i="33"/>
  <c r="AL45" i="32"/>
  <c r="AL30" i="32"/>
  <c r="AL27" i="32"/>
  <c r="AL9" i="32"/>
  <c r="AL45" i="31"/>
  <c r="AL30" i="31"/>
  <c r="AL27" i="31"/>
  <c r="AL9" i="31"/>
  <c r="AL45" i="30"/>
  <c r="AL30" i="30"/>
  <c r="AL27" i="30"/>
  <c r="AL9" i="30"/>
  <c r="AL45" i="29"/>
  <c r="AL30" i="29"/>
  <c r="AL27" i="29"/>
  <c r="AL9" i="29"/>
  <c r="AL45" i="28"/>
  <c r="AL30" i="28"/>
  <c r="AL27" i="28"/>
  <c r="AL9" i="28"/>
  <c r="AL45" i="26"/>
  <c r="AL30" i="26"/>
  <c r="AL27" i="26"/>
  <c r="AL9" i="26"/>
  <c r="AL45" i="25"/>
  <c r="AL30" i="25"/>
  <c r="AL27" i="25"/>
  <c r="AL9" i="25"/>
  <c r="AL45" i="24"/>
  <c r="AL30" i="24"/>
  <c r="AL27" i="24"/>
  <c r="AL9" i="24"/>
  <c r="AL45" i="23"/>
  <c r="AL30" i="23"/>
  <c r="AL27" i="23"/>
  <c r="AL9" i="23"/>
  <c r="AL45" i="22"/>
  <c r="AL30" i="22"/>
  <c r="AL27" i="22"/>
  <c r="AL9" i="22"/>
  <c r="AL45" i="21"/>
  <c r="AL30" i="21"/>
  <c r="AL27" i="21"/>
  <c r="AL9" i="21"/>
  <c r="AL45" i="19"/>
  <c r="AL30" i="19"/>
  <c r="AL27" i="19"/>
  <c r="AL9" i="19"/>
  <c r="AL45" i="18"/>
  <c r="AL30" i="18"/>
  <c r="AL27" i="18"/>
  <c r="AL9" i="18"/>
  <c r="AL45" i="17"/>
  <c r="AL30" i="17"/>
  <c r="AL27" i="17"/>
  <c r="AL9" i="17"/>
  <c r="AL45" i="1"/>
  <c r="AL30" i="1"/>
  <c r="AL27" i="1"/>
  <c r="AL9" i="1"/>
  <c r="AL45" i="4"/>
  <c r="AL30" i="4"/>
  <c r="AL27" i="4"/>
  <c r="AL9" i="4"/>
  <c r="AL45" i="5"/>
  <c r="AL30" i="5"/>
  <c r="AL27" i="5"/>
  <c r="AL9" i="5"/>
  <c r="AL45" i="6"/>
  <c r="AL30" i="6"/>
  <c r="AL27" i="6"/>
  <c r="AL9" i="6"/>
  <c r="AL45" i="7"/>
  <c r="AL30" i="7"/>
  <c r="AL27" i="7"/>
  <c r="AL9" i="7"/>
  <c r="AL45" i="8"/>
  <c r="AL30" i="8"/>
  <c r="AL27" i="8"/>
  <c r="AL9" i="8"/>
  <c r="AL45" i="9"/>
  <c r="AL30" i="9"/>
  <c r="AL27" i="9"/>
  <c r="AL9" i="9"/>
  <c r="AL45" i="10"/>
  <c r="AL30" i="10"/>
  <c r="AL27" i="10"/>
  <c r="AL9" i="10"/>
  <c r="AL45" i="11"/>
  <c r="AL30" i="11"/>
  <c r="AL27" i="11"/>
  <c r="AL9" i="11"/>
  <c r="AL45" i="12"/>
  <c r="AL30" i="12"/>
  <c r="AL27" i="12"/>
  <c r="AL9" i="12"/>
  <c r="AL45" i="13"/>
  <c r="AL30" i="13"/>
  <c r="AL27" i="13"/>
  <c r="AL9" i="13"/>
  <c r="AL45" i="14"/>
  <c r="AL30" i="14"/>
  <c r="AL27" i="14"/>
  <c r="AL9" i="14"/>
  <c r="AL45" i="16"/>
  <c r="AL30" i="16"/>
  <c r="AL27" i="16"/>
  <c r="AL9" i="16"/>
  <c r="AL45" i="2"/>
  <c r="AL30" i="2"/>
  <c r="AL27" i="2"/>
  <c r="AL9" i="2"/>
  <c r="AL45" i="15"/>
  <c r="AL30" i="15"/>
  <c r="AL27" i="15"/>
  <c r="AL9" i="15"/>
  <c r="AL7" i="14" l="1"/>
  <c r="AL7" i="13"/>
  <c r="AL7" i="12"/>
  <c r="AL7" i="6"/>
  <c r="AL57" i="2"/>
  <c r="AL57" i="6"/>
  <c r="AL57" i="17"/>
  <c r="AL7" i="5"/>
  <c r="AL57" i="11"/>
  <c r="AL57" i="7"/>
  <c r="AL7" i="4"/>
  <c r="AL57" i="15"/>
  <c r="AL57" i="1"/>
  <c r="AL7" i="11"/>
  <c r="AL7" i="1"/>
  <c r="AL57" i="12"/>
  <c r="AL57" i="8"/>
  <c r="AL7" i="10"/>
  <c r="AL7" i="17"/>
  <c r="AL57" i="4"/>
  <c r="AL7" i="2"/>
  <c r="AL7" i="9"/>
  <c r="AL57" i="9"/>
  <c r="AL7" i="16"/>
  <c r="AL7" i="8"/>
  <c r="AL57" i="13"/>
  <c r="AL57" i="14"/>
  <c r="AL57" i="16"/>
  <c r="AL57" i="5"/>
  <c r="AL7" i="15"/>
  <c r="AL7" i="7"/>
  <c r="AL57" i="10"/>
  <c r="AL29" i="11"/>
  <c r="AL29" i="17"/>
  <c r="AL29" i="12"/>
  <c r="AL29" i="6"/>
  <c r="AL29" i="10"/>
  <c r="AL29" i="15"/>
  <c r="AL29" i="9"/>
  <c r="AL29" i="5"/>
  <c r="AL29" i="2"/>
  <c r="AL29" i="8"/>
  <c r="AL29" i="16"/>
  <c r="AL29" i="7"/>
  <c r="AL29" i="4"/>
  <c r="AL29" i="14"/>
  <c r="AL29" i="1"/>
  <c r="AL29" i="13"/>
  <c r="AL26" i="12" l="1"/>
  <c r="AL26" i="13"/>
  <c r="AL26" i="14"/>
  <c r="AL8" i="13"/>
  <c r="AL8" i="14"/>
  <c r="AL8" i="12"/>
  <c r="AL8" i="15"/>
  <c r="AL26" i="2"/>
  <c r="AL26" i="11"/>
  <c r="AL26" i="8"/>
  <c r="AL8" i="10"/>
  <c r="AL26" i="10"/>
  <c r="AL8" i="17"/>
  <c r="AL26" i="17"/>
  <c r="AL26" i="15"/>
  <c r="AL26" i="6"/>
  <c r="AL8" i="6"/>
  <c r="AL26" i="7"/>
  <c r="AL8" i="1"/>
  <c r="AL26" i="1"/>
  <c r="AL8" i="5"/>
  <c r="AL26" i="4"/>
  <c r="AL26" i="5"/>
  <c r="AL8" i="4"/>
  <c r="AL8" i="11"/>
  <c r="AL8" i="16"/>
  <c r="AL26" i="9"/>
  <c r="AL8" i="2"/>
  <c r="AL26" i="16"/>
  <c r="AL8" i="9"/>
  <c r="AL8" i="7"/>
  <c r="AL8" i="8"/>
  <c r="AL72" i="14" l="1"/>
  <c r="AL72" i="12"/>
  <c r="AL72" i="13"/>
  <c r="AL72" i="11"/>
  <c r="AL72" i="2"/>
  <c r="AL72" i="8"/>
  <c r="AL72" i="9"/>
  <c r="AL72" i="5"/>
  <c r="AL72" i="10"/>
  <c r="AL72" i="4"/>
  <c r="AL72" i="15"/>
  <c r="AL72" i="1"/>
  <c r="AL72" i="17"/>
  <c r="AL72" i="16"/>
  <c r="AL72" i="7"/>
  <c r="AL72" i="6"/>
  <c r="N9" i="2" l="1"/>
  <c r="N9" i="6"/>
  <c r="N9" i="8"/>
  <c r="N58" i="32"/>
  <c r="N45" i="32"/>
  <c r="N30" i="32"/>
  <c r="N27" i="32"/>
  <c r="N58" i="31"/>
  <c r="N57" i="31" s="1"/>
  <c r="N45" i="31"/>
  <c r="N30" i="31"/>
  <c r="N27" i="31"/>
  <c r="N58" i="30"/>
  <c r="N57" i="30" s="1"/>
  <c r="N45" i="30"/>
  <c r="N30" i="30"/>
  <c r="N27" i="30"/>
  <c r="N58" i="29"/>
  <c r="N57" i="29" s="1"/>
  <c r="N45" i="29"/>
  <c r="N30" i="29"/>
  <c r="N29" i="29" s="1"/>
  <c r="N27" i="29"/>
  <c r="N58" i="28"/>
  <c r="N57" i="28" s="1"/>
  <c r="N45" i="28"/>
  <c r="N30" i="28"/>
  <c r="N27" i="28"/>
  <c r="N58" i="26"/>
  <c r="N57" i="26" s="1"/>
  <c r="N45" i="26"/>
  <c r="N30" i="26"/>
  <c r="N27" i="26"/>
  <c r="N58" i="25"/>
  <c r="N57" i="25" s="1"/>
  <c r="N45" i="25"/>
  <c r="N30" i="25"/>
  <c r="N27" i="25"/>
  <c r="N58" i="24"/>
  <c r="N57" i="24" s="1"/>
  <c r="N45" i="24"/>
  <c r="N30" i="24"/>
  <c r="N27" i="24"/>
  <c r="N58" i="23"/>
  <c r="N57" i="23" s="1"/>
  <c r="N45" i="23"/>
  <c r="N30" i="23"/>
  <c r="N27" i="23"/>
  <c r="N21" i="23"/>
  <c r="N58" i="22"/>
  <c r="N57" i="22" s="1"/>
  <c r="N45" i="22"/>
  <c r="N30" i="22"/>
  <c r="N27" i="22"/>
  <c r="N21" i="22"/>
  <c r="N58" i="21"/>
  <c r="N57" i="21" s="1"/>
  <c r="N45" i="21"/>
  <c r="N30" i="21"/>
  <c r="N27" i="21"/>
  <c r="N21" i="21"/>
  <c r="N58" i="19"/>
  <c r="N57" i="19" s="1"/>
  <c r="N45" i="19"/>
  <c r="N30" i="19"/>
  <c r="N27" i="19"/>
  <c r="N21" i="19"/>
  <c r="N58" i="18"/>
  <c r="N57" i="18" s="1"/>
  <c r="N45" i="18"/>
  <c r="N30" i="18"/>
  <c r="N27" i="18"/>
  <c r="N21" i="18"/>
  <c r="N58" i="17"/>
  <c r="N57" i="17" s="1"/>
  <c r="N45" i="17"/>
  <c r="N30" i="17"/>
  <c r="N27" i="17"/>
  <c r="N21" i="17"/>
  <c r="N58" i="1"/>
  <c r="N57" i="1" s="1"/>
  <c r="N45" i="1"/>
  <c r="N30" i="1"/>
  <c r="N27" i="1"/>
  <c r="N21" i="1"/>
  <c r="N58" i="4"/>
  <c r="N57" i="4" s="1"/>
  <c r="N45" i="4"/>
  <c r="N30" i="4"/>
  <c r="N27" i="4"/>
  <c r="N21" i="4"/>
  <c r="N58" i="5"/>
  <c r="N57" i="5" s="1"/>
  <c r="N45" i="5"/>
  <c r="N30" i="5"/>
  <c r="N27" i="5"/>
  <c r="N21" i="5"/>
  <c r="N58" i="6"/>
  <c r="N57" i="6" s="1"/>
  <c r="N45" i="6"/>
  <c r="N30" i="6"/>
  <c r="N27" i="6"/>
  <c r="N21" i="6"/>
  <c r="N58" i="7"/>
  <c r="N57" i="7" s="1"/>
  <c r="N45" i="7"/>
  <c r="N30" i="7"/>
  <c r="N27" i="7"/>
  <c r="N21" i="7"/>
  <c r="N58" i="8"/>
  <c r="N57" i="8" s="1"/>
  <c r="N45" i="8"/>
  <c r="N30" i="8"/>
  <c r="N27" i="8"/>
  <c r="N21" i="8"/>
  <c r="N58" i="9"/>
  <c r="N57" i="9" s="1"/>
  <c r="N45" i="9"/>
  <c r="N30" i="9"/>
  <c r="N27" i="9"/>
  <c r="N21" i="9"/>
  <c r="N58" i="10"/>
  <c r="N57" i="10" s="1"/>
  <c r="N45" i="10"/>
  <c r="N30" i="10"/>
  <c r="N27" i="10"/>
  <c r="N21" i="10"/>
  <c r="N58" i="11"/>
  <c r="N57" i="11" s="1"/>
  <c r="N45" i="11"/>
  <c r="N30" i="11"/>
  <c r="N27" i="11"/>
  <c r="N21" i="11"/>
  <c r="N58" i="12"/>
  <c r="N57" i="12"/>
  <c r="N45" i="12"/>
  <c r="N30" i="12"/>
  <c r="N27" i="12"/>
  <c r="N21" i="12"/>
  <c r="N58" i="13"/>
  <c r="N57" i="13" s="1"/>
  <c r="N45" i="13"/>
  <c r="N30" i="13"/>
  <c r="N27" i="13"/>
  <c r="N21" i="13"/>
  <c r="N58" i="14"/>
  <c r="N57" i="14" s="1"/>
  <c r="N45" i="14"/>
  <c r="N30" i="14"/>
  <c r="N27" i="14"/>
  <c r="N21" i="14"/>
  <c r="N58" i="15"/>
  <c r="N57" i="15" s="1"/>
  <c r="N45" i="15"/>
  <c r="N30" i="15"/>
  <c r="N27" i="15"/>
  <c r="N21" i="15"/>
  <c r="N58" i="16"/>
  <c r="N57" i="16" s="1"/>
  <c r="N45" i="16"/>
  <c r="N30" i="16"/>
  <c r="N27" i="16"/>
  <c r="N21" i="16"/>
  <c r="N58" i="2"/>
  <c r="N57" i="2" s="1"/>
  <c r="N45" i="2"/>
  <c r="N30" i="2"/>
  <c r="N29" i="2" s="1"/>
  <c r="N27" i="2"/>
  <c r="N21" i="2"/>
  <c r="N58" i="33"/>
  <c r="N45" i="33"/>
  <c r="N30" i="33"/>
  <c r="N27" i="33"/>
  <c r="N29" i="8" l="1"/>
  <c r="N29" i="7"/>
  <c r="N29" i="11"/>
  <c r="N29" i="26"/>
  <c r="N29" i="17"/>
  <c r="N29" i="32"/>
  <c r="N29" i="18"/>
  <c r="N57" i="33"/>
  <c r="N29" i="15"/>
  <c r="N29" i="10"/>
  <c r="N29" i="19"/>
  <c r="N29" i="25"/>
  <c r="N29" i="28"/>
  <c r="N29" i="9"/>
  <c r="N29" i="23"/>
  <c r="N57" i="32"/>
  <c r="N29" i="4"/>
  <c r="N29" i="33"/>
  <c r="N29" i="5"/>
  <c r="N29" i="12"/>
  <c r="N29" i="13"/>
  <c r="N29" i="21"/>
  <c r="N29" i="24"/>
  <c r="N29" i="30"/>
  <c r="N29" i="16"/>
  <c r="N29" i="1"/>
  <c r="N9" i="15"/>
  <c r="N9" i="14"/>
  <c r="N9" i="10"/>
  <c r="N9" i="1"/>
  <c r="N9" i="7"/>
  <c r="N9" i="16"/>
  <c r="N9" i="9"/>
  <c r="N9" i="5"/>
  <c r="N9" i="13"/>
  <c r="N9" i="17"/>
  <c r="N9" i="11"/>
  <c r="N7" i="8"/>
  <c r="N7" i="12"/>
  <c r="N7" i="4"/>
  <c r="N7" i="9"/>
  <c r="N7" i="1"/>
  <c r="N7" i="15"/>
  <c r="N7" i="7"/>
  <c r="N7" i="13"/>
  <c r="N7" i="23"/>
  <c r="N8" i="23" s="1"/>
  <c r="N7" i="10"/>
  <c r="N7" i="14"/>
  <c r="N7" i="2"/>
  <c r="N7" i="11"/>
  <c r="N7" i="6"/>
  <c r="N7" i="16"/>
  <c r="N7" i="5"/>
  <c r="N7" i="25"/>
  <c r="N29" i="14"/>
  <c r="N29" i="6"/>
  <c r="N29" i="22"/>
  <c r="N29" i="31"/>
  <c r="N8" i="5" l="1"/>
  <c r="N8" i="6"/>
  <c r="N8" i="10"/>
  <c r="N8" i="25"/>
  <c r="N26" i="8"/>
  <c r="N8" i="13"/>
  <c r="N8" i="15"/>
  <c r="N26" i="2"/>
  <c r="N8" i="14"/>
  <c r="N26" i="1"/>
  <c r="N26" i="11"/>
  <c r="N26" i="7"/>
  <c r="N26" i="9"/>
  <c r="N26" i="16"/>
  <c r="N9" i="4"/>
  <c r="N9" i="12"/>
  <c r="N8" i="9"/>
  <c r="N26" i="15"/>
  <c r="N8" i="8"/>
  <c r="N8" i="1"/>
  <c r="N8" i="4"/>
  <c r="N8" i="7"/>
  <c r="N26" i="13"/>
  <c r="N26" i="6"/>
  <c r="N26" i="10"/>
  <c r="N8" i="16"/>
  <c r="N26" i="14"/>
  <c r="N8" i="11"/>
  <c r="N8" i="12"/>
  <c r="N8" i="2"/>
  <c r="N26" i="5"/>
  <c r="AF57" i="33"/>
  <c r="AF45" i="33"/>
  <c r="AF27" i="33"/>
  <c r="AF57" i="31"/>
  <c r="AF45" i="31"/>
  <c r="AF27" i="31"/>
  <c r="AF57" i="30"/>
  <c r="AF45" i="30"/>
  <c r="AF27" i="30"/>
  <c r="AF57" i="29"/>
  <c r="AF45" i="29"/>
  <c r="AF27" i="29"/>
  <c r="AF57" i="28"/>
  <c r="AF45" i="28"/>
  <c r="AF27" i="28"/>
  <c r="AF57" i="26"/>
  <c r="AF45" i="26"/>
  <c r="AF27" i="26"/>
  <c r="AF57" i="25"/>
  <c r="AF45" i="25"/>
  <c r="AF27" i="25"/>
  <c r="AF57" i="24"/>
  <c r="AF45" i="24"/>
  <c r="AF27" i="24"/>
  <c r="AF57" i="23"/>
  <c r="AF45" i="23"/>
  <c r="AF27" i="23"/>
  <c r="AF57" i="22"/>
  <c r="AF45" i="22"/>
  <c r="AF27" i="22"/>
  <c r="AF57" i="21"/>
  <c r="AF45" i="21"/>
  <c r="AF27" i="21"/>
  <c r="AF57" i="19"/>
  <c r="AF45" i="19"/>
  <c r="AF27" i="19"/>
  <c r="AF57" i="18"/>
  <c r="AF45" i="18"/>
  <c r="AF27" i="18"/>
  <c r="AF57" i="17"/>
  <c r="AF45" i="17"/>
  <c r="AF27" i="17"/>
  <c r="AF57" i="1"/>
  <c r="AF45" i="1"/>
  <c r="AF27" i="1"/>
  <c r="AF57" i="4"/>
  <c r="AF45" i="4"/>
  <c r="AF27" i="4"/>
  <c r="AF57" i="5"/>
  <c r="AF45" i="5"/>
  <c r="AF27" i="5"/>
  <c r="AF57" i="6"/>
  <c r="AF45" i="6"/>
  <c r="AF27" i="6"/>
  <c r="AF57" i="7"/>
  <c r="AF45" i="7"/>
  <c r="AF27" i="7"/>
  <c r="AF57" i="8"/>
  <c r="AF45" i="8"/>
  <c r="AF27" i="8"/>
  <c r="AF57" i="9"/>
  <c r="AF45" i="9"/>
  <c r="AF27" i="9"/>
  <c r="AF57" i="10"/>
  <c r="AF45" i="10"/>
  <c r="AF27" i="10"/>
  <c r="AF57" i="11"/>
  <c r="AF45" i="11"/>
  <c r="AF27" i="11"/>
  <c r="AF57" i="12"/>
  <c r="AF45" i="12"/>
  <c r="AF27" i="12"/>
  <c r="AF57" i="13"/>
  <c r="AF45" i="13"/>
  <c r="AF27" i="13"/>
  <c r="AF57" i="14"/>
  <c r="AF45" i="14"/>
  <c r="AF27" i="14"/>
  <c r="AF57" i="15"/>
  <c r="AF45" i="15"/>
  <c r="AF27" i="15"/>
  <c r="AF57" i="16"/>
  <c r="AF45" i="16"/>
  <c r="AF27" i="16"/>
  <c r="AF57" i="2"/>
  <c r="AF45" i="2"/>
  <c r="AF27" i="2"/>
  <c r="AF57" i="32"/>
  <c r="AF45" i="32"/>
  <c r="AF27" i="32"/>
  <c r="N72" i="1" l="1"/>
  <c r="N72" i="6"/>
  <c r="N26" i="12"/>
  <c r="N72" i="5"/>
  <c r="N26" i="4"/>
  <c r="N72" i="16"/>
  <c r="N72" i="2"/>
  <c r="N72" i="7"/>
  <c r="N72" i="14"/>
  <c r="N72" i="11"/>
  <c r="N72" i="8"/>
  <c r="N72" i="15"/>
  <c r="N72" i="9"/>
  <c r="N72" i="10"/>
  <c r="N72" i="13"/>
  <c r="AF9" i="10"/>
  <c r="AF9" i="16"/>
  <c r="AF7" i="15"/>
  <c r="AF7" i="14"/>
  <c r="AF9" i="8"/>
  <c r="AF9" i="15"/>
  <c r="AF7" i="2"/>
  <c r="AF7" i="11"/>
  <c r="AF7" i="10"/>
  <c r="AF7" i="16"/>
  <c r="AF7" i="6"/>
  <c r="AF7" i="5"/>
  <c r="AF9" i="22"/>
  <c r="AF9" i="24"/>
  <c r="AF9" i="9"/>
  <c r="AF7" i="4"/>
  <c r="AF7" i="1"/>
  <c r="AF7" i="13"/>
  <c r="AF7" i="12"/>
  <c r="AF9" i="7"/>
  <c r="AF7" i="17"/>
  <c r="AF9" i="2"/>
  <c r="AF9" i="14"/>
  <c r="AF9" i="13"/>
  <c r="AF7" i="9"/>
  <c r="AF9" i="6"/>
  <c r="AF9" i="5"/>
  <c r="AF7" i="8"/>
  <c r="AF9" i="4"/>
  <c r="AF9" i="1"/>
  <c r="AF9" i="12"/>
  <c r="AF7" i="7"/>
  <c r="AF9" i="17"/>
  <c r="AF9" i="18"/>
  <c r="AF9" i="11"/>
  <c r="AF9" i="19"/>
  <c r="AF9" i="21"/>
  <c r="AF9" i="23"/>
  <c r="N72" i="12" l="1"/>
  <c r="N72" i="4"/>
  <c r="AF8" i="8"/>
  <c r="AF8" i="5"/>
  <c r="AF8" i="12"/>
  <c r="AF8" i="15"/>
  <c r="AF26" i="16"/>
  <c r="AF8" i="2"/>
  <c r="AF8" i="9"/>
  <c r="AF8" i="10"/>
  <c r="AF8" i="11"/>
  <c r="AF26" i="11"/>
  <c r="AF26" i="7"/>
  <c r="AF26" i="9"/>
  <c r="AF26" i="14"/>
  <c r="AF26" i="15"/>
  <c r="AF26" i="17"/>
  <c r="AF26" i="8"/>
  <c r="AF26" i="5"/>
  <c r="AF26" i="4"/>
  <c r="AF26" i="1"/>
  <c r="AF26" i="6"/>
  <c r="AF26" i="2"/>
  <c r="AF26" i="10"/>
  <c r="AF26" i="12"/>
  <c r="AF26" i="13"/>
  <c r="AF8" i="7"/>
  <c r="AF8" i="14"/>
  <c r="AF8" i="4"/>
  <c r="AF8" i="16"/>
  <c r="AF8" i="17"/>
  <c r="AF8" i="6"/>
  <c r="AF8" i="1"/>
  <c r="AF8" i="13"/>
  <c r="AB25" i="22" l="1"/>
  <c r="C25" i="22"/>
  <c r="Z21" i="22"/>
  <c r="Y21" i="22"/>
  <c r="X21" i="22"/>
  <c r="W21" i="22"/>
  <c r="M21" i="22"/>
  <c r="K21" i="22"/>
  <c r="J21" i="22"/>
  <c r="G21" i="22"/>
  <c r="F21" i="22"/>
  <c r="AB25" i="21"/>
  <c r="C25" i="21"/>
  <c r="Z21" i="21"/>
  <c r="Y21" i="21"/>
  <c r="X21" i="21"/>
  <c r="W21" i="21"/>
  <c r="M21" i="21"/>
  <c r="K21" i="21"/>
  <c r="J21" i="21"/>
  <c r="G21" i="21"/>
  <c r="F21" i="21"/>
  <c r="AB25" i="19"/>
  <c r="C25" i="19"/>
  <c r="Z21" i="19"/>
  <c r="Y21" i="19"/>
  <c r="X21" i="19"/>
  <c r="W21" i="19"/>
  <c r="M21" i="19"/>
  <c r="K21" i="19"/>
  <c r="J21" i="19"/>
  <c r="G21" i="19"/>
  <c r="F21" i="19"/>
  <c r="AB25" i="18"/>
  <c r="C25" i="18"/>
  <c r="AA21" i="18"/>
  <c r="Z21" i="18"/>
  <c r="Y21" i="18"/>
  <c r="X21" i="18"/>
  <c r="W21" i="18"/>
  <c r="T21" i="18"/>
  <c r="O21" i="18"/>
  <c r="M21" i="18"/>
  <c r="K21" i="18"/>
  <c r="J21" i="18"/>
  <c r="I21" i="18"/>
  <c r="G21" i="18"/>
  <c r="F21" i="18"/>
  <c r="AB25" i="17"/>
  <c r="C25" i="17"/>
  <c r="AA21" i="17"/>
  <c r="Z21" i="17"/>
  <c r="Y21" i="17"/>
  <c r="X21" i="17"/>
  <c r="W21" i="17"/>
  <c r="T21" i="17"/>
  <c r="O21" i="17"/>
  <c r="M21" i="17"/>
  <c r="K21" i="17"/>
  <c r="J21" i="17"/>
  <c r="I21" i="17"/>
  <c r="G21" i="17"/>
  <c r="F21" i="17"/>
  <c r="AB25" i="1"/>
  <c r="C25" i="1"/>
  <c r="U21" i="1"/>
  <c r="P21" i="1"/>
  <c r="AA21" i="1"/>
  <c r="Z21" i="1"/>
  <c r="Y21" i="1"/>
  <c r="X21" i="1"/>
  <c r="W21" i="1"/>
  <c r="T21" i="1"/>
  <c r="O21" i="1"/>
  <c r="M21" i="1"/>
  <c r="K21" i="1"/>
  <c r="J21" i="1"/>
  <c r="I21" i="1"/>
  <c r="G21" i="1"/>
  <c r="F21" i="1"/>
  <c r="AB25" i="4"/>
  <c r="C25" i="4"/>
  <c r="U21" i="4"/>
  <c r="AA21" i="4"/>
  <c r="Z21" i="4"/>
  <c r="Y21" i="4"/>
  <c r="X21" i="4"/>
  <c r="W21" i="4"/>
  <c r="T21" i="4"/>
  <c r="O21" i="4"/>
  <c r="M21" i="4"/>
  <c r="K21" i="4"/>
  <c r="J21" i="4"/>
  <c r="I21" i="4"/>
  <c r="G21" i="4"/>
  <c r="F21" i="4"/>
  <c r="AB25" i="5"/>
  <c r="C25" i="5"/>
  <c r="U21" i="5"/>
  <c r="P21" i="5"/>
  <c r="AA21" i="5"/>
  <c r="Z21" i="5"/>
  <c r="Y21" i="5"/>
  <c r="X21" i="5"/>
  <c r="W21" i="5"/>
  <c r="T21" i="5"/>
  <c r="O21" i="5"/>
  <c r="M21" i="5"/>
  <c r="K21" i="5"/>
  <c r="J21" i="5"/>
  <c r="I21" i="5"/>
  <c r="G21" i="5"/>
  <c r="F21" i="5"/>
  <c r="AB25" i="6"/>
  <c r="C25" i="6"/>
  <c r="P21" i="6"/>
  <c r="AA21" i="6"/>
  <c r="Z21" i="6"/>
  <c r="Y21" i="6"/>
  <c r="X21" i="6"/>
  <c r="W21" i="6"/>
  <c r="T21" i="6"/>
  <c r="O21" i="6"/>
  <c r="M21" i="6"/>
  <c r="K21" i="6"/>
  <c r="J21" i="6"/>
  <c r="I21" i="6"/>
  <c r="G21" i="6"/>
  <c r="F21" i="6"/>
  <c r="AB25" i="7"/>
  <c r="C25" i="7"/>
  <c r="U21" i="7"/>
  <c r="P21" i="7"/>
  <c r="AA21" i="7"/>
  <c r="Z21" i="7"/>
  <c r="Y21" i="7"/>
  <c r="X21" i="7"/>
  <c r="W21" i="7"/>
  <c r="T21" i="7"/>
  <c r="O21" i="7"/>
  <c r="M21" i="7"/>
  <c r="K21" i="7"/>
  <c r="J21" i="7"/>
  <c r="I21" i="7"/>
  <c r="G21" i="7"/>
  <c r="F21" i="7"/>
  <c r="AB25" i="8"/>
  <c r="C25" i="8"/>
  <c r="U21" i="8"/>
  <c r="P21" i="8"/>
  <c r="AA21" i="8"/>
  <c r="Z21" i="8"/>
  <c r="Y21" i="8"/>
  <c r="X21" i="8"/>
  <c r="W21" i="8"/>
  <c r="T21" i="8"/>
  <c r="O21" i="8"/>
  <c r="M21" i="8"/>
  <c r="K21" i="8"/>
  <c r="J21" i="8"/>
  <c r="I21" i="8"/>
  <c r="G21" i="8"/>
  <c r="F21" i="8"/>
  <c r="AB25" i="10"/>
  <c r="C25" i="10"/>
  <c r="U21" i="10"/>
  <c r="AA21" i="10"/>
  <c r="Z21" i="10"/>
  <c r="Y21" i="10"/>
  <c r="X21" i="10"/>
  <c r="W21" i="10"/>
  <c r="T21" i="10"/>
  <c r="O21" i="10"/>
  <c r="M21" i="10"/>
  <c r="K21" i="10"/>
  <c r="J21" i="10"/>
  <c r="I21" i="10"/>
  <c r="G21" i="10"/>
  <c r="F21" i="10"/>
  <c r="AB25" i="9"/>
  <c r="C25" i="9"/>
  <c r="U21" i="9"/>
  <c r="P21" i="9"/>
  <c r="AA21" i="9"/>
  <c r="Z21" i="9"/>
  <c r="Y21" i="9"/>
  <c r="X21" i="9"/>
  <c r="W21" i="9"/>
  <c r="T21" i="9"/>
  <c r="O21" i="9"/>
  <c r="M21" i="9"/>
  <c r="K21" i="9"/>
  <c r="J21" i="9"/>
  <c r="I21" i="9"/>
  <c r="H21" i="9" s="1"/>
  <c r="G21" i="9"/>
  <c r="F21" i="9"/>
  <c r="R21" i="9" l="1"/>
  <c r="V21" i="9"/>
  <c r="V21" i="8"/>
  <c r="H25" i="10"/>
  <c r="V21" i="6"/>
  <c r="V21" i="1"/>
  <c r="D21" i="8"/>
  <c r="H25" i="8"/>
  <c r="V21" i="5"/>
  <c r="H25" i="9"/>
  <c r="V21" i="7"/>
  <c r="H25" i="7"/>
  <c r="H25" i="6"/>
  <c r="H25" i="4"/>
  <c r="H25" i="1"/>
  <c r="R21" i="10"/>
  <c r="H25" i="5"/>
  <c r="D21" i="17"/>
  <c r="R21" i="8"/>
  <c r="V21" i="17"/>
  <c r="R21" i="7"/>
  <c r="Q21" i="4"/>
  <c r="V21" i="10"/>
  <c r="R21" i="6"/>
  <c r="R21" i="5"/>
  <c r="R21" i="4"/>
  <c r="R21" i="1"/>
  <c r="H21" i="5"/>
  <c r="H21" i="8"/>
  <c r="H21" i="17"/>
  <c r="Q21" i="10"/>
  <c r="L24" i="10"/>
  <c r="Q21" i="6"/>
  <c r="L24" i="6"/>
  <c r="Q21" i="1"/>
  <c r="Q21" i="9"/>
  <c r="L24" i="9"/>
  <c r="Q21" i="8"/>
  <c r="L24" i="8"/>
  <c r="Q21" i="7"/>
  <c r="L24" i="7"/>
  <c r="Q21" i="5"/>
  <c r="L24" i="5"/>
  <c r="H21" i="1"/>
  <c r="H21" i="10"/>
  <c r="H21" i="6"/>
  <c r="E24" i="10"/>
  <c r="E24" i="5"/>
  <c r="E24" i="1"/>
  <c r="E24" i="17"/>
  <c r="E24" i="7"/>
  <c r="D21" i="1"/>
  <c r="D21" i="10"/>
  <c r="E24" i="8"/>
  <c r="E24" i="9"/>
  <c r="D21" i="9"/>
  <c r="P21" i="10"/>
  <c r="D21" i="5"/>
  <c r="E24" i="6"/>
  <c r="D21" i="6"/>
  <c r="V21" i="4"/>
  <c r="H21" i="7"/>
  <c r="H21" i="18"/>
  <c r="U21" i="6"/>
  <c r="E24" i="4"/>
  <c r="D21" i="4"/>
  <c r="D21" i="7"/>
  <c r="H21" i="4"/>
  <c r="E21" i="6" l="1"/>
  <c r="E21" i="7"/>
  <c r="C24" i="1"/>
  <c r="E21" i="5"/>
  <c r="E21" i="9"/>
  <c r="E21" i="17"/>
  <c r="C24" i="10"/>
  <c r="C24" i="8"/>
  <c r="C24" i="17"/>
  <c r="C24" i="9"/>
  <c r="C24" i="7"/>
  <c r="C24" i="5"/>
  <c r="E21" i="10"/>
  <c r="E21" i="1"/>
  <c r="E21" i="8"/>
  <c r="E21" i="4"/>
  <c r="C24" i="4"/>
  <c r="C24" i="6"/>
  <c r="C21" i="1" l="1"/>
  <c r="AQ24" i="10"/>
  <c r="AQ24" i="5"/>
  <c r="AQ24" i="8"/>
  <c r="AQ24" i="6"/>
  <c r="AQ24" i="7"/>
  <c r="AQ24" i="9"/>
  <c r="C21" i="8"/>
  <c r="C21" i="10"/>
  <c r="C21" i="17"/>
  <c r="C21" i="9"/>
  <c r="C21" i="7"/>
  <c r="C21" i="5"/>
  <c r="C21" i="4"/>
  <c r="C21" i="6"/>
  <c r="E27" i="2" l="1"/>
  <c r="E9" i="2"/>
  <c r="E45" i="2"/>
  <c r="E7" i="2" l="1"/>
  <c r="E29" i="2"/>
  <c r="E57" i="2"/>
  <c r="E8" i="2" l="1"/>
  <c r="AB71" i="32"/>
  <c r="H71" i="32"/>
  <c r="C71" i="32"/>
  <c r="AB70" i="32"/>
  <c r="H70" i="32"/>
  <c r="C70" i="32"/>
  <c r="H69" i="32"/>
  <c r="H68" i="32"/>
  <c r="H67" i="32"/>
  <c r="H66" i="32"/>
  <c r="H64" i="32"/>
  <c r="H63" i="32"/>
  <c r="H62" i="32"/>
  <c r="H61" i="32"/>
  <c r="H60" i="32"/>
  <c r="H59" i="32"/>
  <c r="AP58" i="32"/>
  <c r="AN58" i="32"/>
  <c r="AI58" i="32"/>
  <c r="AI57" i="32" s="1"/>
  <c r="AG58" i="32"/>
  <c r="AD58" i="32"/>
  <c r="AD57" i="32" s="1"/>
  <c r="AC58" i="32"/>
  <c r="AC57" i="32" s="1"/>
  <c r="Z58" i="32"/>
  <c r="Z57" i="32" s="1"/>
  <c r="Y58" i="32"/>
  <c r="Y57" i="32" s="1"/>
  <c r="X58" i="32"/>
  <c r="X57" i="32" s="1"/>
  <c r="W58" i="32"/>
  <c r="W57" i="32" s="1"/>
  <c r="R58" i="32"/>
  <c r="R57" i="32" s="1"/>
  <c r="P58" i="32"/>
  <c r="P57" i="32" s="1"/>
  <c r="O58" i="32"/>
  <c r="O57" i="32" s="1"/>
  <c r="M58" i="32"/>
  <c r="M57" i="32" s="1"/>
  <c r="K58" i="32"/>
  <c r="J58" i="32"/>
  <c r="I58" i="32"/>
  <c r="F58" i="32"/>
  <c r="AP57" i="32"/>
  <c r="AG57" i="32"/>
  <c r="H55" i="32"/>
  <c r="C55" i="32"/>
  <c r="AB54" i="32"/>
  <c r="H54" i="32"/>
  <c r="C54" i="32"/>
  <c r="H53" i="32"/>
  <c r="C53" i="32"/>
  <c r="AB52" i="32"/>
  <c r="H52" i="32"/>
  <c r="C52" i="32"/>
  <c r="AB51" i="32"/>
  <c r="H51" i="32"/>
  <c r="C51" i="32"/>
  <c r="H50" i="32"/>
  <c r="C50" i="32"/>
  <c r="H49" i="32"/>
  <c r="C49" i="32"/>
  <c r="H48" i="32"/>
  <c r="C48" i="32"/>
  <c r="H47" i="32"/>
  <c r="C47" i="32"/>
  <c r="H46" i="32"/>
  <c r="C46" i="32"/>
  <c r="AP45" i="32"/>
  <c r="AN45" i="32"/>
  <c r="AM45" i="32"/>
  <c r="AK45" i="32"/>
  <c r="AH45" i="32"/>
  <c r="AG45" i="32"/>
  <c r="AE45" i="32"/>
  <c r="AD45" i="32"/>
  <c r="AC45" i="32"/>
  <c r="Z45" i="32"/>
  <c r="Y45" i="32"/>
  <c r="X45" i="32"/>
  <c r="W45" i="32"/>
  <c r="V45" i="32"/>
  <c r="Q45" i="32"/>
  <c r="O45" i="32"/>
  <c r="M45" i="32"/>
  <c r="K45" i="32"/>
  <c r="J45" i="32"/>
  <c r="I45" i="32"/>
  <c r="G45" i="32"/>
  <c r="F45" i="32"/>
  <c r="E45" i="32"/>
  <c r="D45" i="32"/>
  <c r="AB43" i="32"/>
  <c r="AB42" i="32"/>
  <c r="H42" i="32"/>
  <c r="AB41" i="32"/>
  <c r="H41" i="32"/>
  <c r="AB40" i="32"/>
  <c r="H40" i="32"/>
  <c r="AB39" i="32"/>
  <c r="H39" i="32"/>
  <c r="H38" i="32"/>
  <c r="AB37" i="32"/>
  <c r="H37" i="32"/>
  <c r="H36" i="32"/>
  <c r="AB35" i="32"/>
  <c r="H35" i="32"/>
  <c r="H34" i="32"/>
  <c r="AB33" i="32"/>
  <c r="H33" i="32"/>
  <c r="AB31" i="32"/>
  <c r="H31" i="32"/>
  <c r="AP30" i="32"/>
  <c r="AM30" i="32"/>
  <c r="AK30" i="32"/>
  <c r="AI30" i="32"/>
  <c r="AG30" i="32"/>
  <c r="AD30" i="32"/>
  <c r="AC30" i="32"/>
  <c r="Z30" i="32"/>
  <c r="Y30" i="32"/>
  <c r="X30" i="32"/>
  <c r="W30" i="32"/>
  <c r="R30" i="32"/>
  <c r="P30" i="32"/>
  <c r="O30" i="32"/>
  <c r="M30" i="32"/>
  <c r="J30" i="32"/>
  <c r="AB28" i="32"/>
  <c r="AB27" i="32" s="1"/>
  <c r="H28" i="32"/>
  <c r="H27" i="32" s="1"/>
  <c r="C28" i="32"/>
  <c r="AP27" i="32"/>
  <c r="AO27" i="32"/>
  <c r="AN27" i="32"/>
  <c r="AM27" i="32"/>
  <c r="AK27" i="32"/>
  <c r="AI27" i="32"/>
  <c r="AH27" i="32"/>
  <c r="AG27" i="32"/>
  <c r="AE27" i="32"/>
  <c r="AD27" i="32"/>
  <c r="AC27" i="32"/>
  <c r="V27" i="32"/>
  <c r="U27" i="32"/>
  <c r="T27" i="32"/>
  <c r="S27" i="32"/>
  <c r="R27" i="32"/>
  <c r="Q27" i="32"/>
  <c r="P27" i="32"/>
  <c r="O27" i="32"/>
  <c r="M27" i="32"/>
  <c r="K27" i="32"/>
  <c r="J27" i="32"/>
  <c r="I27" i="32"/>
  <c r="G27" i="32"/>
  <c r="F27" i="32"/>
  <c r="E27" i="32"/>
  <c r="D27" i="32"/>
  <c r="AB25" i="32"/>
  <c r="C25" i="32"/>
  <c r="Z21" i="32"/>
  <c r="Y21" i="32"/>
  <c r="X21" i="32"/>
  <c r="M21" i="32"/>
  <c r="K21" i="32"/>
  <c r="J21" i="32"/>
  <c r="F21" i="32"/>
  <c r="J9" i="32"/>
  <c r="AP9" i="32"/>
  <c r="AM9" i="32"/>
  <c r="AK9" i="32"/>
  <c r="AI9" i="32"/>
  <c r="AD9" i="32"/>
  <c r="AC9" i="32"/>
  <c r="Z9" i="32"/>
  <c r="Y9" i="32"/>
  <c r="X9" i="32"/>
  <c r="W9" i="32"/>
  <c r="V9" i="32"/>
  <c r="R9" i="32"/>
  <c r="Q9" i="32"/>
  <c r="P9" i="32"/>
  <c r="K9" i="32"/>
  <c r="G9" i="32"/>
  <c r="F9" i="32"/>
  <c r="E9" i="32"/>
  <c r="AP7" i="32"/>
  <c r="AP8" i="32" s="1"/>
  <c r="F7" i="32"/>
  <c r="F8" i="32" s="1"/>
  <c r="AB5" i="32"/>
  <c r="H5" i="32"/>
  <c r="C5" i="32"/>
  <c r="H3" i="32"/>
  <c r="L2" i="32"/>
  <c r="AB71" i="31"/>
  <c r="H71" i="31"/>
  <c r="C71" i="31"/>
  <c r="AB70" i="31"/>
  <c r="H70" i="31"/>
  <c r="C70" i="31"/>
  <c r="H69" i="31"/>
  <c r="H68" i="31"/>
  <c r="H67" i="31"/>
  <c r="H66" i="31"/>
  <c r="H64" i="31"/>
  <c r="H63" i="31"/>
  <c r="H62" i="31"/>
  <c r="H61" i="31"/>
  <c r="H60" i="31"/>
  <c r="H59" i="31"/>
  <c r="AP58" i="31"/>
  <c r="AP57" i="31" s="1"/>
  <c r="AN58" i="31"/>
  <c r="AI58" i="31"/>
  <c r="AG58" i="31"/>
  <c r="AG57" i="31" s="1"/>
  <c r="AD58" i="31"/>
  <c r="AC58" i="31"/>
  <c r="AC57" i="31" s="1"/>
  <c r="Z58" i="31"/>
  <c r="Z57" i="31" s="1"/>
  <c r="Y58" i="31"/>
  <c r="Y57" i="31" s="1"/>
  <c r="X58" i="31"/>
  <c r="X57" i="31" s="1"/>
  <c r="W58" i="31"/>
  <c r="W57" i="31" s="1"/>
  <c r="R58" i="31"/>
  <c r="R57" i="31" s="1"/>
  <c r="P58" i="31"/>
  <c r="P57" i="31" s="1"/>
  <c r="O58" i="31"/>
  <c r="O57" i="31" s="1"/>
  <c r="M58" i="31"/>
  <c r="K58" i="31"/>
  <c r="J58" i="31"/>
  <c r="I58" i="31"/>
  <c r="F58" i="31"/>
  <c r="AI57" i="31"/>
  <c r="H55" i="31"/>
  <c r="C55" i="31"/>
  <c r="AB54" i="31"/>
  <c r="H54" i="31"/>
  <c r="C54" i="31"/>
  <c r="H53" i="31"/>
  <c r="C53" i="31"/>
  <c r="AB52" i="31"/>
  <c r="H52" i="31"/>
  <c r="C52" i="31"/>
  <c r="AB51" i="31"/>
  <c r="H51" i="31"/>
  <c r="C51" i="31"/>
  <c r="H50" i="31"/>
  <c r="C50" i="31"/>
  <c r="H49" i="31"/>
  <c r="C49" i="31"/>
  <c r="H48" i="31"/>
  <c r="C48" i="31"/>
  <c r="H47" i="31"/>
  <c r="C47" i="31"/>
  <c r="H46" i="31"/>
  <c r="C46" i="31"/>
  <c r="AP45" i="31"/>
  <c r="AN45" i="31"/>
  <c r="AM45" i="31"/>
  <c r="AK45" i="31"/>
  <c r="AH45" i="31"/>
  <c r="AG45" i="31"/>
  <c r="AE45" i="31"/>
  <c r="AD45" i="31"/>
  <c r="AC45" i="31"/>
  <c r="Z45" i="31"/>
  <c r="Y45" i="31"/>
  <c r="X45" i="31"/>
  <c r="W45" i="31"/>
  <c r="V45" i="31"/>
  <c r="Q45" i="31"/>
  <c r="O45" i="31"/>
  <c r="M45" i="31"/>
  <c r="K45" i="31"/>
  <c r="J45" i="31"/>
  <c r="I45" i="31"/>
  <c r="G45" i="31"/>
  <c r="F45" i="31"/>
  <c r="E45" i="31"/>
  <c r="D45" i="31"/>
  <c r="AB43" i="31"/>
  <c r="AB42" i="31"/>
  <c r="H42" i="31"/>
  <c r="AB41" i="31"/>
  <c r="H41" i="31"/>
  <c r="AB40" i="31"/>
  <c r="H40" i="31"/>
  <c r="AB39" i="31"/>
  <c r="H39" i="31"/>
  <c r="H38" i="31"/>
  <c r="AB37" i="31"/>
  <c r="H37" i="31"/>
  <c r="H36" i="31"/>
  <c r="AB35" i="31"/>
  <c r="H35" i="31"/>
  <c r="H34" i="31"/>
  <c r="AB33" i="31"/>
  <c r="H33" i="31"/>
  <c r="AB31" i="31"/>
  <c r="H31" i="31"/>
  <c r="AP30" i="31"/>
  <c r="AM30" i="31"/>
  <c r="AK30" i="31"/>
  <c r="AI30" i="31"/>
  <c r="AG30" i="31"/>
  <c r="AD30" i="31"/>
  <c r="AC30" i="31"/>
  <c r="Z30" i="31"/>
  <c r="Y30" i="31"/>
  <c r="X30" i="31"/>
  <c r="W30" i="31"/>
  <c r="R30" i="31"/>
  <c r="P30" i="31"/>
  <c r="O30" i="31"/>
  <c r="M30" i="31"/>
  <c r="J30" i="31"/>
  <c r="O29" i="31"/>
  <c r="AB28" i="31"/>
  <c r="H28" i="31"/>
  <c r="H27" i="31" s="1"/>
  <c r="C28" i="31"/>
  <c r="C27" i="31" s="1"/>
  <c r="AP27" i="31"/>
  <c r="AO27" i="31"/>
  <c r="AN27" i="31"/>
  <c r="AM27" i="31"/>
  <c r="AK27" i="31"/>
  <c r="AI27" i="31"/>
  <c r="AH27" i="31"/>
  <c r="AG27" i="31"/>
  <c r="AE27" i="31"/>
  <c r="AD27" i="31"/>
  <c r="AC27" i="31"/>
  <c r="AB27" i="31"/>
  <c r="V27" i="31"/>
  <c r="U27" i="31"/>
  <c r="T27" i="31"/>
  <c r="S27" i="31"/>
  <c r="R27" i="31"/>
  <c r="Q27" i="31"/>
  <c r="P27" i="31"/>
  <c r="O27" i="31"/>
  <c r="M27" i="31"/>
  <c r="K27" i="31"/>
  <c r="J27" i="31"/>
  <c r="I27" i="31"/>
  <c r="G27" i="31"/>
  <c r="F27" i="31"/>
  <c r="E27" i="31"/>
  <c r="D27" i="31"/>
  <c r="AB25" i="31"/>
  <c r="C25" i="31"/>
  <c r="Z21" i="31"/>
  <c r="Y21" i="31"/>
  <c r="X21" i="31"/>
  <c r="M21" i="31"/>
  <c r="K21" i="31"/>
  <c r="J21" i="31"/>
  <c r="F21" i="31"/>
  <c r="J9" i="31"/>
  <c r="AP9" i="31"/>
  <c r="AM9" i="31"/>
  <c r="AK9" i="31"/>
  <c r="AI9" i="31"/>
  <c r="AD9" i="31"/>
  <c r="AC9" i="31"/>
  <c r="Z9" i="31"/>
  <c r="Y9" i="31"/>
  <c r="X9" i="31"/>
  <c r="W9" i="31"/>
  <c r="V9" i="31"/>
  <c r="R9" i="31"/>
  <c r="Q9" i="31"/>
  <c r="P9" i="31"/>
  <c r="K9" i="31"/>
  <c r="G9" i="31"/>
  <c r="F9" i="31"/>
  <c r="E9" i="31"/>
  <c r="AP7" i="31"/>
  <c r="F7" i="31"/>
  <c r="AB5" i="31"/>
  <c r="H5" i="31"/>
  <c r="C5" i="31"/>
  <c r="H3" i="31"/>
  <c r="L2" i="31"/>
  <c r="AB71" i="30"/>
  <c r="H71" i="30"/>
  <c r="C71" i="30"/>
  <c r="AB70" i="30"/>
  <c r="H70" i="30"/>
  <c r="C70" i="30"/>
  <c r="H69" i="30"/>
  <c r="H68" i="30"/>
  <c r="H67" i="30"/>
  <c r="H66" i="30"/>
  <c r="H64" i="30"/>
  <c r="H63" i="30"/>
  <c r="H62" i="30"/>
  <c r="H61" i="30"/>
  <c r="H60" i="30"/>
  <c r="H59" i="30"/>
  <c r="AP58" i="30"/>
  <c r="AP57" i="30" s="1"/>
  <c r="AN58" i="30"/>
  <c r="AI58" i="30"/>
  <c r="AI57" i="30" s="1"/>
  <c r="AG58" i="30"/>
  <c r="AG57" i="30" s="1"/>
  <c r="AD58" i="30"/>
  <c r="AD57" i="30" s="1"/>
  <c r="AC58" i="30"/>
  <c r="Z58" i="30"/>
  <c r="Z57" i="30" s="1"/>
  <c r="Y58" i="30"/>
  <c r="Y57" i="30" s="1"/>
  <c r="X58" i="30"/>
  <c r="X57" i="30" s="1"/>
  <c r="W58" i="30"/>
  <c r="W57" i="30" s="1"/>
  <c r="R58" i="30"/>
  <c r="R57" i="30" s="1"/>
  <c r="P58" i="30"/>
  <c r="P57" i="30" s="1"/>
  <c r="O58" i="30"/>
  <c r="O57" i="30" s="1"/>
  <c r="M58" i="30"/>
  <c r="M57" i="30" s="1"/>
  <c r="K58" i="30"/>
  <c r="J58" i="30"/>
  <c r="I58" i="30"/>
  <c r="F58" i="30"/>
  <c r="H55" i="30"/>
  <c r="C55" i="30"/>
  <c r="AB54" i="30"/>
  <c r="H54" i="30"/>
  <c r="C54" i="30"/>
  <c r="H53" i="30"/>
  <c r="C53" i="30"/>
  <c r="AB52" i="30"/>
  <c r="H52" i="30"/>
  <c r="C52" i="30"/>
  <c r="AB51" i="30"/>
  <c r="H51" i="30"/>
  <c r="C51" i="30"/>
  <c r="H50" i="30"/>
  <c r="C50" i="30"/>
  <c r="H49" i="30"/>
  <c r="C49" i="30"/>
  <c r="H48" i="30"/>
  <c r="C48" i="30"/>
  <c r="H47" i="30"/>
  <c r="C47" i="30"/>
  <c r="H46" i="30"/>
  <c r="C46" i="30"/>
  <c r="AP45" i="30"/>
  <c r="AN45" i="30"/>
  <c r="AM45" i="30"/>
  <c r="AK45" i="30"/>
  <c r="AH45" i="30"/>
  <c r="AG45" i="30"/>
  <c r="AE45" i="30"/>
  <c r="AD45" i="30"/>
  <c r="AC45" i="30"/>
  <c r="Z45" i="30"/>
  <c r="Y45" i="30"/>
  <c r="X45" i="30"/>
  <c r="W45" i="30"/>
  <c r="V45" i="30"/>
  <c r="Q45" i="30"/>
  <c r="O45" i="30"/>
  <c r="M45" i="30"/>
  <c r="K45" i="30"/>
  <c r="J45" i="30"/>
  <c r="I45" i="30"/>
  <c r="G45" i="30"/>
  <c r="F45" i="30"/>
  <c r="E45" i="30"/>
  <c r="D45" i="30"/>
  <c r="AB43" i="30"/>
  <c r="AB42" i="30"/>
  <c r="H42" i="30"/>
  <c r="AB41" i="30"/>
  <c r="H41" i="30"/>
  <c r="AB40" i="30"/>
  <c r="H40" i="30"/>
  <c r="AB39" i="30"/>
  <c r="H39" i="30"/>
  <c r="H38" i="30"/>
  <c r="AB37" i="30"/>
  <c r="H37" i="30"/>
  <c r="H36" i="30"/>
  <c r="AB35" i="30"/>
  <c r="H35" i="30"/>
  <c r="H34" i="30"/>
  <c r="AB33" i="30"/>
  <c r="H33" i="30"/>
  <c r="AB31" i="30"/>
  <c r="H31" i="30"/>
  <c r="AP30" i="30"/>
  <c r="AP29" i="30" s="1"/>
  <c r="AM30" i="30"/>
  <c r="AK30" i="30"/>
  <c r="AI30" i="30"/>
  <c r="AG30" i="30"/>
  <c r="AD30" i="30"/>
  <c r="AD29" i="30" s="1"/>
  <c r="AC30" i="30"/>
  <c r="Z30" i="30"/>
  <c r="Y30" i="30"/>
  <c r="X30" i="30"/>
  <c r="W30" i="30"/>
  <c r="R30" i="30"/>
  <c r="P30" i="30"/>
  <c r="O30" i="30"/>
  <c r="O29" i="30" s="1"/>
  <c r="M30" i="30"/>
  <c r="J30" i="30"/>
  <c r="AB28" i="30"/>
  <c r="AB27" i="30" s="1"/>
  <c r="H28" i="30"/>
  <c r="C28" i="30"/>
  <c r="C27" i="30" s="1"/>
  <c r="AP27" i="30"/>
  <c r="AO27" i="30"/>
  <c r="AN27" i="30"/>
  <c r="AM27" i="30"/>
  <c r="AK27" i="30"/>
  <c r="AI27" i="30"/>
  <c r="AH27" i="30"/>
  <c r="AG27" i="30"/>
  <c r="AE27" i="30"/>
  <c r="AD27" i="30"/>
  <c r="AC27" i="30"/>
  <c r="V27" i="30"/>
  <c r="U27" i="30"/>
  <c r="T27" i="30"/>
  <c r="S27" i="30"/>
  <c r="R27" i="30"/>
  <c r="Q27" i="30"/>
  <c r="P27" i="30"/>
  <c r="O27" i="30"/>
  <c r="M27" i="30"/>
  <c r="K27" i="30"/>
  <c r="J27" i="30"/>
  <c r="I27" i="30"/>
  <c r="H27" i="30"/>
  <c r="G27" i="30"/>
  <c r="F27" i="30"/>
  <c r="E27" i="30"/>
  <c r="D27" i="30"/>
  <c r="AB25" i="30"/>
  <c r="C25" i="30"/>
  <c r="Z21" i="30"/>
  <c r="Y21" i="30"/>
  <c r="X21" i="30"/>
  <c r="W21" i="30"/>
  <c r="M21" i="30"/>
  <c r="K21" i="30"/>
  <c r="J21" i="30"/>
  <c r="G21" i="30"/>
  <c r="F21" i="30"/>
  <c r="J9" i="30"/>
  <c r="AP9" i="30"/>
  <c r="AM9" i="30"/>
  <c r="AK9" i="30"/>
  <c r="AI9" i="30"/>
  <c r="AD9" i="30"/>
  <c r="AC9" i="30"/>
  <c r="Z9" i="30"/>
  <c r="Y9" i="30"/>
  <c r="X9" i="30"/>
  <c r="W9" i="30"/>
  <c r="V9" i="30"/>
  <c r="R9" i="30"/>
  <c r="Q9" i="30"/>
  <c r="P9" i="30"/>
  <c r="K9" i="30"/>
  <c r="G9" i="30"/>
  <c r="F9" i="30"/>
  <c r="E9" i="30"/>
  <c r="AP7" i="30"/>
  <c r="F7" i="30"/>
  <c r="AB5" i="30"/>
  <c r="H5" i="30"/>
  <c r="C5" i="30"/>
  <c r="H3" i="30"/>
  <c r="L2" i="30"/>
  <c r="AB71" i="29"/>
  <c r="H71" i="29"/>
  <c r="C71" i="29"/>
  <c r="AB70" i="29"/>
  <c r="H70" i="29"/>
  <c r="C70" i="29"/>
  <c r="H69" i="29"/>
  <c r="H68" i="29"/>
  <c r="H67" i="29"/>
  <c r="H66" i="29"/>
  <c r="H64" i="29"/>
  <c r="H63" i="29"/>
  <c r="H62" i="29"/>
  <c r="H61" i="29"/>
  <c r="H60" i="29"/>
  <c r="H59" i="29"/>
  <c r="AP58" i="29"/>
  <c r="AP57" i="29" s="1"/>
  <c r="AN58" i="29"/>
  <c r="AI58" i="29"/>
  <c r="AI57" i="29" s="1"/>
  <c r="AG58" i="29"/>
  <c r="AG57" i="29" s="1"/>
  <c r="AD58" i="29"/>
  <c r="AD57" i="29" s="1"/>
  <c r="AC58" i="29"/>
  <c r="AC57" i="29" s="1"/>
  <c r="Z58" i="29"/>
  <c r="Z57" i="29" s="1"/>
  <c r="Y58" i="29"/>
  <c r="Y57" i="29" s="1"/>
  <c r="X58" i="29"/>
  <c r="X57" i="29" s="1"/>
  <c r="W58" i="29"/>
  <c r="W57" i="29" s="1"/>
  <c r="R58" i="29"/>
  <c r="R57" i="29" s="1"/>
  <c r="P58" i="29"/>
  <c r="P57" i="29" s="1"/>
  <c r="O58" i="29"/>
  <c r="O57" i="29" s="1"/>
  <c r="M58" i="29"/>
  <c r="M57" i="29" s="1"/>
  <c r="K58" i="29"/>
  <c r="J58" i="29"/>
  <c r="I58" i="29"/>
  <c r="F58" i="29"/>
  <c r="H55" i="29"/>
  <c r="C55" i="29"/>
  <c r="AB54" i="29"/>
  <c r="H54" i="29"/>
  <c r="C54" i="29"/>
  <c r="H53" i="29"/>
  <c r="C53" i="29"/>
  <c r="AB52" i="29"/>
  <c r="H52" i="29"/>
  <c r="C52" i="29"/>
  <c r="AB51" i="29"/>
  <c r="H51" i="29"/>
  <c r="C51" i="29"/>
  <c r="H50" i="29"/>
  <c r="C50" i="29"/>
  <c r="H49" i="29"/>
  <c r="C49" i="29"/>
  <c r="H48" i="29"/>
  <c r="C48" i="29"/>
  <c r="H47" i="29"/>
  <c r="C47" i="29"/>
  <c r="H46" i="29"/>
  <c r="C46" i="29"/>
  <c r="AP45" i="29"/>
  <c r="AN45" i="29"/>
  <c r="AM45" i="29"/>
  <c r="AK45" i="29"/>
  <c r="AH45" i="29"/>
  <c r="AG45" i="29"/>
  <c r="AE45" i="29"/>
  <c r="AD45" i="29"/>
  <c r="AC45" i="29"/>
  <c r="Z45" i="29"/>
  <c r="Y45" i="29"/>
  <c r="X45" i="29"/>
  <c r="W45" i="29"/>
  <c r="V45" i="29"/>
  <c r="Q45" i="29"/>
  <c r="O45" i="29"/>
  <c r="M45" i="29"/>
  <c r="K45" i="29"/>
  <c r="J45" i="29"/>
  <c r="I45" i="29"/>
  <c r="G45" i="29"/>
  <c r="F45" i="29"/>
  <c r="E45" i="29"/>
  <c r="D45" i="29"/>
  <c r="AB43" i="29"/>
  <c r="AB42" i="29"/>
  <c r="H42" i="29"/>
  <c r="AB41" i="29"/>
  <c r="H41" i="29"/>
  <c r="AB40" i="29"/>
  <c r="H40" i="29"/>
  <c r="AB39" i="29"/>
  <c r="H39" i="29"/>
  <c r="H38" i="29"/>
  <c r="AB37" i="29"/>
  <c r="H37" i="29"/>
  <c r="H36" i="29"/>
  <c r="AB35" i="29"/>
  <c r="H35" i="29"/>
  <c r="H34" i="29"/>
  <c r="AB33" i="29"/>
  <c r="H33" i="29"/>
  <c r="AB31" i="29"/>
  <c r="H31" i="29"/>
  <c r="AP30" i="29"/>
  <c r="AM30" i="29"/>
  <c r="AK30" i="29"/>
  <c r="AI30" i="29"/>
  <c r="AG30" i="29"/>
  <c r="AD30" i="29"/>
  <c r="AD29" i="29" s="1"/>
  <c r="AC30" i="29"/>
  <c r="AC29" i="29" s="1"/>
  <c r="Z30" i="29"/>
  <c r="Y30" i="29"/>
  <c r="X30" i="29"/>
  <c r="W30" i="29"/>
  <c r="R30" i="29"/>
  <c r="P30" i="29"/>
  <c r="O30" i="29"/>
  <c r="O29" i="29" s="1"/>
  <c r="M30" i="29"/>
  <c r="M29" i="29" s="1"/>
  <c r="J30" i="29"/>
  <c r="AB28" i="29"/>
  <c r="AB27" i="29" s="1"/>
  <c r="H28" i="29"/>
  <c r="H27" i="29" s="1"/>
  <c r="C28" i="29"/>
  <c r="C27" i="29" s="1"/>
  <c r="AP27" i="29"/>
  <c r="AO27" i="29"/>
  <c r="AN27" i="29"/>
  <c r="AM27" i="29"/>
  <c r="AK27" i="29"/>
  <c r="AI27" i="29"/>
  <c r="AH27" i="29"/>
  <c r="AG27" i="29"/>
  <c r="AE27" i="29"/>
  <c r="AD27" i="29"/>
  <c r="AC27" i="29"/>
  <c r="V27" i="29"/>
  <c r="U27" i="29"/>
  <c r="T27" i="29"/>
  <c r="S27" i="29"/>
  <c r="R27" i="29"/>
  <c r="Q27" i="29"/>
  <c r="P27" i="29"/>
  <c r="O27" i="29"/>
  <c r="M27" i="29"/>
  <c r="K27" i="29"/>
  <c r="J27" i="29"/>
  <c r="I27" i="29"/>
  <c r="G27" i="29"/>
  <c r="F27" i="29"/>
  <c r="E27" i="29"/>
  <c r="D27" i="29"/>
  <c r="AB25" i="29"/>
  <c r="C25" i="29"/>
  <c r="Z21" i="29"/>
  <c r="Y21" i="29"/>
  <c r="X21" i="29"/>
  <c r="W21" i="29"/>
  <c r="M21" i="29"/>
  <c r="K21" i="29"/>
  <c r="J21" i="29"/>
  <c r="G21" i="29"/>
  <c r="F21" i="29"/>
  <c r="J9" i="29"/>
  <c r="AP9" i="29"/>
  <c r="AM9" i="29"/>
  <c r="AK9" i="29"/>
  <c r="AI9" i="29"/>
  <c r="AD9" i="29"/>
  <c r="AC9" i="29"/>
  <c r="Z9" i="29"/>
  <c r="Y9" i="29"/>
  <c r="X9" i="29"/>
  <c r="W9" i="29"/>
  <c r="V9" i="29"/>
  <c r="R9" i="29"/>
  <c r="Q9" i="29"/>
  <c r="P9" i="29"/>
  <c r="K9" i="29"/>
  <c r="G9" i="29"/>
  <c r="F9" i="29"/>
  <c r="E9" i="29"/>
  <c r="AP7" i="29"/>
  <c r="AP8" i="29" s="1"/>
  <c r="F7" i="29"/>
  <c r="AB5" i="29"/>
  <c r="H5" i="29"/>
  <c r="C5" i="29"/>
  <c r="H3" i="29"/>
  <c r="L2" i="29"/>
  <c r="AB71" i="28"/>
  <c r="H71" i="28"/>
  <c r="C71" i="28"/>
  <c r="AB70" i="28"/>
  <c r="H70" i="28"/>
  <c r="C70" i="28"/>
  <c r="H69" i="28"/>
  <c r="H68" i="28"/>
  <c r="H67" i="28"/>
  <c r="H66" i="28"/>
  <c r="H64" i="28"/>
  <c r="H63" i="28"/>
  <c r="H62" i="28"/>
  <c r="H61" i="28"/>
  <c r="H60" i="28"/>
  <c r="H59" i="28"/>
  <c r="AP58" i="28"/>
  <c r="AN58" i="28"/>
  <c r="AI58" i="28"/>
  <c r="AI57" i="28" s="1"/>
  <c r="AG58" i="28"/>
  <c r="AD58" i="28"/>
  <c r="AD57" i="28" s="1"/>
  <c r="AC58" i="28"/>
  <c r="AC57" i="28" s="1"/>
  <c r="Z58" i="28"/>
  <c r="Z57" i="28" s="1"/>
  <c r="Y58" i="28"/>
  <c r="Y57" i="28" s="1"/>
  <c r="X58" i="28"/>
  <c r="X57" i="28" s="1"/>
  <c r="W58" i="28"/>
  <c r="R58" i="28"/>
  <c r="R57" i="28" s="1"/>
  <c r="P58" i="28"/>
  <c r="P57" i="28" s="1"/>
  <c r="O58" i="28"/>
  <c r="M58" i="28"/>
  <c r="M57" i="28" s="1"/>
  <c r="K58" i="28"/>
  <c r="J58" i="28"/>
  <c r="I58" i="28"/>
  <c r="F58" i="28"/>
  <c r="AN57" i="28"/>
  <c r="AG57" i="28"/>
  <c r="H55" i="28"/>
  <c r="C55" i="28"/>
  <c r="AB54" i="28"/>
  <c r="H54" i="28"/>
  <c r="C54" i="28"/>
  <c r="H53" i="28"/>
  <c r="C53" i="28"/>
  <c r="AB52" i="28"/>
  <c r="H52" i="28"/>
  <c r="C52" i="28"/>
  <c r="AB51" i="28"/>
  <c r="H51" i="28"/>
  <c r="C51" i="28"/>
  <c r="H50" i="28"/>
  <c r="C50" i="28"/>
  <c r="H49" i="28"/>
  <c r="C49" i="28"/>
  <c r="H48" i="28"/>
  <c r="C48" i="28"/>
  <c r="H47" i="28"/>
  <c r="C47" i="28"/>
  <c r="H46" i="28"/>
  <c r="C46" i="28"/>
  <c r="AP45" i="28"/>
  <c r="AN45" i="28"/>
  <c r="AM45" i="28"/>
  <c r="AK45" i="28"/>
  <c r="AH45" i="28"/>
  <c r="AG45" i="28"/>
  <c r="AE45" i="28"/>
  <c r="AD45" i="28"/>
  <c r="AC45" i="28"/>
  <c r="Z45" i="28"/>
  <c r="Y45" i="28"/>
  <c r="X45" i="28"/>
  <c r="W45" i="28"/>
  <c r="V45" i="28"/>
  <c r="Q45" i="28"/>
  <c r="O45" i="28"/>
  <c r="M45" i="28"/>
  <c r="K45" i="28"/>
  <c r="J45" i="28"/>
  <c r="I45" i="28"/>
  <c r="G45" i="28"/>
  <c r="F45" i="28"/>
  <c r="E45" i="28"/>
  <c r="D45" i="28"/>
  <c r="AB43" i="28"/>
  <c r="AB42" i="28"/>
  <c r="H42" i="28"/>
  <c r="AB41" i="28"/>
  <c r="H41" i="28"/>
  <c r="AB40" i="28"/>
  <c r="H40" i="28"/>
  <c r="AB39" i="28"/>
  <c r="H39" i="28"/>
  <c r="H38" i="28"/>
  <c r="AB37" i="28"/>
  <c r="H37" i="28"/>
  <c r="H36" i="28"/>
  <c r="AB35" i="28"/>
  <c r="H35" i="28"/>
  <c r="H34" i="28"/>
  <c r="AB33" i="28"/>
  <c r="H33" i="28"/>
  <c r="AB31" i="28"/>
  <c r="H31" i="28"/>
  <c r="AP30" i="28"/>
  <c r="AM30" i="28"/>
  <c r="AK30" i="28"/>
  <c r="AI30" i="28"/>
  <c r="AG30" i="28"/>
  <c r="AD30" i="28"/>
  <c r="AC30" i="28"/>
  <c r="Z30" i="28"/>
  <c r="Y30" i="28"/>
  <c r="X30" i="28"/>
  <c r="W30" i="28"/>
  <c r="R30" i="28"/>
  <c r="P30" i="28"/>
  <c r="O30" i="28"/>
  <c r="M30" i="28"/>
  <c r="J30" i="28"/>
  <c r="AB28" i="28"/>
  <c r="AB27" i="28" s="1"/>
  <c r="H28" i="28"/>
  <c r="H27" i="28" s="1"/>
  <c r="C28" i="28"/>
  <c r="AP27" i="28"/>
  <c r="AO27" i="28"/>
  <c r="AN27" i="28"/>
  <c r="AM27" i="28"/>
  <c r="AK27" i="28"/>
  <c r="AI27" i="28"/>
  <c r="AH27" i="28"/>
  <c r="AG27" i="28"/>
  <c r="AE27" i="28"/>
  <c r="AD27" i="28"/>
  <c r="AC27" i="28"/>
  <c r="V27" i="28"/>
  <c r="U27" i="28"/>
  <c r="T27" i="28"/>
  <c r="S27" i="28"/>
  <c r="R27" i="28"/>
  <c r="Q27" i="28"/>
  <c r="P27" i="28"/>
  <c r="O27" i="28"/>
  <c r="M27" i="28"/>
  <c r="K27" i="28"/>
  <c r="J27" i="28"/>
  <c r="I27" i="28"/>
  <c r="G27" i="28"/>
  <c r="F27" i="28"/>
  <c r="E27" i="28"/>
  <c r="D27" i="28"/>
  <c r="C27" i="28"/>
  <c r="AB25" i="28"/>
  <c r="C25" i="28"/>
  <c r="Z21" i="28"/>
  <c r="Y21" i="28"/>
  <c r="X21" i="28"/>
  <c r="W21" i="28"/>
  <c r="M21" i="28"/>
  <c r="K21" i="28"/>
  <c r="J21" i="28"/>
  <c r="G21" i="28"/>
  <c r="F21" i="28"/>
  <c r="J9" i="28"/>
  <c r="AP9" i="28"/>
  <c r="AM9" i="28"/>
  <c r="AK9" i="28"/>
  <c r="AI9" i="28"/>
  <c r="AD9" i="28"/>
  <c r="AC9" i="28"/>
  <c r="Z9" i="28"/>
  <c r="Y9" i="28"/>
  <c r="X9" i="28"/>
  <c r="W9" i="28"/>
  <c r="V9" i="28"/>
  <c r="R9" i="28"/>
  <c r="Q9" i="28"/>
  <c r="P9" i="28"/>
  <c r="K9" i="28"/>
  <c r="G9" i="28"/>
  <c r="F9" i="28"/>
  <c r="E9" i="28"/>
  <c r="AP7" i="28"/>
  <c r="F7" i="28"/>
  <c r="AB5" i="28"/>
  <c r="H5" i="28"/>
  <c r="C5" i="28"/>
  <c r="H3" i="28"/>
  <c r="L2" i="28"/>
  <c r="AB71" i="26"/>
  <c r="H71" i="26"/>
  <c r="C71" i="26"/>
  <c r="AB70" i="26"/>
  <c r="H70" i="26"/>
  <c r="C70" i="26"/>
  <c r="H69" i="26"/>
  <c r="H68" i="26"/>
  <c r="H67" i="26"/>
  <c r="H66" i="26"/>
  <c r="H64" i="26"/>
  <c r="H63" i="26"/>
  <c r="H62" i="26"/>
  <c r="H61" i="26"/>
  <c r="H60" i="26"/>
  <c r="H59" i="26"/>
  <c r="AP58" i="26"/>
  <c r="AP57" i="26" s="1"/>
  <c r="AN58" i="26"/>
  <c r="AI58" i="26"/>
  <c r="AI57" i="26" s="1"/>
  <c r="AG58" i="26"/>
  <c r="AD58" i="26"/>
  <c r="AC58" i="26"/>
  <c r="AC57" i="26" s="1"/>
  <c r="Z58" i="26"/>
  <c r="Z57" i="26" s="1"/>
  <c r="Y58" i="26"/>
  <c r="Y57" i="26" s="1"/>
  <c r="X58" i="26"/>
  <c r="X57" i="26" s="1"/>
  <c r="W58" i="26"/>
  <c r="W57" i="26" s="1"/>
  <c r="R58" i="26"/>
  <c r="R57" i="26" s="1"/>
  <c r="P58" i="26"/>
  <c r="P57" i="26" s="1"/>
  <c r="O58" i="26"/>
  <c r="O57" i="26" s="1"/>
  <c r="M58" i="26"/>
  <c r="K58" i="26"/>
  <c r="J58" i="26"/>
  <c r="I58" i="26"/>
  <c r="F58" i="26"/>
  <c r="AG57" i="26"/>
  <c r="H55" i="26"/>
  <c r="C55" i="26"/>
  <c r="AB54" i="26"/>
  <c r="H54" i="26"/>
  <c r="C54" i="26"/>
  <c r="H53" i="26"/>
  <c r="C53" i="26"/>
  <c r="AB52" i="26"/>
  <c r="H52" i="26"/>
  <c r="C52" i="26"/>
  <c r="AB51" i="26"/>
  <c r="H51" i="26"/>
  <c r="C51" i="26"/>
  <c r="H50" i="26"/>
  <c r="C50" i="26"/>
  <c r="H49" i="26"/>
  <c r="C49" i="26"/>
  <c r="H48" i="26"/>
  <c r="C48" i="26"/>
  <c r="H47" i="26"/>
  <c r="C47" i="26"/>
  <c r="H46" i="26"/>
  <c r="C46" i="26"/>
  <c r="AP45" i="26"/>
  <c r="AN45" i="26"/>
  <c r="AM45" i="26"/>
  <c r="AK45" i="26"/>
  <c r="AH45" i="26"/>
  <c r="AG45" i="26"/>
  <c r="AE45" i="26"/>
  <c r="AD45" i="26"/>
  <c r="AC45" i="26"/>
  <c r="Z45" i="26"/>
  <c r="Y45" i="26"/>
  <c r="X45" i="26"/>
  <c r="W45" i="26"/>
  <c r="V45" i="26"/>
  <c r="Q45" i="26"/>
  <c r="O45" i="26"/>
  <c r="M45" i="26"/>
  <c r="K45" i="26"/>
  <c r="J45" i="26"/>
  <c r="I45" i="26"/>
  <c r="G45" i="26"/>
  <c r="F45" i="26"/>
  <c r="E45" i="26"/>
  <c r="D45" i="26"/>
  <c r="AB43" i="26"/>
  <c r="AB42" i="26"/>
  <c r="H42" i="26"/>
  <c r="AB41" i="26"/>
  <c r="H41" i="26"/>
  <c r="AB40" i="26"/>
  <c r="H40" i="26"/>
  <c r="AB39" i="26"/>
  <c r="H39" i="26"/>
  <c r="H38" i="26"/>
  <c r="AB37" i="26"/>
  <c r="H37" i="26"/>
  <c r="H36" i="26"/>
  <c r="AB35" i="26"/>
  <c r="H35" i="26"/>
  <c r="H34" i="26"/>
  <c r="AB33" i="26"/>
  <c r="H33" i="26"/>
  <c r="AB31" i="26"/>
  <c r="H31" i="26"/>
  <c r="AP30" i="26"/>
  <c r="AM30" i="26"/>
  <c r="AK30" i="26"/>
  <c r="AI30" i="26"/>
  <c r="AG30" i="26"/>
  <c r="AG29" i="26" s="1"/>
  <c r="AD30" i="26"/>
  <c r="AC30" i="26"/>
  <c r="Z30" i="26"/>
  <c r="Y30" i="26"/>
  <c r="Y29" i="26" s="1"/>
  <c r="X30" i="26"/>
  <c r="W30" i="26"/>
  <c r="W29" i="26" s="1"/>
  <c r="R30" i="26"/>
  <c r="P30" i="26"/>
  <c r="O30" i="26"/>
  <c r="M30" i="26"/>
  <c r="J30" i="26"/>
  <c r="AB28" i="26"/>
  <c r="AB27" i="26" s="1"/>
  <c r="H28" i="26"/>
  <c r="C28" i="26"/>
  <c r="C27" i="26" s="1"/>
  <c r="AP27" i="26"/>
  <c r="AO27" i="26"/>
  <c r="AN27" i="26"/>
  <c r="AM27" i="26"/>
  <c r="AK27" i="26"/>
  <c r="AI27" i="26"/>
  <c r="AH27" i="26"/>
  <c r="AG27" i="26"/>
  <c r="AE27" i="26"/>
  <c r="AD27" i="26"/>
  <c r="AC27" i="26"/>
  <c r="V27" i="26"/>
  <c r="U27" i="26"/>
  <c r="T27" i="26"/>
  <c r="S27" i="26"/>
  <c r="R27" i="26"/>
  <c r="Q27" i="26"/>
  <c r="P27" i="26"/>
  <c r="O27" i="26"/>
  <c r="M27" i="26"/>
  <c r="K27" i="26"/>
  <c r="J27" i="26"/>
  <c r="I27" i="26"/>
  <c r="H27" i="26"/>
  <c r="G27" i="26"/>
  <c r="F27" i="26"/>
  <c r="E27" i="26"/>
  <c r="D27" i="26"/>
  <c r="AB25" i="26"/>
  <c r="C25" i="26"/>
  <c r="Z21" i="26"/>
  <c r="Y21" i="26"/>
  <c r="X21" i="26"/>
  <c r="W21" i="26"/>
  <c r="M21" i="26"/>
  <c r="K21" i="26"/>
  <c r="J21" i="26"/>
  <c r="G21" i="26"/>
  <c r="F21" i="26"/>
  <c r="J9" i="26"/>
  <c r="AP9" i="26"/>
  <c r="AM9" i="26"/>
  <c r="AK9" i="26"/>
  <c r="AI9" i="26"/>
  <c r="AD9" i="26"/>
  <c r="AC9" i="26"/>
  <c r="Z9" i="26"/>
  <c r="Y9" i="26"/>
  <c r="X9" i="26"/>
  <c r="W9" i="26"/>
  <c r="V9" i="26"/>
  <c r="R9" i="26"/>
  <c r="Q9" i="26"/>
  <c r="P9" i="26"/>
  <c r="K9" i="26"/>
  <c r="G9" i="26"/>
  <c r="F9" i="26"/>
  <c r="E9" i="26"/>
  <c r="AP7" i="26"/>
  <c r="F7" i="26"/>
  <c r="AB5" i="26"/>
  <c r="H5" i="26"/>
  <c r="C5" i="26"/>
  <c r="H3" i="26"/>
  <c r="L2" i="26"/>
  <c r="AB71" i="25"/>
  <c r="H71" i="25"/>
  <c r="C71" i="25"/>
  <c r="AB70" i="25"/>
  <c r="H70" i="25"/>
  <c r="C70" i="25"/>
  <c r="H69" i="25"/>
  <c r="H68" i="25"/>
  <c r="H67" i="25"/>
  <c r="H66" i="25"/>
  <c r="H64" i="25"/>
  <c r="H63" i="25"/>
  <c r="H62" i="25"/>
  <c r="H61" i="25"/>
  <c r="H60" i="25"/>
  <c r="H59" i="25"/>
  <c r="AP58" i="25"/>
  <c r="AP57" i="25" s="1"/>
  <c r="AN58" i="25"/>
  <c r="AI58" i="25"/>
  <c r="AI57" i="25" s="1"/>
  <c r="AG58" i="25"/>
  <c r="AD58" i="25"/>
  <c r="AC58" i="25"/>
  <c r="AC57" i="25" s="1"/>
  <c r="Z58" i="25"/>
  <c r="Z57" i="25" s="1"/>
  <c r="Y58" i="25"/>
  <c r="Y57" i="25" s="1"/>
  <c r="X58" i="25"/>
  <c r="X57" i="25" s="1"/>
  <c r="W58" i="25"/>
  <c r="W57" i="25" s="1"/>
  <c r="R58" i="25"/>
  <c r="R57" i="25" s="1"/>
  <c r="P58" i="25"/>
  <c r="P57" i="25" s="1"/>
  <c r="O58" i="25"/>
  <c r="O57" i="25" s="1"/>
  <c r="M58" i="25"/>
  <c r="K58" i="25"/>
  <c r="J58" i="25"/>
  <c r="I58" i="25"/>
  <c r="F58" i="25"/>
  <c r="AG57" i="25"/>
  <c r="H55" i="25"/>
  <c r="C55" i="25"/>
  <c r="AB54" i="25"/>
  <c r="H54" i="25"/>
  <c r="C54" i="25"/>
  <c r="H53" i="25"/>
  <c r="C53" i="25"/>
  <c r="AB52" i="25"/>
  <c r="H52" i="25"/>
  <c r="C52" i="25"/>
  <c r="AB51" i="25"/>
  <c r="H51" i="25"/>
  <c r="C51" i="25"/>
  <c r="H50" i="25"/>
  <c r="C50" i="25"/>
  <c r="H49" i="25"/>
  <c r="C49" i="25"/>
  <c r="H48" i="25"/>
  <c r="C48" i="25"/>
  <c r="H47" i="25"/>
  <c r="C47" i="25"/>
  <c r="H46" i="25"/>
  <c r="C46" i="25"/>
  <c r="AP45" i="25"/>
  <c r="AN45" i="25"/>
  <c r="AM45" i="25"/>
  <c r="AK45" i="25"/>
  <c r="AH45" i="25"/>
  <c r="AG45" i="25"/>
  <c r="AE45" i="25"/>
  <c r="AD45" i="25"/>
  <c r="AC45" i="25"/>
  <c r="Z45" i="25"/>
  <c r="Y45" i="25"/>
  <c r="X45" i="25"/>
  <c r="W45" i="25"/>
  <c r="V45" i="25"/>
  <c r="Q45" i="25"/>
  <c r="O45" i="25"/>
  <c r="M45" i="25"/>
  <c r="K45" i="25"/>
  <c r="J45" i="25"/>
  <c r="I45" i="25"/>
  <c r="G45" i="25"/>
  <c r="F45" i="25"/>
  <c r="E45" i="25"/>
  <c r="D45" i="25"/>
  <c r="AB43" i="25"/>
  <c r="AB42" i="25"/>
  <c r="H42" i="25"/>
  <c r="AB41" i="25"/>
  <c r="H41" i="25"/>
  <c r="AB40" i="25"/>
  <c r="H40" i="25"/>
  <c r="AB39" i="25"/>
  <c r="H39" i="25"/>
  <c r="H38" i="25"/>
  <c r="AB37" i="25"/>
  <c r="H37" i="25"/>
  <c r="H36" i="25"/>
  <c r="AB35" i="25"/>
  <c r="H35" i="25"/>
  <c r="H34" i="25"/>
  <c r="AB33" i="25"/>
  <c r="H33" i="25"/>
  <c r="AB31" i="25"/>
  <c r="H31" i="25"/>
  <c r="AP30" i="25"/>
  <c r="AM30" i="25"/>
  <c r="AK30" i="25"/>
  <c r="AI30" i="25"/>
  <c r="AG30" i="25"/>
  <c r="AD30" i="25"/>
  <c r="AC30" i="25"/>
  <c r="Z30" i="25"/>
  <c r="Z29" i="25" s="1"/>
  <c r="Y30" i="25"/>
  <c r="X30" i="25"/>
  <c r="W30" i="25"/>
  <c r="R30" i="25"/>
  <c r="P30" i="25"/>
  <c r="O30" i="25"/>
  <c r="M30" i="25"/>
  <c r="J30" i="25"/>
  <c r="AB28" i="25"/>
  <c r="AB27" i="25" s="1"/>
  <c r="H28" i="25"/>
  <c r="C28" i="25"/>
  <c r="AP27" i="25"/>
  <c r="AO27" i="25"/>
  <c r="AN27" i="25"/>
  <c r="AM27" i="25"/>
  <c r="AK27" i="25"/>
  <c r="AI27" i="25"/>
  <c r="AH27" i="25"/>
  <c r="AG27" i="25"/>
  <c r="AE27" i="25"/>
  <c r="AD27" i="25"/>
  <c r="AC27" i="25"/>
  <c r="V27" i="25"/>
  <c r="U27" i="25"/>
  <c r="T27" i="25"/>
  <c r="S27" i="25"/>
  <c r="R27" i="25"/>
  <c r="Q27" i="25"/>
  <c r="P27" i="25"/>
  <c r="O27" i="25"/>
  <c r="M27" i="25"/>
  <c r="K27" i="25"/>
  <c r="J27" i="25"/>
  <c r="I27" i="25"/>
  <c r="H27" i="25"/>
  <c r="G27" i="25"/>
  <c r="F27" i="25"/>
  <c r="E27" i="25"/>
  <c r="D27" i="25"/>
  <c r="AB25" i="25"/>
  <c r="C25" i="25"/>
  <c r="Z21" i="25"/>
  <c r="Y21" i="25"/>
  <c r="X21" i="25"/>
  <c r="W21" i="25"/>
  <c r="M21" i="25"/>
  <c r="K21" i="25"/>
  <c r="J21" i="25"/>
  <c r="G21" i="25"/>
  <c r="F21" i="25"/>
  <c r="J9" i="25"/>
  <c r="AP9" i="25"/>
  <c r="AM9" i="25"/>
  <c r="AK9" i="25"/>
  <c r="AI9" i="25"/>
  <c r="AD9" i="25"/>
  <c r="AC9" i="25"/>
  <c r="Z9" i="25"/>
  <c r="Y9" i="25"/>
  <c r="X9" i="25"/>
  <c r="W9" i="25"/>
  <c r="V9" i="25"/>
  <c r="R9" i="25"/>
  <c r="Q9" i="25"/>
  <c r="P9" i="25"/>
  <c r="K9" i="25"/>
  <c r="G9" i="25"/>
  <c r="F9" i="25"/>
  <c r="E9" i="25"/>
  <c r="AP7" i="25"/>
  <c r="F7" i="25"/>
  <c r="AB5" i="25"/>
  <c r="H5" i="25"/>
  <c r="C5" i="25"/>
  <c r="H3" i="25"/>
  <c r="L2" i="25"/>
  <c r="AB71" i="24"/>
  <c r="H71" i="24"/>
  <c r="C71" i="24"/>
  <c r="AB70" i="24"/>
  <c r="H70" i="24"/>
  <c r="C70" i="24"/>
  <c r="H69" i="24"/>
  <c r="H68" i="24"/>
  <c r="H67" i="24"/>
  <c r="H66" i="24"/>
  <c r="H64" i="24"/>
  <c r="H63" i="24"/>
  <c r="H62" i="24"/>
  <c r="H61" i="24"/>
  <c r="H60" i="24"/>
  <c r="H59" i="24"/>
  <c r="AP58" i="24"/>
  <c r="AP57" i="24" s="1"/>
  <c r="AN58" i="24"/>
  <c r="AI58" i="24"/>
  <c r="AI57" i="24" s="1"/>
  <c r="AG58" i="24"/>
  <c r="AG57" i="24" s="1"/>
  <c r="AD58" i="24"/>
  <c r="AD57" i="24" s="1"/>
  <c r="AC58" i="24"/>
  <c r="AC57" i="24" s="1"/>
  <c r="Z58" i="24"/>
  <c r="Z57" i="24" s="1"/>
  <c r="Y58" i="24"/>
  <c r="Y57" i="24" s="1"/>
  <c r="X58" i="24"/>
  <c r="X57" i="24" s="1"/>
  <c r="W58" i="24"/>
  <c r="W57" i="24" s="1"/>
  <c r="R58" i="24"/>
  <c r="R57" i="24" s="1"/>
  <c r="P58" i="24"/>
  <c r="P57" i="24" s="1"/>
  <c r="O58" i="24"/>
  <c r="O57" i="24" s="1"/>
  <c r="M58" i="24"/>
  <c r="K58" i="24"/>
  <c r="J58" i="24"/>
  <c r="I58" i="24"/>
  <c r="F58" i="24"/>
  <c r="H55" i="24"/>
  <c r="C55" i="24"/>
  <c r="AB54" i="24"/>
  <c r="H54" i="24"/>
  <c r="C54" i="24"/>
  <c r="H53" i="24"/>
  <c r="C53" i="24"/>
  <c r="AB52" i="24"/>
  <c r="H52" i="24"/>
  <c r="C52" i="24"/>
  <c r="AB51" i="24"/>
  <c r="H51" i="24"/>
  <c r="C51" i="24"/>
  <c r="H50" i="24"/>
  <c r="C50" i="24"/>
  <c r="H49" i="24"/>
  <c r="C49" i="24"/>
  <c r="H48" i="24"/>
  <c r="C48" i="24"/>
  <c r="H47" i="24"/>
  <c r="C47" i="24"/>
  <c r="H46" i="24"/>
  <c r="C46" i="24"/>
  <c r="AP45" i="24"/>
  <c r="AN45" i="24"/>
  <c r="AM45" i="24"/>
  <c r="AK45" i="24"/>
  <c r="AH45" i="24"/>
  <c r="AG45" i="24"/>
  <c r="AE45" i="24"/>
  <c r="AD45" i="24"/>
  <c r="AC45" i="24"/>
  <c r="Z45" i="24"/>
  <c r="Y45" i="24"/>
  <c r="X45" i="24"/>
  <c r="W45" i="24"/>
  <c r="V45" i="24"/>
  <c r="Q45" i="24"/>
  <c r="O45" i="24"/>
  <c r="M45" i="24"/>
  <c r="K45" i="24"/>
  <c r="J45" i="24"/>
  <c r="I45" i="24"/>
  <c r="G45" i="24"/>
  <c r="F45" i="24"/>
  <c r="E45" i="24"/>
  <c r="D45" i="24"/>
  <c r="AB43" i="24"/>
  <c r="AB42" i="24"/>
  <c r="H42" i="24"/>
  <c r="AB41" i="24"/>
  <c r="H41" i="24"/>
  <c r="AB40" i="24"/>
  <c r="H40" i="24"/>
  <c r="AB39" i="24"/>
  <c r="H39" i="24"/>
  <c r="H38" i="24"/>
  <c r="AB37" i="24"/>
  <c r="H37" i="24"/>
  <c r="H36" i="24"/>
  <c r="AB35" i="24"/>
  <c r="H35" i="24"/>
  <c r="H34" i="24"/>
  <c r="AB33" i="24"/>
  <c r="H33" i="24"/>
  <c r="AB31" i="24"/>
  <c r="H31" i="24"/>
  <c r="AP30" i="24"/>
  <c r="AM30" i="24"/>
  <c r="AK30" i="24"/>
  <c r="AI30" i="24"/>
  <c r="AG30" i="24"/>
  <c r="AD30" i="24"/>
  <c r="AC30" i="24"/>
  <c r="Z30" i="24"/>
  <c r="Y30" i="24"/>
  <c r="X30" i="24"/>
  <c r="W30" i="24"/>
  <c r="R30" i="24"/>
  <c r="P30" i="24"/>
  <c r="O30" i="24"/>
  <c r="M30" i="24"/>
  <c r="J30" i="24"/>
  <c r="AB28" i="24"/>
  <c r="AB27" i="24" s="1"/>
  <c r="H28" i="24"/>
  <c r="H27" i="24" s="1"/>
  <c r="C28" i="24"/>
  <c r="C27" i="24" s="1"/>
  <c r="AP27" i="24"/>
  <c r="AO27" i="24"/>
  <c r="AN27" i="24"/>
  <c r="AM27" i="24"/>
  <c r="AK27" i="24"/>
  <c r="AI27" i="24"/>
  <c r="AH27" i="24"/>
  <c r="AG27" i="24"/>
  <c r="AE27" i="24"/>
  <c r="AD27" i="24"/>
  <c r="AC27" i="24"/>
  <c r="V27" i="24"/>
  <c r="U27" i="24"/>
  <c r="T27" i="24"/>
  <c r="S27" i="24"/>
  <c r="R27" i="24"/>
  <c r="Q27" i="24"/>
  <c r="P27" i="24"/>
  <c r="O27" i="24"/>
  <c r="M27" i="24"/>
  <c r="K27" i="24"/>
  <c r="J27" i="24"/>
  <c r="I27" i="24"/>
  <c r="G27" i="24"/>
  <c r="F27" i="24"/>
  <c r="E27" i="24"/>
  <c r="D27" i="24"/>
  <c r="AB25" i="24"/>
  <c r="C25" i="24"/>
  <c r="Z21" i="24"/>
  <c r="Y21" i="24"/>
  <c r="X21" i="24"/>
  <c r="W21" i="24"/>
  <c r="M21" i="24"/>
  <c r="K21" i="24"/>
  <c r="J21" i="24"/>
  <c r="G21" i="24"/>
  <c r="F21" i="24"/>
  <c r="AN9" i="24"/>
  <c r="J9" i="24"/>
  <c r="AP9" i="24"/>
  <c r="AM9" i="24"/>
  <c r="AK9" i="24"/>
  <c r="AI9" i="24"/>
  <c r="AD9" i="24"/>
  <c r="AC9" i="24"/>
  <c r="Z9" i="24"/>
  <c r="Y9" i="24"/>
  <c r="X9" i="24"/>
  <c r="W9" i="24"/>
  <c r="V9" i="24"/>
  <c r="R9" i="24"/>
  <c r="Q9" i="24"/>
  <c r="P9" i="24"/>
  <c r="K9" i="24"/>
  <c r="G9" i="24"/>
  <c r="F9" i="24"/>
  <c r="E9" i="24"/>
  <c r="AP7" i="24"/>
  <c r="F7" i="24"/>
  <c r="AB5" i="24"/>
  <c r="H5" i="24"/>
  <c r="C5" i="24"/>
  <c r="H3" i="24"/>
  <c r="L2" i="24"/>
  <c r="AB71" i="23"/>
  <c r="H71" i="23"/>
  <c r="C71" i="23"/>
  <c r="AB70" i="23"/>
  <c r="H70" i="23"/>
  <c r="C70" i="23"/>
  <c r="H69" i="23"/>
  <c r="H68" i="23"/>
  <c r="H67" i="23"/>
  <c r="H66" i="23"/>
  <c r="H64" i="23"/>
  <c r="H63" i="23"/>
  <c r="H62" i="23"/>
  <c r="H61" i="23"/>
  <c r="H60" i="23"/>
  <c r="H59" i="23"/>
  <c r="AP58" i="23"/>
  <c r="AP57" i="23" s="1"/>
  <c r="AN58" i="23"/>
  <c r="AI58" i="23"/>
  <c r="AI57" i="23" s="1"/>
  <c r="AG58" i="23"/>
  <c r="AG57" i="23" s="1"/>
  <c r="AD58" i="23"/>
  <c r="AD57" i="23" s="1"/>
  <c r="AC58" i="23"/>
  <c r="AC57" i="23" s="1"/>
  <c r="Z58" i="23"/>
  <c r="Z57" i="23" s="1"/>
  <c r="Y58" i="23"/>
  <c r="X58" i="23"/>
  <c r="X57" i="23" s="1"/>
  <c r="W58" i="23"/>
  <c r="W57" i="23" s="1"/>
  <c r="R58" i="23"/>
  <c r="R57" i="23" s="1"/>
  <c r="P58" i="23"/>
  <c r="P57" i="23" s="1"/>
  <c r="O58" i="23"/>
  <c r="O57" i="23" s="1"/>
  <c r="M58" i="23"/>
  <c r="M57" i="23" s="1"/>
  <c r="K58" i="23"/>
  <c r="J58" i="23"/>
  <c r="I58" i="23"/>
  <c r="F58" i="23"/>
  <c r="H55" i="23"/>
  <c r="C55" i="23"/>
  <c r="AB54" i="23"/>
  <c r="H54" i="23"/>
  <c r="C54" i="23"/>
  <c r="H53" i="23"/>
  <c r="C53" i="23"/>
  <c r="AB52" i="23"/>
  <c r="H52" i="23"/>
  <c r="C52" i="23"/>
  <c r="AB51" i="23"/>
  <c r="H51" i="23"/>
  <c r="C51" i="23"/>
  <c r="H50" i="23"/>
  <c r="C50" i="23"/>
  <c r="H49" i="23"/>
  <c r="C49" i="23"/>
  <c r="H48" i="23"/>
  <c r="C48" i="23"/>
  <c r="H47" i="23"/>
  <c r="C47" i="23"/>
  <c r="H46" i="23"/>
  <c r="C46" i="23"/>
  <c r="AP45" i="23"/>
  <c r="AN45" i="23"/>
  <c r="AM45" i="23"/>
  <c r="AK45" i="23"/>
  <c r="AH45" i="23"/>
  <c r="AG45" i="23"/>
  <c r="AE45" i="23"/>
  <c r="AD45" i="23"/>
  <c r="AC45" i="23"/>
  <c r="Z45" i="23"/>
  <c r="Y45" i="23"/>
  <c r="X45" i="23"/>
  <c r="W45" i="23"/>
  <c r="V45" i="23"/>
  <c r="Q45" i="23"/>
  <c r="O45" i="23"/>
  <c r="M45" i="23"/>
  <c r="K45" i="23"/>
  <c r="J45" i="23"/>
  <c r="I45" i="23"/>
  <c r="G45" i="23"/>
  <c r="F45" i="23"/>
  <c r="E45" i="23"/>
  <c r="D45" i="23"/>
  <c r="AB43" i="23"/>
  <c r="AB42" i="23"/>
  <c r="H42" i="23"/>
  <c r="AB41" i="23"/>
  <c r="H41" i="23"/>
  <c r="AB40" i="23"/>
  <c r="H40" i="23"/>
  <c r="AB39" i="23"/>
  <c r="H39" i="23"/>
  <c r="H38" i="23"/>
  <c r="AB37" i="23"/>
  <c r="H37" i="23"/>
  <c r="H36" i="23"/>
  <c r="AB35" i="23"/>
  <c r="H35" i="23"/>
  <c r="H34" i="23"/>
  <c r="AB33" i="23"/>
  <c r="H33" i="23"/>
  <c r="AB31" i="23"/>
  <c r="H31" i="23"/>
  <c r="AP30" i="23"/>
  <c r="AM30" i="23"/>
  <c r="AK30" i="23"/>
  <c r="AI30" i="23"/>
  <c r="AG30" i="23"/>
  <c r="AD30" i="23"/>
  <c r="AC30" i="23"/>
  <c r="Z30" i="23"/>
  <c r="Z29" i="23" s="1"/>
  <c r="Y30" i="23"/>
  <c r="X30" i="23"/>
  <c r="W30" i="23"/>
  <c r="R30" i="23"/>
  <c r="P30" i="23"/>
  <c r="O30" i="23"/>
  <c r="M30" i="23"/>
  <c r="J30" i="23"/>
  <c r="AB28" i="23"/>
  <c r="AB27" i="23" s="1"/>
  <c r="H28" i="23"/>
  <c r="H27" i="23" s="1"/>
  <c r="C28" i="23"/>
  <c r="C27" i="23" s="1"/>
  <c r="AP27" i="23"/>
  <c r="AO27" i="23"/>
  <c r="AN27" i="23"/>
  <c r="AM27" i="23"/>
  <c r="AK27" i="23"/>
  <c r="AI27" i="23"/>
  <c r="AH27" i="23"/>
  <c r="AG27" i="23"/>
  <c r="AE27" i="23"/>
  <c r="AD27" i="23"/>
  <c r="AC27" i="23"/>
  <c r="V27" i="23"/>
  <c r="U27" i="23"/>
  <c r="T27" i="23"/>
  <c r="S27" i="23"/>
  <c r="R27" i="23"/>
  <c r="Q27" i="23"/>
  <c r="P27" i="23"/>
  <c r="O27" i="23"/>
  <c r="M27" i="23"/>
  <c r="K27" i="23"/>
  <c r="J27" i="23"/>
  <c r="I27" i="23"/>
  <c r="G27" i="23"/>
  <c r="F27" i="23"/>
  <c r="E27" i="23"/>
  <c r="D27" i="23"/>
  <c r="AB25" i="23"/>
  <c r="C25" i="23"/>
  <c r="Z21" i="23"/>
  <c r="Y21" i="23"/>
  <c r="X21" i="23"/>
  <c r="W21" i="23"/>
  <c r="M21" i="23"/>
  <c r="K21" i="23"/>
  <c r="J21" i="23"/>
  <c r="G21" i="23"/>
  <c r="F21" i="23"/>
  <c r="AN9" i="23"/>
  <c r="J9" i="23"/>
  <c r="AP9" i="23"/>
  <c r="AM9" i="23"/>
  <c r="AK9" i="23"/>
  <c r="AI9" i="23"/>
  <c r="AD9" i="23"/>
  <c r="AC9" i="23"/>
  <c r="Z9" i="23"/>
  <c r="Y9" i="23"/>
  <c r="X9" i="23"/>
  <c r="W9" i="23"/>
  <c r="V9" i="23"/>
  <c r="R9" i="23"/>
  <c r="Q9" i="23"/>
  <c r="P9" i="23"/>
  <c r="K9" i="23"/>
  <c r="G9" i="23"/>
  <c r="F9" i="23"/>
  <c r="E9" i="23"/>
  <c r="AP7" i="23"/>
  <c r="F7" i="23"/>
  <c r="AB5" i="23"/>
  <c r="H5" i="23"/>
  <c r="C5" i="23"/>
  <c r="H3" i="23"/>
  <c r="L2" i="23"/>
  <c r="AB71" i="22"/>
  <c r="H71" i="22"/>
  <c r="C71" i="22"/>
  <c r="AB70" i="22"/>
  <c r="H70" i="22"/>
  <c r="C70" i="22"/>
  <c r="H69" i="22"/>
  <c r="H68" i="22"/>
  <c r="H67" i="22"/>
  <c r="H66" i="22"/>
  <c r="H64" i="22"/>
  <c r="H63" i="22"/>
  <c r="H62" i="22"/>
  <c r="H61" i="22"/>
  <c r="H60" i="22"/>
  <c r="H59" i="22"/>
  <c r="AP58" i="22"/>
  <c r="AP57" i="22" s="1"/>
  <c r="AN58" i="22"/>
  <c r="AI58" i="22"/>
  <c r="AI57" i="22" s="1"/>
  <c r="AG58" i="22"/>
  <c r="AG57" i="22" s="1"/>
  <c r="AD58" i="22"/>
  <c r="AD57" i="22" s="1"/>
  <c r="AC58" i="22"/>
  <c r="AC57" i="22" s="1"/>
  <c r="Z58" i="22"/>
  <c r="Z57" i="22" s="1"/>
  <c r="Y58" i="22"/>
  <c r="X58" i="22"/>
  <c r="X57" i="22" s="1"/>
  <c r="W58" i="22"/>
  <c r="W57" i="22" s="1"/>
  <c r="R58" i="22"/>
  <c r="R57" i="22" s="1"/>
  <c r="P58" i="22"/>
  <c r="P57" i="22" s="1"/>
  <c r="O58" i="22"/>
  <c r="O57" i="22" s="1"/>
  <c r="M58" i="22"/>
  <c r="M57" i="22" s="1"/>
  <c r="K58" i="22"/>
  <c r="J58" i="22"/>
  <c r="I58" i="22"/>
  <c r="F58" i="22"/>
  <c r="Y57" i="22"/>
  <c r="H55" i="22"/>
  <c r="C55" i="22"/>
  <c r="AB54" i="22"/>
  <c r="H54" i="22"/>
  <c r="C54" i="22"/>
  <c r="H53" i="22"/>
  <c r="C53" i="22"/>
  <c r="AB52" i="22"/>
  <c r="H52" i="22"/>
  <c r="C52" i="22"/>
  <c r="AB51" i="22"/>
  <c r="H51" i="22"/>
  <c r="C51" i="22"/>
  <c r="H50" i="22"/>
  <c r="C50" i="22"/>
  <c r="H49" i="22"/>
  <c r="C49" i="22"/>
  <c r="H48" i="22"/>
  <c r="C48" i="22"/>
  <c r="H47" i="22"/>
  <c r="C47" i="22"/>
  <c r="H46" i="22"/>
  <c r="C46" i="22"/>
  <c r="AP45" i="22"/>
  <c r="AN45" i="22"/>
  <c r="AM45" i="22"/>
  <c r="AK45" i="22"/>
  <c r="AH45" i="22"/>
  <c r="AG45" i="22"/>
  <c r="AE45" i="22"/>
  <c r="AD45" i="22"/>
  <c r="AC45" i="22"/>
  <c r="Z45" i="22"/>
  <c r="Y45" i="22"/>
  <c r="X45" i="22"/>
  <c r="W45" i="22"/>
  <c r="V45" i="22"/>
  <c r="Q45" i="22"/>
  <c r="O45" i="22"/>
  <c r="M45" i="22"/>
  <c r="K45" i="22"/>
  <c r="J45" i="22"/>
  <c r="I45" i="22"/>
  <c r="G45" i="22"/>
  <c r="F45" i="22"/>
  <c r="E45" i="22"/>
  <c r="D45" i="22"/>
  <c r="AB43" i="22"/>
  <c r="AB42" i="22"/>
  <c r="H42" i="22"/>
  <c r="AB41" i="22"/>
  <c r="H41" i="22"/>
  <c r="AB40" i="22"/>
  <c r="H40" i="22"/>
  <c r="AB39" i="22"/>
  <c r="H39" i="22"/>
  <c r="H38" i="22"/>
  <c r="AB37" i="22"/>
  <c r="H37" i="22"/>
  <c r="H36" i="22"/>
  <c r="AB35" i="22"/>
  <c r="H35" i="22"/>
  <c r="H34" i="22"/>
  <c r="AB33" i="22"/>
  <c r="H33" i="22"/>
  <c r="AB31" i="22"/>
  <c r="H31" i="22"/>
  <c r="AP30" i="22"/>
  <c r="AM30" i="22"/>
  <c r="AK30" i="22"/>
  <c r="AI30" i="22"/>
  <c r="AG30" i="22"/>
  <c r="AD30" i="22"/>
  <c r="AC30" i="22"/>
  <c r="Z30" i="22"/>
  <c r="Y30" i="22"/>
  <c r="X30" i="22"/>
  <c r="W30" i="22"/>
  <c r="R30" i="22"/>
  <c r="P30" i="22"/>
  <c r="O30" i="22"/>
  <c r="M30" i="22"/>
  <c r="J30" i="22"/>
  <c r="AB28" i="22"/>
  <c r="AB27" i="22" s="1"/>
  <c r="H28" i="22"/>
  <c r="H27" i="22" s="1"/>
  <c r="C28" i="22"/>
  <c r="AP27" i="22"/>
  <c r="AO27" i="22"/>
  <c r="AN27" i="22"/>
  <c r="AM27" i="22"/>
  <c r="AK27" i="22"/>
  <c r="AI27" i="22"/>
  <c r="AH27" i="22"/>
  <c r="AG27" i="22"/>
  <c r="AE27" i="22"/>
  <c r="AD27" i="22"/>
  <c r="AC27" i="22"/>
  <c r="V27" i="22"/>
  <c r="U27" i="22"/>
  <c r="T27" i="22"/>
  <c r="S27" i="22"/>
  <c r="R27" i="22"/>
  <c r="Q27" i="22"/>
  <c r="P27" i="22"/>
  <c r="O27" i="22"/>
  <c r="M27" i="22"/>
  <c r="K27" i="22"/>
  <c r="J27" i="22"/>
  <c r="I27" i="22"/>
  <c r="G27" i="22"/>
  <c r="F27" i="22"/>
  <c r="E27" i="22"/>
  <c r="D27" i="22"/>
  <c r="AN9" i="22"/>
  <c r="AP9" i="22"/>
  <c r="AM9" i="22"/>
  <c r="AK9" i="22"/>
  <c r="AI9" i="22"/>
  <c r="AD9" i="22"/>
  <c r="AC9" i="22"/>
  <c r="Z9" i="22"/>
  <c r="Y9" i="22"/>
  <c r="X9" i="22"/>
  <c r="W9" i="22"/>
  <c r="V9" i="22"/>
  <c r="R9" i="22"/>
  <c r="Q9" i="22"/>
  <c r="P9" i="22"/>
  <c r="K9" i="22"/>
  <c r="G9" i="22"/>
  <c r="F9" i="22"/>
  <c r="E9" i="22"/>
  <c r="AP7" i="22"/>
  <c r="F7" i="22"/>
  <c r="AB5" i="22"/>
  <c r="H5" i="22"/>
  <c r="C5" i="22"/>
  <c r="H3" i="22"/>
  <c r="L2" i="22"/>
  <c r="AB71" i="21"/>
  <c r="H71" i="21"/>
  <c r="C71" i="21"/>
  <c r="AB70" i="21"/>
  <c r="H70" i="21"/>
  <c r="C70" i="21"/>
  <c r="AP58" i="21"/>
  <c r="AN58" i="21"/>
  <c r="AI58" i="21"/>
  <c r="AI57" i="21" s="1"/>
  <c r="AG58" i="21"/>
  <c r="AG57" i="21" s="1"/>
  <c r="AD58" i="21"/>
  <c r="AD57" i="21" s="1"/>
  <c r="AC58" i="21"/>
  <c r="Z58" i="21"/>
  <c r="Z57" i="21" s="1"/>
  <c r="Y58" i="21"/>
  <c r="Y57" i="21" s="1"/>
  <c r="X58" i="21"/>
  <c r="X57" i="21" s="1"/>
  <c r="W58" i="21"/>
  <c r="W57" i="21" s="1"/>
  <c r="R58" i="21"/>
  <c r="R57" i="21" s="1"/>
  <c r="P58" i="21"/>
  <c r="P57" i="21" s="1"/>
  <c r="O58" i="21"/>
  <c r="O57" i="21" s="1"/>
  <c r="M58" i="21"/>
  <c r="K58" i="21"/>
  <c r="J58" i="21"/>
  <c r="I58" i="21"/>
  <c r="F58" i="21"/>
  <c r="H55" i="21"/>
  <c r="C55" i="21"/>
  <c r="AB54" i="21"/>
  <c r="H54" i="21"/>
  <c r="C54" i="21"/>
  <c r="H53" i="21"/>
  <c r="C53" i="21"/>
  <c r="AB52" i="21"/>
  <c r="H52" i="21"/>
  <c r="C52" i="21"/>
  <c r="AB51" i="21"/>
  <c r="H51" i="21"/>
  <c r="C51" i="21"/>
  <c r="H50" i="21"/>
  <c r="C50" i="21"/>
  <c r="H49" i="21"/>
  <c r="C49" i="21"/>
  <c r="H48" i="21"/>
  <c r="C48" i="21"/>
  <c r="H47" i="21"/>
  <c r="C47" i="21"/>
  <c r="H46" i="21"/>
  <c r="C46" i="21"/>
  <c r="AP45" i="21"/>
  <c r="AN45" i="21"/>
  <c r="AM45" i="21"/>
  <c r="AK45" i="21"/>
  <c r="AH45" i="21"/>
  <c r="AG45" i="21"/>
  <c r="AE45" i="21"/>
  <c r="AD45" i="21"/>
  <c r="AC45" i="21"/>
  <c r="Z45" i="21"/>
  <c r="Y45" i="21"/>
  <c r="X45" i="21"/>
  <c r="W45" i="21"/>
  <c r="V45" i="21"/>
  <c r="Q45" i="21"/>
  <c r="O45" i="21"/>
  <c r="M45" i="21"/>
  <c r="K45" i="21"/>
  <c r="J45" i="21"/>
  <c r="I45" i="21"/>
  <c r="G45" i="21"/>
  <c r="F45" i="21"/>
  <c r="E45" i="21"/>
  <c r="D45" i="21"/>
  <c r="AB43" i="21"/>
  <c r="AB42" i="21"/>
  <c r="H42" i="21"/>
  <c r="AB41" i="21"/>
  <c r="H41" i="21"/>
  <c r="AB40" i="21"/>
  <c r="H40" i="21"/>
  <c r="AB39" i="21"/>
  <c r="H39" i="21"/>
  <c r="H38" i="21"/>
  <c r="AB37" i="21"/>
  <c r="H37" i="21"/>
  <c r="H36" i="21"/>
  <c r="AB35" i="21"/>
  <c r="H35" i="21"/>
  <c r="H34" i="21"/>
  <c r="AB33" i="21"/>
  <c r="H33" i="21"/>
  <c r="AB31" i="21"/>
  <c r="H31" i="21"/>
  <c r="AP30" i="21"/>
  <c r="AM30" i="21"/>
  <c r="AK30" i="21"/>
  <c r="AI30" i="21"/>
  <c r="AG30" i="21"/>
  <c r="AD30" i="21"/>
  <c r="AC30" i="21"/>
  <c r="Z30" i="21"/>
  <c r="Y30" i="21"/>
  <c r="X30" i="21"/>
  <c r="W30" i="21"/>
  <c r="R30" i="21"/>
  <c r="P30" i="21"/>
  <c r="O30" i="21"/>
  <c r="M30" i="21"/>
  <c r="J30" i="21"/>
  <c r="AB28" i="21"/>
  <c r="AB27" i="21" s="1"/>
  <c r="H28" i="21"/>
  <c r="H27" i="21" s="1"/>
  <c r="C28" i="21"/>
  <c r="C27" i="21" s="1"/>
  <c r="AP27" i="21"/>
  <c r="AO27" i="21"/>
  <c r="AN27" i="21"/>
  <c r="AM27" i="21"/>
  <c r="AK27" i="21"/>
  <c r="AI27" i="21"/>
  <c r="AH27" i="21"/>
  <c r="AG27" i="21"/>
  <c r="AE27" i="21"/>
  <c r="AD27" i="21"/>
  <c r="AC27" i="21"/>
  <c r="V27" i="21"/>
  <c r="U27" i="21"/>
  <c r="T27" i="21"/>
  <c r="S27" i="21"/>
  <c r="R27" i="21"/>
  <c r="Q27" i="21"/>
  <c r="P27" i="21"/>
  <c r="O27" i="21"/>
  <c r="M27" i="21"/>
  <c r="K27" i="21"/>
  <c r="J27" i="21"/>
  <c r="I27" i="21"/>
  <c r="G27" i="21"/>
  <c r="F27" i="21"/>
  <c r="E27" i="21"/>
  <c r="D27" i="21"/>
  <c r="AN9" i="21"/>
  <c r="AP9" i="21"/>
  <c r="AM9" i="21"/>
  <c r="AK9" i="21"/>
  <c r="AI9" i="21"/>
  <c r="AD9" i="21"/>
  <c r="AC9" i="21"/>
  <c r="Z9" i="21"/>
  <c r="Y9" i="21"/>
  <c r="X9" i="21"/>
  <c r="W9" i="21"/>
  <c r="V9" i="21"/>
  <c r="R9" i="21"/>
  <c r="Q9" i="21"/>
  <c r="P9" i="21"/>
  <c r="K9" i="21"/>
  <c r="G9" i="21"/>
  <c r="F9" i="21"/>
  <c r="E9" i="21"/>
  <c r="AP7" i="21"/>
  <c r="F7" i="21"/>
  <c r="AB5" i="21"/>
  <c r="H5" i="21"/>
  <c r="C5" i="21"/>
  <c r="H3" i="21"/>
  <c r="L2" i="21"/>
  <c r="AB71" i="19"/>
  <c r="H71" i="19"/>
  <c r="C71" i="19"/>
  <c r="AB70" i="19"/>
  <c r="H70" i="19"/>
  <c r="C70" i="19"/>
  <c r="AP58" i="19"/>
  <c r="AP57" i="19" s="1"/>
  <c r="AN58" i="19"/>
  <c r="AN57" i="19" s="1"/>
  <c r="AI58" i="19"/>
  <c r="AI57" i="19" s="1"/>
  <c r="AG58" i="19"/>
  <c r="AG57" i="19" s="1"/>
  <c r="AD58" i="19"/>
  <c r="AD57" i="19" s="1"/>
  <c r="AC58" i="19"/>
  <c r="AC57" i="19" s="1"/>
  <c r="Z58" i="19"/>
  <c r="Z57" i="19" s="1"/>
  <c r="Y58" i="19"/>
  <c r="Y57" i="19" s="1"/>
  <c r="X58" i="19"/>
  <c r="X57" i="19" s="1"/>
  <c r="W58" i="19"/>
  <c r="W57" i="19" s="1"/>
  <c r="R58" i="19"/>
  <c r="R57" i="19" s="1"/>
  <c r="P58" i="19"/>
  <c r="P57" i="19" s="1"/>
  <c r="O58" i="19"/>
  <c r="O57" i="19" s="1"/>
  <c r="M58" i="19"/>
  <c r="M57" i="19" s="1"/>
  <c r="K58" i="19"/>
  <c r="J58" i="19"/>
  <c r="I58" i="19"/>
  <c r="F58" i="19"/>
  <c r="H55" i="19"/>
  <c r="C55" i="19"/>
  <c r="AB54" i="19"/>
  <c r="H54" i="19"/>
  <c r="C54" i="19"/>
  <c r="H53" i="19"/>
  <c r="C53" i="19"/>
  <c r="AB52" i="19"/>
  <c r="H52" i="19"/>
  <c r="C52" i="19"/>
  <c r="AB51" i="19"/>
  <c r="H51" i="19"/>
  <c r="C51" i="19"/>
  <c r="H50" i="19"/>
  <c r="C50" i="19"/>
  <c r="H49" i="19"/>
  <c r="C49" i="19"/>
  <c r="H48" i="19"/>
  <c r="C48" i="19"/>
  <c r="H47" i="19"/>
  <c r="C47" i="19"/>
  <c r="H46" i="19"/>
  <c r="C46" i="19"/>
  <c r="AP45" i="19"/>
  <c r="AN45" i="19"/>
  <c r="AM45" i="19"/>
  <c r="AK45" i="19"/>
  <c r="AH45" i="19"/>
  <c r="AG45" i="19"/>
  <c r="AE45" i="19"/>
  <c r="AD45" i="19"/>
  <c r="AC45" i="19"/>
  <c r="Z45" i="19"/>
  <c r="Y45" i="19"/>
  <c r="X45" i="19"/>
  <c r="W45" i="19"/>
  <c r="V45" i="19"/>
  <c r="Q45" i="19"/>
  <c r="O45" i="19"/>
  <c r="M45" i="19"/>
  <c r="K45" i="19"/>
  <c r="J45" i="19"/>
  <c r="I45" i="19"/>
  <c r="G45" i="19"/>
  <c r="F45" i="19"/>
  <c r="E45" i="19"/>
  <c r="D45" i="19"/>
  <c r="AB43" i="19"/>
  <c r="AB42" i="19"/>
  <c r="H42" i="19"/>
  <c r="AB41" i="19"/>
  <c r="H41" i="19"/>
  <c r="AB40" i="19"/>
  <c r="H40" i="19"/>
  <c r="AB39" i="19"/>
  <c r="H39" i="19"/>
  <c r="H38" i="19"/>
  <c r="AB37" i="19"/>
  <c r="H37" i="19"/>
  <c r="H36" i="19"/>
  <c r="AB35" i="19"/>
  <c r="H35" i="19"/>
  <c r="H34" i="19"/>
  <c r="AB33" i="19"/>
  <c r="H33" i="19"/>
  <c r="AB31" i="19"/>
  <c r="H31" i="19"/>
  <c r="AP30" i="19"/>
  <c r="AM30" i="19"/>
  <c r="AK30" i="19"/>
  <c r="AI30" i="19"/>
  <c r="AG30" i="19"/>
  <c r="AD30" i="19"/>
  <c r="AC30" i="19"/>
  <c r="Z30" i="19"/>
  <c r="Y30" i="19"/>
  <c r="X30" i="19"/>
  <c r="W30" i="19"/>
  <c r="R30" i="19"/>
  <c r="P30" i="19"/>
  <c r="O30" i="19"/>
  <c r="M30" i="19"/>
  <c r="J30" i="19"/>
  <c r="AB28" i="19"/>
  <c r="AB27" i="19" s="1"/>
  <c r="H28" i="19"/>
  <c r="H27" i="19" s="1"/>
  <c r="C28" i="19"/>
  <c r="C27" i="19" s="1"/>
  <c r="AP27" i="19"/>
  <c r="AO27" i="19"/>
  <c r="AN27" i="19"/>
  <c r="AM27" i="19"/>
  <c r="AK27" i="19"/>
  <c r="AI27" i="19"/>
  <c r="AH27" i="19"/>
  <c r="AG27" i="19"/>
  <c r="AE27" i="19"/>
  <c r="AD27" i="19"/>
  <c r="AC27" i="19"/>
  <c r="V27" i="19"/>
  <c r="U27" i="19"/>
  <c r="T27" i="19"/>
  <c r="S27" i="19"/>
  <c r="R27" i="19"/>
  <c r="Q27" i="19"/>
  <c r="P27" i="19"/>
  <c r="O27" i="19"/>
  <c r="M27" i="19"/>
  <c r="K27" i="19"/>
  <c r="J27" i="19"/>
  <c r="I27" i="19"/>
  <c r="G27" i="19"/>
  <c r="F27" i="19"/>
  <c r="E27" i="19"/>
  <c r="D27" i="19"/>
  <c r="AN9" i="19"/>
  <c r="J9" i="19"/>
  <c r="AP9" i="19"/>
  <c r="AM9" i="19"/>
  <c r="AK9" i="19"/>
  <c r="AI9" i="19"/>
  <c r="AD9" i="19"/>
  <c r="AC9" i="19"/>
  <c r="Z9" i="19"/>
  <c r="Y9" i="19"/>
  <c r="X9" i="19"/>
  <c r="W9" i="19"/>
  <c r="V9" i="19"/>
  <c r="R9" i="19"/>
  <c r="Q9" i="19"/>
  <c r="P9" i="19"/>
  <c r="K9" i="19"/>
  <c r="G9" i="19"/>
  <c r="F9" i="19"/>
  <c r="E9" i="19"/>
  <c r="AP7" i="19"/>
  <c r="F7" i="19"/>
  <c r="AB5" i="19"/>
  <c r="H5" i="19"/>
  <c r="C5" i="19"/>
  <c r="H3" i="19"/>
  <c r="L2" i="19"/>
  <c r="AB71" i="18"/>
  <c r="H71" i="18"/>
  <c r="C71" i="18"/>
  <c r="AB70" i="18"/>
  <c r="H70" i="18"/>
  <c r="C70" i="18"/>
  <c r="AP58" i="18"/>
  <c r="AP57" i="18" s="1"/>
  <c r="AN58" i="18"/>
  <c r="AN57" i="18" s="1"/>
  <c r="AI58" i="18"/>
  <c r="AI57" i="18" s="1"/>
  <c r="AG58" i="18"/>
  <c r="AG57" i="18" s="1"/>
  <c r="AD58" i="18"/>
  <c r="AD57" i="18" s="1"/>
  <c r="AC58" i="18"/>
  <c r="AC57" i="18" s="1"/>
  <c r="Z58" i="18"/>
  <c r="Z57" i="18" s="1"/>
  <c r="Y58" i="18"/>
  <c r="Y57" i="18" s="1"/>
  <c r="X58" i="18"/>
  <c r="X57" i="18" s="1"/>
  <c r="W58" i="18"/>
  <c r="W57" i="18" s="1"/>
  <c r="R58" i="18"/>
  <c r="R57" i="18" s="1"/>
  <c r="P58" i="18"/>
  <c r="P57" i="18" s="1"/>
  <c r="O58" i="18"/>
  <c r="O57" i="18" s="1"/>
  <c r="M58" i="18"/>
  <c r="M57" i="18" s="1"/>
  <c r="K58" i="18"/>
  <c r="J58" i="18"/>
  <c r="I58" i="18"/>
  <c r="F58" i="18"/>
  <c r="H55" i="18"/>
  <c r="C55" i="18"/>
  <c r="AB54" i="18"/>
  <c r="H54" i="18"/>
  <c r="C54" i="18"/>
  <c r="H53" i="18"/>
  <c r="C53" i="18"/>
  <c r="AB52" i="18"/>
  <c r="H52" i="18"/>
  <c r="C52" i="18"/>
  <c r="AB51" i="18"/>
  <c r="H51" i="18"/>
  <c r="C51" i="18"/>
  <c r="H50" i="18"/>
  <c r="C50" i="18"/>
  <c r="H49" i="18"/>
  <c r="C49" i="18"/>
  <c r="H48" i="18"/>
  <c r="C48" i="18"/>
  <c r="H47" i="18"/>
  <c r="C47" i="18"/>
  <c r="H46" i="18"/>
  <c r="C46" i="18"/>
  <c r="AP45" i="18"/>
  <c r="AN45" i="18"/>
  <c r="AM45" i="18"/>
  <c r="AK45" i="18"/>
  <c r="AH45" i="18"/>
  <c r="AG45" i="18"/>
  <c r="AE45" i="18"/>
  <c r="AD45" i="18"/>
  <c r="AC45" i="18"/>
  <c r="Z45" i="18"/>
  <c r="Y45" i="18"/>
  <c r="X45" i="18"/>
  <c r="W45" i="18"/>
  <c r="V45" i="18"/>
  <c r="Q45" i="18"/>
  <c r="O45" i="18"/>
  <c r="M45" i="18"/>
  <c r="K45" i="18"/>
  <c r="J45" i="18"/>
  <c r="I45" i="18"/>
  <c r="G45" i="18"/>
  <c r="F45" i="18"/>
  <c r="E45" i="18"/>
  <c r="D45" i="18"/>
  <c r="AB43" i="18"/>
  <c r="AB42" i="18"/>
  <c r="H42" i="18"/>
  <c r="AB41" i="18"/>
  <c r="H41" i="18"/>
  <c r="AB40" i="18"/>
  <c r="H40" i="18"/>
  <c r="AB39" i="18"/>
  <c r="H39" i="18"/>
  <c r="H38" i="18"/>
  <c r="AB37" i="18"/>
  <c r="H37" i="18"/>
  <c r="H36" i="18"/>
  <c r="AB35" i="18"/>
  <c r="H35" i="18"/>
  <c r="H34" i="18"/>
  <c r="AB33" i="18"/>
  <c r="H33" i="18"/>
  <c r="AB31" i="18"/>
  <c r="H31" i="18"/>
  <c r="AP30" i="18"/>
  <c r="AM30" i="18"/>
  <c r="AK30" i="18"/>
  <c r="AI30" i="18"/>
  <c r="AG30" i="18"/>
  <c r="AD30" i="18"/>
  <c r="AC30" i="18"/>
  <c r="Z30" i="18"/>
  <c r="Y30" i="18"/>
  <c r="X30" i="18"/>
  <c r="W30" i="18"/>
  <c r="R30" i="18"/>
  <c r="P30" i="18"/>
  <c r="O30" i="18"/>
  <c r="O29" i="18" s="1"/>
  <c r="M30" i="18"/>
  <c r="J30" i="18"/>
  <c r="AB28" i="18"/>
  <c r="AB27" i="18" s="1"/>
  <c r="H28" i="18"/>
  <c r="H27" i="18" s="1"/>
  <c r="C28" i="18"/>
  <c r="C27" i="18" s="1"/>
  <c r="AP27" i="18"/>
  <c r="AO27" i="18"/>
  <c r="AN27" i="18"/>
  <c r="AM27" i="18"/>
  <c r="AK27" i="18"/>
  <c r="AI27" i="18"/>
  <c r="AH27" i="18"/>
  <c r="AG27" i="18"/>
  <c r="AE27" i="18"/>
  <c r="AD27" i="18"/>
  <c r="AC27" i="18"/>
  <c r="V27" i="18"/>
  <c r="U27" i="18"/>
  <c r="T27" i="18"/>
  <c r="S27" i="18"/>
  <c r="R27" i="18"/>
  <c r="Q27" i="18"/>
  <c r="P27" i="18"/>
  <c r="O27" i="18"/>
  <c r="M27" i="18"/>
  <c r="K27" i="18"/>
  <c r="J27" i="18"/>
  <c r="I27" i="18"/>
  <c r="G27" i="18"/>
  <c r="F27" i="18"/>
  <c r="E27" i="18"/>
  <c r="D27" i="18"/>
  <c r="AN9" i="18"/>
  <c r="J9" i="18"/>
  <c r="AP9" i="18"/>
  <c r="AM9" i="18"/>
  <c r="AK9" i="18"/>
  <c r="AI9" i="18"/>
  <c r="AD9" i="18"/>
  <c r="AC9" i="18"/>
  <c r="Z9" i="18"/>
  <c r="Y9" i="18"/>
  <c r="X9" i="18"/>
  <c r="W9" i="18"/>
  <c r="V9" i="18"/>
  <c r="R9" i="18"/>
  <c r="Q9" i="18"/>
  <c r="P9" i="18"/>
  <c r="K9" i="18"/>
  <c r="G9" i="18"/>
  <c r="F9" i="18"/>
  <c r="E9" i="18"/>
  <c r="AP7" i="18"/>
  <c r="F7" i="18"/>
  <c r="AB5" i="18"/>
  <c r="H5" i="18"/>
  <c r="C5" i="18"/>
  <c r="H3" i="18"/>
  <c r="L2" i="18"/>
  <c r="AB71" i="17"/>
  <c r="H71" i="17"/>
  <c r="C71" i="17"/>
  <c r="AB70" i="17"/>
  <c r="H70" i="17"/>
  <c r="C70" i="17"/>
  <c r="AP58" i="17"/>
  <c r="AP57" i="17" s="1"/>
  <c r="AN58" i="17"/>
  <c r="AN57" i="17" s="1"/>
  <c r="AI58" i="17"/>
  <c r="AI57" i="17" s="1"/>
  <c r="AG58" i="17"/>
  <c r="AG57" i="17" s="1"/>
  <c r="AD58" i="17"/>
  <c r="AC58" i="17"/>
  <c r="Z58" i="17"/>
  <c r="Z57" i="17" s="1"/>
  <c r="Y58" i="17"/>
  <c r="Y57" i="17" s="1"/>
  <c r="X58" i="17"/>
  <c r="X57" i="17" s="1"/>
  <c r="W58" i="17"/>
  <c r="W57" i="17" s="1"/>
  <c r="R58" i="17"/>
  <c r="R57" i="17" s="1"/>
  <c r="P58" i="17"/>
  <c r="P57" i="17" s="1"/>
  <c r="O58" i="17"/>
  <c r="O57" i="17" s="1"/>
  <c r="M58" i="17"/>
  <c r="M57" i="17" s="1"/>
  <c r="K58" i="17"/>
  <c r="J58" i="17"/>
  <c r="I58" i="17"/>
  <c r="F58" i="17"/>
  <c r="AD57" i="17"/>
  <c r="AC57" i="17"/>
  <c r="H55" i="17"/>
  <c r="C55" i="17"/>
  <c r="AB54" i="17"/>
  <c r="H54" i="17"/>
  <c r="C54" i="17"/>
  <c r="H53" i="17"/>
  <c r="C53" i="17"/>
  <c r="AB52" i="17"/>
  <c r="H52" i="17"/>
  <c r="C52" i="17"/>
  <c r="AB51" i="17"/>
  <c r="H51" i="17"/>
  <c r="C51" i="17"/>
  <c r="H50" i="17"/>
  <c r="C50" i="17"/>
  <c r="H49" i="17"/>
  <c r="C49" i="17"/>
  <c r="H48" i="17"/>
  <c r="C48" i="17"/>
  <c r="H47" i="17"/>
  <c r="C47" i="17"/>
  <c r="H46" i="17"/>
  <c r="C46" i="17"/>
  <c r="AP45" i="17"/>
  <c r="AN45" i="17"/>
  <c r="AM45" i="17"/>
  <c r="AK45" i="17"/>
  <c r="AH45" i="17"/>
  <c r="AG45" i="17"/>
  <c r="AE45" i="17"/>
  <c r="AD45" i="17"/>
  <c r="AC45" i="17"/>
  <c r="Z45" i="17"/>
  <c r="Y45" i="17"/>
  <c r="X45" i="17"/>
  <c r="W45" i="17"/>
  <c r="V45" i="17"/>
  <c r="Q45" i="17"/>
  <c r="O45" i="17"/>
  <c r="M45" i="17"/>
  <c r="K45" i="17"/>
  <c r="J45" i="17"/>
  <c r="I45" i="17"/>
  <c r="G45" i="17"/>
  <c r="F45" i="17"/>
  <c r="E45" i="17"/>
  <c r="D45" i="17"/>
  <c r="AB43" i="17"/>
  <c r="AB42" i="17"/>
  <c r="H42" i="17"/>
  <c r="AB41" i="17"/>
  <c r="H41" i="17"/>
  <c r="AB40" i="17"/>
  <c r="H40" i="17"/>
  <c r="AB39" i="17"/>
  <c r="H39" i="17"/>
  <c r="H38" i="17"/>
  <c r="AB37" i="17"/>
  <c r="H37" i="17"/>
  <c r="H36" i="17"/>
  <c r="AB35" i="17"/>
  <c r="H35" i="17"/>
  <c r="H34" i="17"/>
  <c r="AB33" i="17"/>
  <c r="H33" i="17"/>
  <c r="AB31" i="17"/>
  <c r="H31" i="17"/>
  <c r="AP30" i="17"/>
  <c r="AM30" i="17"/>
  <c r="AK30" i="17"/>
  <c r="AI30" i="17"/>
  <c r="AG30" i="17"/>
  <c r="AD30" i="17"/>
  <c r="AC30" i="17"/>
  <c r="Z30" i="17"/>
  <c r="Y30" i="17"/>
  <c r="X30" i="17"/>
  <c r="W30" i="17"/>
  <c r="R30" i="17"/>
  <c r="P30" i="17"/>
  <c r="O30" i="17"/>
  <c r="M30" i="17"/>
  <c r="J30" i="17"/>
  <c r="AB28" i="17"/>
  <c r="AB27" i="17" s="1"/>
  <c r="H28" i="17"/>
  <c r="H27" i="17" s="1"/>
  <c r="C28" i="17"/>
  <c r="AP27" i="17"/>
  <c r="AO27" i="17"/>
  <c r="AN27" i="17"/>
  <c r="AM27" i="17"/>
  <c r="AK27" i="17"/>
  <c r="AI27" i="17"/>
  <c r="AH27" i="17"/>
  <c r="AG27" i="17"/>
  <c r="AE27" i="17"/>
  <c r="AD27" i="17"/>
  <c r="AC27" i="17"/>
  <c r="V27" i="17"/>
  <c r="U27" i="17"/>
  <c r="T27" i="17"/>
  <c r="S27" i="17"/>
  <c r="R27" i="17"/>
  <c r="Q27" i="17"/>
  <c r="P27" i="17"/>
  <c r="O27" i="17"/>
  <c r="M27" i="17"/>
  <c r="K27" i="17"/>
  <c r="J27" i="17"/>
  <c r="I27" i="17"/>
  <c r="G27" i="17"/>
  <c r="F27" i="17"/>
  <c r="E27" i="17"/>
  <c r="D27" i="17"/>
  <c r="AN9" i="17"/>
  <c r="J9" i="17"/>
  <c r="AP9" i="17"/>
  <c r="AM9" i="17"/>
  <c r="AK9" i="17"/>
  <c r="AI9" i="17"/>
  <c r="AD9" i="17"/>
  <c r="AC9" i="17"/>
  <c r="Z9" i="17"/>
  <c r="Y9" i="17"/>
  <c r="X9" i="17"/>
  <c r="W9" i="17"/>
  <c r="V9" i="17"/>
  <c r="R9" i="17"/>
  <c r="Q9" i="17"/>
  <c r="P9" i="17"/>
  <c r="K9" i="17"/>
  <c r="G9" i="17"/>
  <c r="F9" i="17"/>
  <c r="E9" i="17"/>
  <c r="AP7" i="17"/>
  <c r="F7" i="17"/>
  <c r="AB5" i="17"/>
  <c r="H5" i="17"/>
  <c r="C5" i="17"/>
  <c r="H3" i="17"/>
  <c r="AK7" i="17"/>
  <c r="L2" i="17"/>
  <c r="AB71" i="1"/>
  <c r="H71" i="1"/>
  <c r="C71" i="1"/>
  <c r="AB70" i="1"/>
  <c r="H70" i="1"/>
  <c r="C70" i="1"/>
  <c r="AP58" i="1"/>
  <c r="AN58" i="1"/>
  <c r="AN57" i="1" s="1"/>
  <c r="AI58" i="1"/>
  <c r="AI57" i="1" s="1"/>
  <c r="AG58" i="1"/>
  <c r="AG57" i="1" s="1"/>
  <c r="AD58" i="1"/>
  <c r="AD57" i="1" s="1"/>
  <c r="AC58" i="1"/>
  <c r="Z58" i="1"/>
  <c r="Z57" i="1" s="1"/>
  <c r="Y58" i="1"/>
  <c r="Y57" i="1" s="1"/>
  <c r="X58" i="1"/>
  <c r="X57" i="1" s="1"/>
  <c r="W58" i="1"/>
  <c r="W57" i="1" s="1"/>
  <c r="R58" i="1"/>
  <c r="R57" i="1" s="1"/>
  <c r="P58" i="1"/>
  <c r="P57" i="1" s="1"/>
  <c r="O58" i="1"/>
  <c r="M58" i="1"/>
  <c r="M57" i="1" s="1"/>
  <c r="K58" i="1"/>
  <c r="J58" i="1"/>
  <c r="I58" i="1"/>
  <c r="F58" i="1"/>
  <c r="AP57" i="1"/>
  <c r="AC57" i="1"/>
  <c r="O57" i="1"/>
  <c r="H55" i="1"/>
  <c r="C55" i="1"/>
  <c r="AB54" i="1"/>
  <c r="H54" i="1"/>
  <c r="C54" i="1"/>
  <c r="H53" i="1"/>
  <c r="C53" i="1"/>
  <c r="AB52" i="1"/>
  <c r="H52" i="1"/>
  <c r="C52" i="1"/>
  <c r="AB51" i="1"/>
  <c r="H51" i="1"/>
  <c r="C51" i="1"/>
  <c r="H50" i="1"/>
  <c r="C50" i="1"/>
  <c r="H49" i="1"/>
  <c r="C49" i="1"/>
  <c r="H48" i="1"/>
  <c r="C48" i="1"/>
  <c r="H47" i="1"/>
  <c r="C47" i="1"/>
  <c r="H46" i="1"/>
  <c r="C46" i="1"/>
  <c r="AP45" i="1"/>
  <c r="AN45" i="1"/>
  <c r="AM45" i="1"/>
  <c r="AK45" i="1"/>
  <c r="AH45" i="1"/>
  <c r="AG45" i="1"/>
  <c r="AE45" i="1"/>
  <c r="AD45" i="1"/>
  <c r="AC45" i="1"/>
  <c r="Z45" i="1"/>
  <c r="Y45" i="1"/>
  <c r="X45" i="1"/>
  <c r="W45" i="1"/>
  <c r="V45" i="1"/>
  <c r="Q45" i="1"/>
  <c r="O45" i="1"/>
  <c r="M45" i="1"/>
  <c r="K45" i="1"/>
  <c r="J45" i="1"/>
  <c r="I45" i="1"/>
  <c r="G45" i="1"/>
  <c r="F45" i="1"/>
  <c r="E45" i="1"/>
  <c r="D45" i="1"/>
  <c r="AB43" i="1"/>
  <c r="AB42" i="1"/>
  <c r="H42" i="1"/>
  <c r="AB41" i="1"/>
  <c r="H41" i="1"/>
  <c r="AB40" i="1"/>
  <c r="H40" i="1"/>
  <c r="AB39" i="1"/>
  <c r="H39" i="1"/>
  <c r="H38" i="1"/>
  <c r="AB37" i="1"/>
  <c r="H37" i="1"/>
  <c r="H36" i="1"/>
  <c r="AB35" i="1"/>
  <c r="H35" i="1"/>
  <c r="H34" i="1"/>
  <c r="AB33" i="1"/>
  <c r="H33" i="1"/>
  <c r="AB31" i="1"/>
  <c r="H31" i="1"/>
  <c r="AP30" i="1"/>
  <c r="AM30" i="1"/>
  <c r="AK30" i="1"/>
  <c r="AI30" i="1"/>
  <c r="AG30" i="1"/>
  <c r="AD30" i="1"/>
  <c r="AC30" i="1"/>
  <c r="Z30" i="1"/>
  <c r="Y30" i="1"/>
  <c r="X30" i="1"/>
  <c r="W30" i="1"/>
  <c r="R30" i="1"/>
  <c r="P30" i="1"/>
  <c r="O30" i="1"/>
  <c r="M30" i="1"/>
  <c r="J30" i="1"/>
  <c r="AB28" i="1"/>
  <c r="AB27" i="1" s="1"/>
  <c r="H28" i="1"/>
  <c r="H27" i="1" s="1"/>
  <c r="C28" i="1"/>
  <c r="C27" i="1" s="1"/>
  <c r="AP27" i="1"/>
  <c r="AO27" i="1"/>
  <c r="AN27" i="1"/>
  <c r="AM27" i="1"/>
  <c r="AK27" i="1"/>
  <c r="AI27" i="1"/>
  <c r="AH27" i="1"/>
  <c r="AG27" i="1"/>
  <c r="AE27" i="1"/>
  <c r="AD27" i="1"/>
  <c r="AC27" i="1"/>
  <c r="V27" i="1"/>
  <c r="U27" i="1"/>
  <c r="T27" i="1"/>
  <c r="S27" i="1"/>
  <c r="R27" i="1"/>
  <c r="Q27" i="1"/>
  <c r="P27" i="1"/>
  <c r="O27" i="1"/>
  <c r="M27" i="1"/>
  <c r="K27" i="1"/>
  <c r="J27" i="1"/>
  <c r="I27" i="1"/>
  <c r="G27" i="1"/>
  <c r="F27" i="1"/>
  <c r="E27" i="1"/>
  <c r="D27" i="1"/>
  <c r="AH9" i="1"/>
  <c r="T9" i="1"/>
  <c r="AN9" i="1"/>
  <c r="AG9" i="1"/>
  <c r="J9" i="1"/>
  <c r="AP9" i="1"/>
  <c r="AM9" i="1"/>
  <c r="AK9" i="1"/>
  <c r="AI9" i="1"/>
  <c r="AD9" i="1"/>
  <c r="AC9" i="1"/>
  <c r="Z9" i="1"/>
  <c r="Y9" i="1"/>
  <c r="X9" i="1"/>
  <c r="W9" i="1"/>
  <c r="V9" i="1"/>
  <c r="R9" i="1"/>
  <c r="Q9" i="1"/>
  <c r="P9" i="1"/>
  <c r="K9" i="1"/>
  <c r="G9" i="1"/>
  <c r="F9" i="1"/>
  <c r="E9" i="1"/>
  <c r="AP7" i="1"/>
  <c r="F7" i="1"/>
  <c r="AB5" i="1"/>
  <c r="H5" i="1"/>
  <c r="C5" i="1"/>
  <c r="H3" i="1"/>
  <c r="AK7" i="1"/>
  <c r="L2" i="1"/>
  <c r="AB71" i="4"/>
  <c r="H71" i="4"/>
  <c r="C71" i="4"/>
  <c r="AB70" i="4"/>
  <c r="H70" i="4"/>
  <c r="C70" i="4"/>
  <c r="AP58" i="4"/>
  <c r="AP57" i="4" s="1"/>
  <c r="AN58" i="4"/>
  <c r="AN57" i="4" s="1"/>
  <c r="AI58" i="4"/>
  <c r="AI57" i="4" s="1"/>
  <c r="AG58" i="4"/>
  <c r="AG57" i="4" s="1"/>
  <c r="AD58" i="4"/>
  <c r="AC58" i="4"/>
  <c r="Z58" i="4"/>
  <c r="Z57" i="4" s="1"/>
  <c r="Y58" i="4"/>
  <c r="Y57" i="4" s="1"/>
  <c r="X58" i="4"/>
  <c r="X57" i="4" s="1"/>
  <c r="W58" i="4"/>
  <c r="W57" i="4" s="1"/>
  <c r="R58" i="4"/>
  <c r="R57" i="4" s="1"/>
  <c r="P58" i="4"/>
  <c r="O58" i="4"/>
  <c r="O57" i="4" s="1"/>
  <c r="M58" i="4"/>
  <c r="M57" i="4" s="1"/>
  <c r="K58" i="4"/>
  <c r="J58" i="4"/>
  <c r="I58" i="4"/>
  <c r="F58" i="4"/>
  <c r="AD57" i="4"/>
  <c r="AC57" i="4"/>
  <c r="H55" i="4"/>
  <c r="C55" i="4"/>
  <c r="AB54" i="4"/>
  <c r="H54" i="4"/>
  <c r="C54" i="4"/>
  <c r="H53" i="4"/>
  <c r="C53" i="4"/>
  <c r="AB52" i="4"/>
  <c r="H52" i="4"/>
  <c r="C52" i="4"/>
  <c r="AB51" i="4"/>
  <c r="H51" i="4"/>
  <c r="C51" i="4"/>
  <c r="H50" i="4"/>
  <c r="C50" i="4"/>
  <c r="H49" i="4"/>
  <c r="C49" i="4"/>
  <c r="H48" i="4"/>
  <c r="C48" i="4"/>
  <c r="H47" i="4"/>
  <c r="C47" i="4"/>
  <c r="H46" i="4"/>
  <c r="C46" i="4"/>
  <c r="AP45" i="4"/>
  <c r="AN45" i="4"/>
  <c r="AM45" i="4"/>
  <c r="AK45" i="4"/>
  <c r="AH45" i="4"/>
  <c r="AG45" i="4"/>
  <c r="AE45" i="4"/>
  <c r="AD45" i="4"/>
  <c r="AC45" i="4"/>
  <c r="Z45" i="4"/>
  <c r="Y45" i="4"/>
  <c r="X45" i="4"/>
  <c r="W45" i="4"/>
  <c r="V45" i="4"/>
  <c r="Q45" i="4"/>
  <c r="O45" i="4"/>
  <c r="M45" i="4"/>
  <c r="K45" i="4"/>
  <c r="J45" i="4"/>
  <c r="I45" i="4"/>
  <c r="G45" i="4"/>
  <c r="F45" i="4"/>
  <c r="E45" i="4"/>
  <c r="D45" i="4"/>
  <c r="AB43" i="4"/>
  <c r="AB42" i="4"/>
  <c r="H42" i="4"/>
  <c r="AB41" i="4"/>
  <c r="H41" i="4"/>
  <c r="AB40" i="4"/>
  <c r="H40" i="4"/>
  <c r="AB39" i="4"/>
  <c r="H39" i="4"/>
  <c r="H38" i="4"/>
  <c r="AB37" i="4"/>
  <c r="H37" i="4"/>
  <c r="H36" i="4"/>
  <c r="AB35" i="4"/>
  <c r="H35" i="4"/>
  <c r="H34" i="4"/>
  <c r="AB33" i="4"/>
  <c r="H33" i="4"/>
  <c r="AB31" i="4"/>
  <c r="H31" i="4"/>
  <c r="AP30" i="4"/>
  <c r="AM30" i="4"/>
  <c r="AK30" i="4"/>
  <c r="AI30" i="4"/>
  <c r="AG30" i="4"/>
  <c r="AD30" i="4"/>
  <c r="AC30" i="4"/>
  <c r="Z30" i="4"/>
  <c r="Y30" i="4"/>
  <c r="X30" i="4"/>
  <c r="W30" i="4"/>
  <c r="R30" i="4"/>
  <c r="P30" i="4"/>
  <c r="O30" i="4"/>
  <c r="M30" i="4"/>
  <c r="J30" i="4"/>
  <c r="AB28" i="4"/>
  <c r="AB27" i="4" s="1"/>
  <c r="H28" i="4"/>
  <c r="H27" i="4" s="1"/>
  <c r="C28" i="4"/>
  <c r="C27" i="4" s="1"/>
  <c r="AP27" i="4"/>
  <c r="AO27" i="4"/>
  <c r="AN27" i="4"/>
  <c r="AM27" i="4"/>
  <c r="AK27" i="4"/>
  <c r="AI27" i="4"/>
  <c r="AH27" i="4"/>
  <c r="AG27" i="4"/>
  <c r="AE27" i="4"/>
  <c r="AD27" i="4"/>
  <c r="AC27" i="4"/>
  <c r="V27" i="4"/>
  <c r="U27" i="4"/>
  <c r="T27" i="4"/>
  <c r="S27" i="4"/>
  <c r="R27" i="4"/>
  <c r="Q27" i="4"/>
  <c r="P27" i="4"/>
  <c r="O27" i="4"/>
  <c r="M27" i="4"/>
  <c r="K27" i="4"/>
  <c r="J27" i="4"/>
  <c r="I27" i="4"/>
  <c r="G27" i="4"/>
  <c r="F27" i="4"/>
  <c r="E27" i="4"/>
  <c r="D27" i="4"/>
  <c r="AH9" i="4"/>
  <c r="T9" i="4"/>
  <c r="O9" i="4"/>
  <c r="AN9" i="4"/>
  <c r="AG9" i="4"/>
  <c r="J9" i="4"/>
  <c r="AP9" i="4"/>
  <c r="AM9" i="4"/>
  <c r="AK9" i="4"/>
  <c r="AI9" i="4"/>
  <c r="AD9" i="4"/>
  <c r="AC9" i="4"/>
  <c r="Z9" i="4"/>
  <c r="Y9" i="4"/>
  <c r="X9" i="4"/>
  <c r="W9" i="4"/>
  <c r="V9" i="4"/>
  <c r="R9" i="4"/>
  <c r="Q9" i="4"/>
  <c r="P9" i="4"/>
  <c r="K9" i="4"/>
  <c r="G9" i="4"/>
  <c r="F9" i="4"/>
  <c r="E9" i="4"/>
  <c r="AP7" i="4"/>
  <c r="F7" i="4"/>
  <c r="AB5" i="4"/>
  <c r="H5" i="4"/>
  <c r="C5" i="4"/>
  <c r="H3" i="4"/>
  <c r="AK7" i="4"/>
  <c r="L2" i="4"/>
  <c r="AB71" i="5"/>
  <c r="H71" i="5"/>
  <c r="C71" i="5"/>
  <c r="AB70" i="5"/>
  <c r="H70" i="5"/>
  <c r="C70" i="5"/>
  <c r="AP58" i="5"/>
  <c r="AP57" i="5" s="1"/>
  <c r="AN58" i="5"/>
  <c r="AN57" i="5" s="1"/>
  <c r="AI58" i="5"/>
  <c r="AI57" i="5" s="1"/>
  <c r="AG58" i="5"/>
  <c r="AG57" i="5" s="1"/>
  <c r="AD58" i="5"/>
  <c r="AD57" i="5" s="1"/>
  <c r="AC58" i="5"/>
  <c r="Z58" i="5"/>
  <c r="Z57" i="5" s="1"/>
  <c r="Y58" i="5"/>
  <c r="X58" i="5"/>
  <c r="X57" i="5" s="1"/>
  <c r="W58" i="5"/>
  <c r="W57" i="5" s="1"/>
  <c r="R58" i="5"/>
  <c r="R57" i="5" s="1"/>
  <c r="P58" i="5"/>
  <c r="P57" i="5" s="1"/>
  <c r="O58" i="5"/>
  <c r="O57" i="5" s="1"/>
  <c r="M58" i="5"/>
  <c r="M57" i="5" s="1"/>
  <c r="K58" i="5"/>
  <c r="J58" i="5"/>
  <c r="I58" i="5"/>
  <c r="F58" i="5"/>
  <c r="AC57" i="5"/>
  <c r="Y57" i="5"/>
  <c r="H55" i="5"/>
  <c r="C55" i="5"/>
  <c r="AB54" i="5"/>
  <c r="H54" i="5"/>
  <c r="C54" i="5"/>
  <c r="H53" i="5"/>
  <c r="C53" i="5"/>
  <c r="AB52" i="5"/>
  <c r="H52" i="5"/>
  <c r="C52" i="5"/>
  <c r="AB51" i="5"/>
  <c r="H51" i="5"/>
  <c r="C51" i="5"/>
  <c r="H50" i="5"/>
  <c r="C50" i="5"/>
  <c r="H49" i="5"/>
  <c r="C49" i="5"/>
  <c r="H48" i="5"/>
  <c r="C48" i="5"/>
  <c r="H47" i="5"/>
  <c r="C47" i="5"/>
  <c r="H46" i="5"/>
  <c r="C46" i="5"/>
  <c r="AP45" i="5"/>
  <c r="AN45" i="5"/>
  <c r="AM45" i="5"/>
  <c r="AK45" i="5"/>
  <c r="AH45" i="5"/>
  <c r="AG45" i="5"/>
  <c r="AE45" i="5"/>
  <c r="AD45" i="5"/>
  <c r="AC45" i="5"/>
  <c r="Z45" i="5"/>
  <c r="Y45" i="5"/>
  <c r="X45" i="5"/>
  <c r="W45" i="5"/>
  <c r="V45" i="5"/>
  <c r="Q45" i="5"/>
  <c r="O45" i="5"/>
  <c r="M45" i="5"/>
  <c r="K45" i="5"/>
  <c r="J45" i="5"/>
  <c r="I45" i="5"/>
  <c r="G45" i="5"/>
  <c r="F45" i="5"/>
  <c r="E45" i="5"/>
  <c r="D45" i="5"/>
  <c r="AB43" i="5"/>
  <c r="AB42" i="5"/>
  <c r="H42" i="5"/>
  <c r="AB41" i="5"/>
  <c r="H41" i="5"/>
  <c r="AB40" i="5"/>
  <c r="H40" i="5"/>
  <c r="AB39" i="5"/>
  <c r="H39" i="5"/>
  <c r="H38" i="5"/>
  <c r="AB37" i="5"/>
  <c r="H37" i="5"/>
  <c r="H36" i="5"/>
  <c r="AB35" i="5"/>
  <c r="H35" i="5"/>
  <c r="H34" i="5"/>
  <c r="AB33" i="5"/>
  <c r="H33" i="5"/>
  <c r="AB31" i="5"/>
  <c r="H31" i="5"/>
  <c r="AP30" i="5"/>
  <c r="AM30" i="5"/>
  <c r="AK30" i="5"/>
  <c r="AI30" i="5"/>
  <c r="AG30" i="5"/>
  <c r="AD30" i="5"/>
  <c r="AC30" i="5"/>
  <c r="Z30" i="5"/>
  <c r="Y30" i="5"/>
  <c r="X30" i="5"/>
  <c r="W30" i="5"/>
  <c r="R30" i="5"/>
  <c r="P30" i="5"/>
  <c r="O30" i="5"/>
  <c r="M30" i="5"/>
  <c r="J30" i="5"/>
  <c r="AB28" i="5"/>
  <c r="AB27" i="5" s="1"/>
  <c r="H28" i="5"/>
  <c r="H27" i="5" s="1"/>
  <c r="C28" i="5"/>
  <c r="C27" i="5" s="1"/>
  <c r="AP27" i="5"/>
  <c r="AO27" i="5"/>
  <c r="AN27" i="5"/>
  <c r="AM27" i="5"/>
  <c r="AK27" i="5"/>
  <c r="AI27" i="5"/>
  <c r="AH27" i="5"/>
  <c r="AG27" i="5"/>
  <c r="AE27" i="5"/>
  <c r="AD27" i="5"/>
  <c r="AC27" i="5"/>
  <c r="V27" i="5"/>
  <c r="U27" i="5"/>
  <c r="T27" i="5"/>
  <c r="S27" i="5"/>
  <c r="R27" i="5"/>
  <c r="Q27" i="5"/>
  <c r="P27" i="5"/>
  <c r="O27" i="5"/>
  <c r="M27" i="5"/>
  <c r="K27" i="5"/>
  <c r="J27" i="5"/>
  <c r="I27" i="5"/>
  <c r="G27" i="5"/>
  <c r="F27" i="5"/>
  <c r="E27" i="5"/>
  <c r="D27" i="5"/>
  <c r="AH9" i="5"/>
  <c r="T9" i="5"/>
  <c r="O9" i="5"/>
  <c r="AN9" i="5"/>
  <c r="AG9" i="5"/>
  <c r="AP9" i="5"/>
  <c r="AM9" i="5"/>
  <c r="AK9" i="5"/>
  <c r="AI9" i="5"/>
  <c r="AD9" i="5"/>
  <c r="AC9" i="5"/>
  <c r="Z9" i="5"/>
  <c r="Y9" i="5"/>
  <c r="X9" i="5"/>
  <c r="W9" i="5"/>
  <c r="V9" i="5"/>
  <c r="R9" i="5"/>
  <c r="Q9" i="5"/>
  <c r="P9" i="5"/>
  <c r="K9" i="5"/>
  <c r="G9" i="5"/>
  <c r="F9" i="5"/>
  <c r="E9" i="5"/>
  <c r="AP7" i="5"/>
  <c r="F7" i="5"/>
  <c r="AB5" i="5"/>
  <c r="H5" i="5"/>
  <c r="C5" i="5"/>
  <c r="H3" i="5"/>
  <c r="AK7" i="5"/>
  <c r="L2" i="5"/>
  <c r="AB71" i="6"/>
  <c r="H71" i="6"/>
  <c r="C71" i="6"/>
  <c r="AB70" i="6"/>
  <c r="H70" i="6"/>
  <c r="C70" i="6"/>
  <c r="AP58" i="6"/>
  <c r="AP57" i="6" s="1"/>
  <c r="AN58" i="6"/>
  <c r="AN57" i="6" s="1"/>
  <c r="AI58" i="6"/>
  <c r="AI57" i="6" s="1"/>
  <c r="AG58" i="6"/>
  <c r="AG57" i="6" s="1"/>
  <c r="AD58" i="6"/>
  <c r="AD57" i="6" s="1"/>
  <c r="AC58" i="6"/>
  <c r="Z58" i="6"/>
  <c r="Z57" i="6" s="1"/>
  <c r="Y58" i="6"/>
  <c r="Y57" i="6" s="1"/>
  <c r="X58" i="6"/>
  <c r="X57" i="6" s="1"/>
  <c r="W58" i="6"/>
  <c r="W57" i="6" s="1"/>
  <c r="R58" i="6"/>
  <c r="R57" i="6" s="1"/>
  <c r="P58" i="6"/>
  <c r="P57" i="6" s="1"/>
  <c r="O58" i="6"/>
  <c r="O57" i="6" s="1"/>
  <c r="M58" i="6"/>
  <c r="M57" i="6" s="1"/>
  <c r="K58" i="6"/>
  <c r="J58" i="6"/>
  <c r="I58" i="6"/>
  <c r="F58" i="6"/>
  <c r="H55" i="6"/>
  <c r="C55" i="6"/>
  <c r="AB54" i="6"/>
  <c r="H54" i="6"/>
  <c r="C54" i="6"/>
  <c r="H53" i="6"/>
  <c r="C53" i="6"/>
  <c r="AB52" i="6"/>
  <c r="H52" i="6"/>
  <c r="C52" i="6"/>
  <c r="AB51" i="6"/>
  <c r="H51" i="6"/>
  <c r="C51" i="6"/>
  <c r="H50" i="6"/>
  <c r="C50" i="6"/>
  <c r="H49" i="6"/>
  <c r="C49" i="6"/>
  <c r="H48" i="6"/>
  <c r="C48" i="6"/>
  <c r="H47" i="6"/>
  <c r="C47" i="6"/>
  <c r="H46" i="6"/>
  <c r="C46" i="6"/>
  <c r="AP45" i="6"/>
  <c r="AN45" i="6"/>
  <c r="AM45" i="6"/>
  <c r="AK45" i="6"/>
  <c r="AH45" i="6"/>
  <c r="AG45" i="6"/>
  <c r="AE45" i="6"/>
  <c r="AD45" i="6"/>
  <c r="AC45" i="6"/>
  <c r="Z45" i="6"/>
  <c r="Y45" i="6"/>
  <c r="X45" i="6"/>
  <c r="W45" i="6"/>
  <c r="V45" i="6"/>
  <c r="Q45" i="6"/>
  <c r="O45" i="6"/>
  <c r="M45" i="6"/>
  <c r="K45" i="6"/>
  <c r="J45" i="6"/>
  <c r="I45" i="6"/>
  <c r="G45" i="6"/>
  <c r="F45" i="6"/>
  <c r="E45" i="6"/>
  <c r="D45" i="6"/>
  <c r="AB43" i="6"/>
  <c r="AB42" i="6"/>
  <c r="H42" i="6"/>
  <c r="AB41" i="6"/>
  <c r="H41" i="6"/>
  <c r="AB40" i="6"/>
  <c r="H40" i="6"/>
  <c r="AB39" i="6"/>
  <c r="H39" i="6"/>
  <c r="H38" i="6"/>
  <c r="AB37" i="6"/>
  <c r="H37" i="6"/>
  <c r="H36" i="6"/>
  <c r="AB35" i="6"/>
  <c r="H35" i="6"/>
  <c r="H34" i="6"/>
  <c r="AB33" i="6"/>
  <c r="H33" i="6"/>
  <c r="AB31" i="6"/>
  <c r="H31" i="6"/>
  <c r="AP30" i="6"/>
  <c r="AM30" i="6"/>
  <c r="AK30" i="6"/>
  <c r="AI30" i="6"/>
  <c r="AG30" i="6"/>
  <c r="AD30" i="6"/>
  <c r="AC30" i="6"/>
  <c r="Z30" i="6"/>
  <c r="Y30" i="6"/>
  <c r="X30" i="6"/>
  <c r="W30" i="6"/>
  <c r="R30" i="6"/>
  <c r="P30" i="6"/>
  <c r="O30" i="6"/>
  <c r="M30" i="6"/>
  <c r="J30" i="6"/>
  <c r="AB28" i="6"/>
  <c r="AB27" i="6" s="1"/>
  <c r="H28" i="6"/>
  <c r="H27" i="6" s="1"/>
  <c r="C28" i="6"/>
  <c r="C27" i="6" s="1"/>
  <c r="AP27" i="6"/>
  <c r="AO27" i="6"/>
  <c r="AN27" i="6"/>
  <c r="AM27" i="6"/>
  <c r="AK27" i="6"/>
  <c r="AI27" i="6"/>
  <c r="AH27" i="6"/>
  <c r="AG27" i="6"/>
  <c r="AE27" i="6"/>
  <c r="AD27" i="6"/>
  <c r="AC27" i="6"/>
  <c r="V27" i="6"/>
  <c r="U27" i="6"/>
  <c r="T27" i="6"/>
  <c r="S27" i="6"/>
  <c r="R27" i="6"/>
  <c r="Q27" i="6"/>
  <c r="P27" i="6"/>
  <c r="O27" i="6"/>
  <c r="M27" i="6"/>
  <c r="K27" i="6"/>
  <c r="J27" i="6"/>
  <c r="I27" i="6"/>
  <c r="G27" i="6"/>
  <c r="F27" i="6"/>
  <c r="E27" i="6"/>
  <c r="D27" i="6"/>
  <c r="AH9" i="6"/>
  <c r="T9" i="6"/>
  <c r="O9" i="6"/>
  <c r="AN9" i="6"/>
  <c r="AG9" i="6"/>
  <c r="J9" i="6"/>
  <c r="AP9" i="6"/>
  <c r="AM9" i="6"/>
  <c r="AK9" i="6"/>
  <c r="AI9" i="6"/>
  <c r="AD9" i="6"/>
  <c r="AC9" i="6"/>
  <c r="Z9" i="6"/>
  <c r="Y9" i="6"/>
  <c r="X9" i="6"/>
  <c r="W9" i="6"/>
  <c r="V9" i="6"/>
  <c r="R9" i="6"/>
  <c r="Q9" i="6"/>
  <c r="P9" i="6"/>
  <c r="K9" i="6"/>
  <c r="G9" i="6"/>
  <c r="F9" i="6"/>
  <c r="E9" i="6"/>
  <c r="AP7" i="6"/>
  <c r="F7" i="6"/>
  <c r="AB5" i="6"/>
  <c r="H5" i="6"/>
  <c r="C5" i="6"/>
  <c r="H3" i="6"/>
  <c r="AK7" i="6"/>
  <c r="L2" i="6"/>
  <c r="AB71" i="7"/>
  <c r="H71" i="7"/>
  <c r="C71" i="7"/>
  <c r="AB70" i="7"/>
  <c r="H70" i="7"/>
  <c r="C70" i="7"/>
  <c r="AP58" i="7"/>
  <c r="AP57" i="7" s="1"/>
  <c r="AN58" i="7"/>
  <c r="AN57" i="7" s="1"/>
  <c r="AI58" i="7"/>
  <c r="AI57" i="7" s="1"/>
  <c r="AG58" i="7"/>
  <c r="AG57" i="7" s="1"/>
  <c r="AD58" i="7"/>
  <c r="AC58" i="7"/>
  <c r="AC57" i="7" s="1"/>
  <c r="Z58" i="7"/>
  <c r="Z57" i="7" s="1"/>
  <c r="Y58" i="7"/>
  <c r="Y57" i="7" s="1"/>
  <c r="X58" i="7"/>
  <c r="X57" i="7" s="1"/>
  <c r="W58" i="7"/>
  <c r="W57" i="7" s="1"/>
  <c r="R58" i="7"/>
  <c r="R57" i="7" s="1"/>
  <c r="P58" i="7"/>
  <c r="P57" i="7" s="1"/>
  <c r="O58" i="7"/>
  <c r="O57" i="7" s="1"/>
  <c r="M58" i="7"/>
  <c r="M57" i="7" s="1"/>
  <c r="K58" i="7"/>
  <c r="J58" i="7"/>
  <c r="I58" i="7"/>
  <c r="F58" i="7"/>
  <c r="AD57" i="7"/>
  <c r="H55" i="7"/>
  <c r="C55" i="7"/>
  <c r="AB54" i="7"/>
  <c r="H54" i="7"/>
  <c r="C54" i="7"/>
  <c r="H53" i="7"/>
  <c r="C53" i="7"/>
  <c r="AB52" i="7"/>
  <c r="H52" i="7"/>
  <c r="C52" i="7"/>
  <c r="AB51" i="7"/>
  <c r="H51" i="7"/>
  <c r="C51" i="7"/>
  <c r="H50" i="7"/>
  <c r="C50" i="7"/>
  <c r="H49" i="7"/>
  <c r="C49" i="7"/>
  <c r="H48" i="7"/>
  <c r="C48" i="7"/>
  <c r="H47" i="7"/>
  <c r="C47" i="7"/>
  <c r="H46" i="7"/>
  <c r="C46" i="7"/>
  <c r="AP45" i="7"/>
  <c r="AN45" i="7"/>
  <c r="AM45" i="7"/>
  <c r="AK45" i="7"/>
  <c r="AH45" i="7"/>
  <c r="AG45" i="7"/>
  <c r="AE45" i="7"/>
  <c r="AD45" i="7"/>
  <c r="AC45" i="7"/>
  <c r="Z45" i="7"/>
  <c r="Y45" i="7"/>
  <c r="X45" i="7"/>
  <c r="W45" i="7"/>
  <c r="V45" i="7"/>
  <c r="Q45" i="7"/>
  <c r="O45" i="7"/>
  <c r="M45" i="7"/>
  <c r="K45" i="7"/>
  <c r="J45" i="7"/>
  <c r="I45" i="7"/>
  <c r="G45" i="7"/>
  <c r="F45" i="7"/>
  <c r="E45" i="7"/>
  <c r="D45" i="7"/>
  <c r="AB43" i="7"/>
  <c r="AB42" i="7"/>
  <c r="H42" i="7"/>
  <c r="AB41" i="7"/>
  <c r="H41" i="7"/>
  <c r="AB40" i="7"/>
  <c r="H40" i="7"/>
  <c r="AB39" i="7"/>
  <c r="H39" i="7"/>
  <c r="H38" i="7"/>
  <c r="AB37" i="7"/>
  <c r="H37" i="7"/>
  <c r="H36" i="7"/>
  <c r="AB35" i="7"/>
  <c r="H35" i="7"/>
  <c r="H34" i="7"/>
  <c r="AB33" i="7"/>
  <c r="H33" i="7"/>
  <c r="AB31" i="7"/>
  <c r="H31" i="7"/>
  <c r="AP30" i="7"/>
  <c r="AM30" i="7"/>
  <c r="AK30" i="7"/>
  <c r="AI30" i="7"/>
  <c r="AG30" i="7"/>
  <c r="AD30" i="7"/>
  <c r="AC30" i="7"/>
  <c r="Z30" i="7"/>
  <c r="Y30" i="7"/>
  <c r="X30" i="7"/>
  <c r="W30" i="7"/>
  <c r="R30" i="7"/>
  <c r="P30" i="7"/>
  <c r="O30" i="7"/>
  <c r="M30" i="7"/>
  <c r="J30" i="7"/>
  <c r="AB28" i="7"/>
  <c r="AB27" i="7" s="1"/>
  <c r="H28" i="7"/>
  <c r="H27" i="7" s="1"/>
  <c r="C28" i="7"/>
  <c r="C27" i="7" s="1"/>
  <c r="AP27" i="7"/>
  <c r="AO27" i="7"/>
  <c r="AN27" i="7"/>
  <c r="AM27" i="7"/>
  <c r="AK27" i="7"/>
  <c r="AI27" i="7"/>
  <c r="AH27" i="7"/>
  <c r="AG27" i="7"/>
  <c r="AE27" i="7"/>
  <c r="AD27" i="7"/>
  <c r="AC27" i="7"/>
  <c r="V27" i="7"/>
  <c r="U27" i="7"/>
  <c r="T27" i="7"/>
  <c r="S27" i="7"/>
  <c r="R27" i="7"/>
  <c r="Q27" i="7"/>
  <c r="P27" i="7"/>
  <c r="O27" i="7"/>
  <c r="M27" i="7"/>
  <c r="K27" i="7"/>
  <c r="J27" i="7"/>
  <c r="I27" i="7"/>
  <c r="G27" i="7"/>
  <c r="F27" i="7"/>
  <c r="E27" i="7"/>
  <c r="D27" i="7"/>
  <c r="AH9" i="7"/>
  <c r="T9" i="7"/>
  <c r="O9" i="7"/>
  <c r="AN9" i="7"/>
  <c r="AG9" i="7"/>
  <c r="J9" i="7"/>
  <c r="AP9" i="7"/>
  <c r="AM9" i="7"/>
  <c r="AK9" i="7"/>
  <c r="AI9" i="7"/>
  <c r="AD9" i="7"/>
  <c r="AC9" i="7"/>
  <c r="Z9" i="7"/>
  <c r="Y9" i="7"/>
  <c r="X9" i="7"/>
  <c r="W9" i="7"/>
  <c r="V9" i="7"/>
  <c r="R9" i="7"/>
  <c r="Q9" i="7"/>
  <c r="P9" i="7"/>
  <c r="K9" i="7"/>
  <c r="G9" i="7"/>
  <c r="F9" i="7"/>
  <c r="E9" i="7"/>
  <c r="AP7" i="7"/>
  <c r="F7" i="7"/>
  <c r="AB5" i="7"/>
  <c r="H5" i="7"/>
  <c r="C5" i="7"/>
  <c r="H3" i="7"/>
  <c r="AK7" i="7"/>
  <c r="L2" i="7"/>
  <c r="AB71" i="8"/>
  <c r="H71" i="8"/>
  <c r="C71" i="8"/>
  <c r="AB70" i="8"/>
  <c r="H70" i="8"/>
  <c r="C70" i="8"/>
  <c r="AP58" i="8"/>
  <c r="AP57" i="8" s="1"/>
  <c r="AN58" i="8"/>
  <c r="AN57" i="8" s="1"/>
  <c r="AI58" i="8"/>
  <c r="AI57" i="8" s="1"/>
  <c r="AG58" i="8"/>
  <c r="AG57" i="8" s="1"/>
  <c r="AD58" i="8"/>
  <c r="AC58" i="8"/>
  <c r="Z58" i="8"/>
  <c r="Z57" i="8" s="1"/>
  <c r="Y58" i="8"/>
  <c r="Y57" i="8" s="1"/>
  <c r="X58" i="8"/>
  <c r="X57" i="8" s="1"/>
  <c r="W58" i="8"/>
  <c r="W57" i="8" s="1"/>
  <c r="R58" i="8"/>
  <c r="R57" i="8" s="1"/>
  <c r="P58" i="8"/>
  <c r="O58" i="8"/>
  <c r="O57" i="8" s="1"/>
  <c r="M58" i="8"/>
  <c r="K58" i="8"/>
  <c r="J58" i="8"/>
  <c r="I58" i="8"/>
  <c r="F58" i="8"/>
  <c r="P57" i="8"/>
  <c r="H55" i="8"/>
  <c r="C55" i="8"/>
  <c r="AB54" i="8"/>
  <c r="H54" i="8"/>
  <c r="C54" i="8"/>
  <c r="H53" i="8"/>
  <c r="C53" i="8"/>
  <c r="AB52" i="8"/>
  <c r="H52" i="8"/>
  <c r="C52" i="8"/>
  <c r="AB51" i="8"/>
  <c r="H51" i="8"/>
  <c r="C51" i="8"/>
  <c r="H50" i="8"/>
  <c r="C50" i="8"/>
  <c r="H49" i="8"/>
  <c r="C49" i="8"/>
  <c r="H48" i="8"/>
  <c r="C48" i="8"/>
  <c r="H47" i="8"/>
  <c r="C47" i="8"/>
  <c r="H46" i="8"/>
  <c r="C46" i="8"/>
  <c r="AP45" i="8"/>
  <c r="AN45" i="8"/>
  <c r="AM45" i="8"/>
  <c r="AK45" i="8"/>
  <c r="AH45" i="8"/>
  <c r="AG45" i="8"/>
  <c r="AE45" i="8"/>
  <c r="AD45" i="8"/>
  <c r="AC45" i="8"/>
  <c r="Z45" i="8"/>
  <c r="Y45" i="8"/>
  <c r="X45" i="8"/>
  <c r="W45" i="8"/>
  <c r="V45" i="8"/>
  <c r="Q45" i="8"/>
  <c r="O45" i="8"/>
  <c r="M45" i="8"/>
  <c r="K45" i="8"/>
  <c r="J45" i="8"/>
  <c r="I45" i="8"/>
  <c r="G45" i="8"/>
  <c r="F45" i="8"/>
  <c r="E45" i="8"/>
  <c r="D45" i="8"/>
  <c r="AB43" i="8"/>
  <c r="AB42" i="8"/>
  <c r="H42" i="8"/>
  <c r="AB41" i="8"/>
  <c r="H41" i="8"/>
  <c r="AB40" i="8"/>
  <c r="H40" i="8"/>
  <c r="AB39" i="8"/>
  <c r="H39" i="8"/>
  <c r="H38" i="8"/>
  <c r="AB37" i="8"/>
  <c r="H37" i="8"/>
  <c r="H36" i="8"/>
  <c r="AB35" i="8"/>
  <c r="H35" i="8"/>
  <c r="H34" i="8"/>
  <c r="AB33" i="8"/>
  <c r="H33" i="8"/>
  <c r="AB31" i="8"/>
  <c r="H31" i="8"/>
  <c r="AP30" i="8"/>
  <c r="AM30" i="8"/>
  <c r="AK30" i="8"/>
  <c r="AI30" i="8"/>
  <c r="AG30" i="8"/>
  <c r="AD30" i="8"/>
  <c r="AC30" i="8"/>
  <c r="Z30" i="8"/>
  <c r="Y30" i="8"/>
  <c r="X30" i="8"/>
  <c r="W30" i="8"/>
  <c r="R30" i="8"/>
  <c r="P30" i="8"/>
  <c r="O30" i="8"/>
  <c r="O29" i="8" s="1"/>
  <c r="M30" i="8"/>
  <c r="J30" i="8"/>
  <c r="AB28" i="8"/>
  <c r="AB27" i="8" s="1"/>
  <c r="H28" i="8"/>
  <c r="H27" i="8" s="1"/>
  <c r="C28" i="8"/>
  <c r="AP27" i="8"/>
  <c r="AO27" i="8"/>
  <c r="AN27" i="8"/>
  <c r="AM27" i="8"/>
  <c r="AK27" i="8"/>
  <c r="AI27" i="8"/>
  <c r="AH27" i="8"/>
  <c r="AG27" i="8"/>
  <c r="AE27" i="8"/>
  <c r="AD27" i="8"/>
  <c r="AC27" i="8"/>
  <c r="V27" i="8"/>
  <c r="U27" i="8"/>
  <c r="T27" i="8"/>
  <c r="S27" i="8"/>
  <c r="R27" i="8"/>
  <c r="Q27" i="8"/>
  <c r="P27" i="8"/>
  <c r="O27" i="8"/>
  <c r="M27" i="8"/>
  <c r="K27" i="8"/>
  <c r="J27" i="8"/>
  <c r="I27" i="8"/>
  <c r="G27" i="8"/>
  <c r="F27" i="8"/>
  <c r="E27" i="8"/>
  <c r="D27" i="8"/>
  <c r="C27" i="8"/>
  <c r="AH9" i="8"/>
  <c r="T9" i="8"/>
  <c r="O9" i="8"/>
  <c r="AN9" i="8"/>
  <c r="AG9" i="8"/>
  <c r="J9" i="8"/>
  <c r="AP9" i="8"/>
  <c r="AM9" i="8"/>
  <c r="AK9" i="8"/>
  <c r="AI9" i="8"/>
  <c r="AD9" i="8"/>
  <c r="AC9" i="8"/>
  <c r="Z9" i="8"/>
  <c r="Y9" i="8"/>
  <c r="X9" i="8"/>
  <c r="W9" i="8"/>
  <c r="V9" i="8"/>
  <c r="R9" i="8"/>
  <c r="Q9" i="8"/>
  <c r="P9" i="8"/>
  <c r="K9" i="8"/>
  <c r="G9" i="8"/>
  <c r="F9" i="8"/>
  <c r="E9" i="8"/>
  <c r="AP7" i="8"/>
  <c r="F7" i="8"/>
  <c r="AB5" i="8"/>
  <c r="H5" i="8"/>
  <c r="C5" i="8"/>
  <c r="H3" i="8"/>
  <c r="AK7" i="8"/>
  <c r="L2" i="8"/>
  <c r="AB71" i="9"/>
  <c r="H71" i="9"/>
  <c r="C71" i="9"/>
  <c r="AB70" i="9"/>
  <c r="H70" i="9"/>
  <c r="C70" i="9"/>
  <c r="AP58" i="9"/>
  <c r="AP57" i="9" s="1"/>
  <c r="AN58" i="9"/>
  <c r="AN57" i="9" s="1"/>
  <c r="AI58" i="9"/>
  <c r="AI57" i="9" s="1"/>
  <c r="AG58" i="9"/>
  <c r="AD58" i="9"/>
  <c r="AD57" i="9" s="1"/>
  <c r="AC58" i="9"/>
  <c r="AC57" i="9" s="1"/>
  <c r="Z58" i="9"/>
  <c r="Z57" i="9" s="1"/>
  <c r="Y58" i="9"/>
  <c r="Y57" i="9" s="1"/>
  <c r="X58" i="9"/>
  <c r="W58" i="9"/>
  <c r="W57" i="9" s="1"/>
  <c r="R58" i="9"/>
  <c r="R57" i="9" s="1"/>
  <c r="P58" i="9"/>
  <c r="P57" i="9" s="1"/>
  <c r="O58" i="9"/>
  <c r="M58" i="9"/>
  <c r="M57" i="9" s="1"/>
  <c r="K58" i="9"/>
  <c r="J58" i="9"/>
  <c r="I58" i="9"/>
  <c r="F58" i="9"/>
  <c r="H55" i="9"/>
  <c r="C55" i="9"/>
  <c r="AB54" i="9"/>
  <c r="H54" i="9"/>
  <c r="C54" i="9"/>
  <c r="H53" i="9"/>
  <c r="C53" i="9"/>
  <c r="AB52" i="9"/>
  <c r="H52" i="9"/>
  <c r="C52" i="9"/>
  <c r="AB51" i="9"/>
  <c r="H51" i="9"/>
  <c r="C51" i="9"/>
  <c r="H50" i="9"/>
  <c r="C50" i="9"/>
  <c r="H49" i="9"/>
  <c r="C49" i="9"/>
  <c r="H48" i="9"/>
  <c r="C48" i="9"/>
  <c r="H47" i="9"/>
  <c r="C47" i="9"/>
  <c r="H46" i="9"/>
  <c r="C46" i="9"/>
  <c r="AP45" i="9"/>
  <c r="AN45" i="9"/>
  <c r="AM45" i="9"/>
  <c r="AK45" i="9"/>
  <c r="AH45" i="9"/>
  <c r="AG45" i="9"/>
  <c r="AE45" i="9"/>
  <c r="AD45" i="9"/>
  <c r="AC45" i="9"/>
  <c r="Z45" i="9"/>
  <c r="Y45" i="9"/>
  <c r="X45" i="9"/>
  <c r="W45" i="9"/>
  <c r="V45" i="9"/>
  <c r="Q45" i="9"/>
  <c r="O45" i="9"/>
  <c r="M45" i="9"/>
  <c r="K45" i="9"/>
  <c r="J45" i="9"/>
  <c r="I45" i="9"/>
  <c r="G45" i="9"/>
  <c r="F45" i="9"/>
  <c r="E45" i="9"/>
  <c r="D45" i="9"/>
  <c r="AB43" i="9"/>
  <c r="AB42" i="9"/>
  <c r="H42" i="9"/>
  <c r="AB41" i="9"/>
  <c r="H41" i="9"/>
  <c r="AB40" i="9"/>
  <c r="H40" i="9"/>
  <c r="AB39" i="9"/>
  <c r="H39" i="9"/>
  <c r="H38" i="9"/>
  <c r="AB37" i="9"/>
  <c r="H37" i="9"/>
  <c r="H36" i="9"/>
  <c r="AB35" i="9"/>
  <c r="H35" i="9"/>
  <c r="H34" i="9"/>
  <c r="AB33" i="9"/>
  <c r="H33" i="9"/>
  <c r="AB31" i="9"/>
  <c r="H31" i="9"/>
  <c r="AP30" i="9"/>
  <c r="AM30" i="9"/>
  <c r="AK30" i="9"/>
  <c r="AI30" i="9"/>
  <c r="AG30" i="9"/>
  <c r="AD30" i="9"/>
  <c r="AC30" i="9"/>
  <c r="Z30" i="9"/>
  <c r="Y30" i="9"/>
  <c r="X30" i="9"/>
  <c r="W30" i="9"/>
  <c r="R30" i="9"/>
  <c r="P30" i="9"/>
  <c r="O30" i="9"/>
  <c r="M30" i="9"/>
  <c r="J30" i="9"/>
  <c r="AB28" i="9"/>
  <c r="AB27" i="9" s="1"/>
  <c r="H28" i="9"/>
  <c r="H27" i="9" s="1"/>
  <c r="C28" i="9"/>
  <c r="C27" i="9" s="1"/>
  <c r="AP27" i="9"/>
  <c r="AO27" i="9"/>
  <c r="AN27" i="9"/>
  <c r="AM27" i="9"/>
  <c r="AK27" i="9"/>
  <c r="AI27" i="9"/>
  <c r="AH27" i="9"/>
  <c r="AG27" i="9"/>
  <c r="AE27" i="9"/>
  <c r="AD27" i="9"/>
  <c r="AC27" i="9"/>
  <c r="V27" i="9"/>
  <c r="U27" i="9"/>
  <c r="T27" i="9"/>
  <c r="S27" i="9"/>
  <c r="R27" i="9"/>
  <c r="Q27" i="9"/>
  <c r="P27" i="9"/>
  <c r="O27" i="9"/>
  <c r="M27" i="9"/>
  <c r="K27" i="9"/>
  <c r="J27" i="9"/>
  <c r="I27" i="9"/>
  <c r="G27" i="9"/>
  <c r="F27" i="9"/>
  <c r="E27" i="9"/>
  <c r="D27" i="9"/>
  <c r="AH9" i="9"/>
  <c r="T9" i="9"/>
  <c r="O9" i="9"/>
  <c r="AN9" i="9"/>
  <c r="AG9" i="9"/>
  <c r="J9" i="9"/>
  <c r="AP9" i="9"/>
  <c r="AM9" i="9"/>
  <c r="AK9" i="9"/>
  <c r="AI9" i="9"/>
  <c r="AD9" i="9"/>
  <c r="AC9" i="9"/>
  <c r="Z9" i="9"/>
  <c r="Y9" i="9"/>
  <c r="X9" i="9"/>
  <c r="W9" i="9"/>
  <c r="V9" i="9"/>
  <c r="R9" i="9"/>
  <c r="Q9" i="9"/>
  <c r="P9" i="9"/>
  <c r="K9" i="9"/>
  <c r="G9" i="9"/>
  <c r="F9" i="9"/>
  <c r="E9" i="9"/>
  <c r="AP7" i="9"/>
  <c r="F7" i="9"/>
  <c r="AB5" i="9"/>
  <c r="H5" i="9"/>
  <c r="C5" i="9"/>
  <c r="H3" i="9"/>
  <c r="AK7" i="9"/>
  <c r="L2" i="9"/>
  <c r="AB71" i="10"/>
  <c r="H71" i="10"/>
  <c r="C71" i="10"/>
  <c r="AB70" i="10"/>
  <c r="H70" i="10"/>
  <c r="C70" i="10"/>
  <c r="AP58" i="10"/>
  <c r="AP57" i="10" s="1"/>
  <c r="AN58" i="10"/>
  <c r="AN57" i="10" s="1"/>
  <c r="AI58" i="10"/>
  <c r="AI57" i="10" s="1"/>
  <c r="AG58" i="10"/>
  <c r="AG57" i="10" s="1"/>
  <c r="AD58" i="10"/>
  <c r="AD57" i="10" s="1"/>
  <c r="AC58" i="10"/>
  <c r="AC57" i="10" s="1"/>
  <c r="Z58" i="10"/>
  <c r="Y58" i="10"/>
  <c r="Y57" i="10" s="1"/>
  <c r="X58" i="10"/>
  <c r="X57" i="10" s="1"/>
  <c r="W58" i="10"/>
  <c r="W57" i="10" s="1"/>
  <c r="R58" i="10"/>
  <c r="R57" i="10" s="1"/>
  <c r="P58" i="10"/>
  <c r="P57" i="10" s="1"/>
  <c r="O58" i="10"/>
  <c r="O57" i="10" s="1"/>
  <c r="M58" i="10"/>
  <c r="M57" i="10" s="1"/>
  <c r="K58" i="10"/>
  <c r="J58" i="10"/>
  <c r="I58" i="10"/>
  <c r="F58" i="10"/>
  <c r="H55" i="10"/>
  <c r="C55" i="10"/>
  <c r="AB54" i="10"/>
  <c r="H54" i="10"/>
  <c r="C54" i="10"/>
  <c r="H53" i="10"/>
  <c r="C53" i="10"/>
  <c r="AB52" i="10"/>
  <c r="H52" i="10"/>
  <c r="C52" i="10"/>
  <c r="AB51" i="10"/>
  <c r="H51" i="10"/>
  <c r="C51" i="10"/>
  <c r="H50" i="10"/>
  <c r="C50" i="10"/>
  <c r="H49" i="10"/>
  <c r="C49" i="10"/>
  <c r="H48" i="10"/>
  <c r="C48" i="10"/>
  <c r="H47" i="10"/>
  <c r="C47" i="10"/>
  <c r="H46" i="10"/>
  <c r="C46" i="10"/>
  <c r="AP45" i="10"/>
  <c r="AN45" i="10"/>
  <c r="AM45" i="10"/>
  <c r="AK45" i="10"/>
  <c r="AH45" i="10"/>
  <c r="AG45" i="10"/>
  <c r="AE45" i="10"/>
  <c r="AD45" i="10"/>
  <c r="AC45" i="10"/>
  <c r="Z45" i="10"/>
  <c r="Y45" i="10"/>
  <c r="X45" i="10"/>
  <c r="W45" i="10"/>
  <c r="V45" i="10"/>
  <c r="Q45" i="10"/>
  <c r="O45" i="10"/>
  <c r="M45" i="10"/>
  <c r="K45" i="10"/>
  <c r="J45" i="10"/>
  <c r="I45" i="10"/>
  <c r="G45" i="10"/>
  <c r="F45" i="10"/>
  <c r="E45" i="10"/>
  <c r="D45" i="10"/>
  <c r="AB43" i="10"/>
  <c r="AB42" i="10"/>
  <c r="H42" i="10"/>
  <c r="AB41" i="10"/>
  <c r="H41" i="10"/>
  <c r="AB40" i="10"/>
  <c r="H40" i="10"/>
  <c r="AB39" i="10"/>
  <c r="H39" i="10"/>
  <c r="H38" i="10"/>
  <c r="AB37" i="10"/>
  <c r="H37" i="10"/>
  <c r="H36" i="10"/>
  <c r="AB35" i="10"/>
  <c r="H35" i="10"/>
  <c r="H34" i="10"/>
  <c r="AB33" i="10"/>
  <c r="H33" i="10"/>
  <c r="AB31" i="10"/>
  <c r="H31" i="10"/>
  <c r="AP30" i="10"/>
  <c r="AM30" i="10"/>
  <c r="AK30" i="10"/>
  <c r="AI30" i="10"/>
  <c r="AG30" i="10"/>
  <c r="AD30" i="10"/>
  <c r="AC30" i="10"/>
  <c r="Z30" i="10"/>
  <c r="Y30" i="10"/>
  <c r="X30" i="10"/>
  <c r="W30" i="10"/>
  <c r="R30" i="10"/>
  <c r="P30" i="10"/>
  <c r="O30" i="10"/>
  <c r="M30" i="10"/>
  <c r="J30" i="10"/>
  <c r="AB28" i="10"/>
  <c r="AB27" i="10" s="1"/>
  <c r="H28" i="10"/>
  <c r="H27" i="10" s="1"/>
  <c r="C28" i="10"/>
  <c r="C27" i="10" s="1"/>
  <c r="AP27" i="10"/>
  <c r="AO27" i="10"/>
  <c r="AN27" i="10"/>
  <c r="AM27" i="10"/>
  <c r="AK27" i="10"/>
  <c r="AI27" i="10"/>
  <c r="AH27" i="10"/>
  <c r="AG27" i="10"/>
  <c r="AE27" i="10"/>
  <c r="AD27" i="10"/>
  <c r="AC27" i="10"/>
  <c r="V27" i="10"/>
  <c r="U27" i="10"/>
  <c r="T27" i="10"/>
  <c r="S27" i="10"/>
  <c r="R27" i="10"/>
  <c r="Q27" i="10"/>
  <c r="P27" i="10"/>
  <c r="O27" i="10"/>
  <c r="M27" i="10"/>
  <c r="K27" i="10"/>
  <c r="J27" i="10"/>
  <c r="I27" i="10"/>
  <c r="G27" i="10"/>
  <c r="F27" i="10"/>
  <c r="E27" i="10"/>
  <c r="D27" i="10"/>
  <c r="AH9" i="10"/>
  <c r="T9" i="10"/>
  <c r="AN9" i="10"/>
  <c r="J9" i="10"/>
  <c r="AP9" i="10"/>
  <c r="AM9" i="10"/>
  <c r="AK9" i="10"/>
  <c r="AI9" i="10"/>
  <c r="AD9" i="10"/>
  <c r="AC9" i="10"/>
  <c r="Z9" i="10"/>
  <c r="Y9" i="10"/>
  <c r="X9" i="10"/>
  <c r="W9" i="10"/>
  <c r="V9" i="10"/>
  <c r="R9" i="10"/>
  <c r="Q9" i="10"/>
  <c r="P9" i="10"/>
  <c r="K9" i="10"/>
  <c r="G9" i="10"/>
  <c r="F9" i="10"/>
  <c r="E9" i="10"/>
  <c r="AP7" i="10"/>
  <c r="F7" i="10"/>
  <c r="AB5" i="10"/>
  <c r="H5" i="10"/>
  <c r="C5" i="10"/>
  <c r="H3" i="10"/>
  <c r="AK7" i="10"/>
  <c r="L2" i="10"/>
  <c r="AB71" i="11"/>
  <c r="H71" i="11"/>
  <c r="C71" i="11"/>
  <c r="AB70" i="11"/>
  <c r="H70" i="11"/>
  <c r="C70" i="11"/>
  <c r="AP58" i="11"/>
  <c r="AP57" i="11" s="1"/>
  <c r="AN58" i="11"/>
  <c r="AN57" i="11" s="1"/>
  <c r="AI58" i="11"/>
  <c r="AI57" i="11" s="1"/>
  <c r="AG58" i="11"/>
  <c r="AG57" i="11" s="1"/>
  <c r="AD58" i="11"/>
  <c r="AD57" i="11" s="1"/>
  <c r="AC58" i="11"/>
  <c r="Z58" i="11"/>
  <c r="Z57" i="11" s="1"/>
  <c r="Y58" i="11"/>
  <c r="Y57" i="11" s="1"/>
  <c r="X58" i="11"/>
  <c r="W58" i="11"/>
  <c r="W57" i="11" s="1"/>
  <c r="R58" i="11"/>
  <c r="R57" i="11" s="1"/>
  <c r="P58" i="11"/>
  <c r="P57" i="11" s="1"/>
  <c r="O58" i="11"/>
  <c r="O57" i="11" s="1"/>
  <c r="M58" i="11"/>
  <c r="K58" i="11"/>
  <c r="J58" i="11"/>
  <c r="I58" i="11"/>
  <c r="F58" i="11"/>
  <c r="H55" i="11"/>
  <c r="C55" i="11"/>
  <c r="AB54" i="11"/>
  <c r="H54" i="11"/>
  <c r="C54" i="11"/>
  <c r="H53" i="11"/>
  <c r="C53" i="11"/>
  <c r="AB52" i="11"/>
  <c r="H52" i="11"/>
  <c r="C52" i="11"/>
  <c r="AB51" i="11"/>
  <c r="H51" i="11"/>
  <c r="C51" i="11"/>
  <c r="H50" i="11"/>
  <c r="C50" i="11"/>
  <c r="H49" i="11"/>
  <c r="C49" i="11"/>
  <c r="H48" i="11"/>
  <c r="C48" i="11"/>
  <c r="H47" i="11"/>
  <c r="C47" i="11"/>
  <c r="H46" i="11"/>
  <c r="C46" i="11"/>
  <c r="AP45" i="11"/>
  <c r="AN45" i="11"/>
  <c r="AM45" i="11"/>
  <c r="AK45" i="11"/>
  <c r="AH45" i="11"/>
  <c r="AG45" i="11"/>
  <c r="AE45" i="11"/>
  <c r="AD45" i="11"/>
  <c r="AC45" i="11"/>
  <c r="Z45" i="11"/>
  <c r="Y45" i="11"/>
  <c r="X45" i="11"/>
  <c r="W45" i="11"/>
  <c r="V45" i="11"/>
  <c r="Q45" i="11"/>
  <c r="O45" i="11"/>
  <c r="M45" i="11"/>
  <c r="K45" i="11"/>
  <c r="J45" i="11"/>
  <c r="I45" i="11"/>
  <c r="G45" i="11"/>
  <c r="F45" i="11"/>
  <c r="E45" i="11"/>
  <c r="D45" i="11"/>
  <c r="AB43" i="11"/>
  <c r="AB42" i="11"/>
  <c r="H42" i="11"/>
  <c r="AB41" i="11"/>
  <c r="H41" i="11"/>
  <c r="AB40" i="11"/>
  <c r="H40" i="11"/>
  <c r="AB39" i="11"/>
  <c r="H39" i="11"/>
  <c r="H38" i="11"/>
  <c r="AB37" i="11"/>
  <c r="H37" i="11"/>
  <c r="H36" i="11"/>
  <c r="AB35" i="11"/>
  <c r="H35" i="11"/>
  <c r="H34" i="11"/>
  <c r="AB33" i="11"/>
  <c r="H33" i="11"/>
  <c r="AB31" i="11"/>
  <c r="H31" i="11"/>
  <c r="AP30" i="11"/>
  <c r="AM30" i="11"/>
  <c r="AK30" i="11"/>
  <c r="AI30" i="11"/>
  <c r="AG30" i="11"/>
  <c r="AD30" i="11"/>
  <c r="AC30" i="11"/>
  <c r="Z30" i="11"/>
  <c r="Y30" i="11"/>
  <c r="X30" i="11"/>
  <c r="W30" i="11"/>
  <c r="R30" i="11"/>
  <c r="P30" i="11"/>
  <c r="O30" i="11"/>
  <c r="M30" i="11"/>
  <c r="J30" i="11"/>
  <c r="AB28" i="11"/>
  <c r="AB27" i="11" s="1"/>
  <c r="H28" i="11"/>
  <c r="H27" i="11" s="1"/>
  <c r="C28" i="11"/>
  <c r="AP27" i="11"/>
  <c r="AO27" i="11"/>
  <c r="AN27" i="11"/>
  <c r="AM27" i="11"/>
  <c r="AK27" i="11"/>
  <c r="AI27" i="11"/>
  <c r="AH27" i="11"/>
  <c r="AG27" i="11"/>
  <c r="AE27" i="11"/>
  <c r="AD27" i="11"/>
  <c r="AC27" i="11"/>
  <c r="V27" i="11"/>
  <c r="U27" i="11"/>
  <c r="T27" i="11"/>
  <c r="S27" i="11"/>
  <c r="R27" i="11"/>
  <c r="Q27" i="11"/>
  <c r="P27" i="11"/>
  <c r="O27" i="11"/>
  <c r="M27" i="11"/>
  <c r="K27" i="11"/>
  <c r="J27" i="11"/>
  <c r="I27" i="11"/>
  <c r="G27" i="11"/>
  <c r="F27" i="11"/>
  <c r="E27" i="11"/>
  <c r="D27" i="11"/>
  <c r="AB25" i="11"/>
  <c r="C25" i="11"/>
  <c r="U21" i="11"/>
  <c r="P21" i="11"/>
  <c r="AA21" i="11"/>
  <c r="Z21" i="11"/>
  <c r="Y21" i="11"/>
  <c r="X21" i="11"/>
  <c r="W21" i="11"/>
  <c r="T21" i="11"/>
  <c r="O21" i="11"/>
  <c r="M21" i="11"/>
  <c r="K21" i="11"/>
  <c r="J21" i="11"/>
  <c r="I21" i="11"/>
  <c r="G21" i="11"/>
  <c r="F21" i="11"/>
  <c r="AH9" i="11"/>
  <c r="O9" i="11"/>
  <c r="AN9" i="11"/>
  <c r="AG9" i="11"/>
  <c r="J9" i="11"/>
  <c r="AP9" i="11"/>
  <c r="AM9" i="11"/>
  <c r="AK9" i="11"/>
  <c r="AI9" i="11"/>
  <c r="AD9" i="11"/>
  <c r="AC9" i="11"/>
  <c r="Z9" i="11"/>
  <c r="Y9" i="11"/>
  <c r="X9" i="11"/>
  <c r="W9" i="11"/>
  <c r="V9" i="11"/>
  <c r="R9" i="11"/>
  <c r="Q9" i="11"/>
  <c r="P9" i="11"/>
  <c r="K9" i="11"/>
  <c r="G9" i="11"/>
  <c r="F9" i="11"/>
  <c r="E9" i="11"/>
  <c r="AP7" i="11"/>
  <c r="F7" i="11"/>
  <c r="AB5" i="11"/>
  <c r="H5" i="11"/>
  <c r="C5" i="11"/>
  <c r="H3" i="11"/>
  <c r="AK7" i="11"/>
  <c r="L2" i="11"/>
  <c r="AB71" i="12"/>
  <c r="H71" i="12"/>
  <c r="C71" i="12"/>
  <c r="AB70" i="12"/>
  <c r="H70" i="12"/>
  <c r="C70" i="12"/>
  <c r="AP58" i="12"/>
  <c r="AP57" i="12" s="1"/>
  <c r="AN58" i="12"/>
  <c r="AN57" i="12" s="1"/>
  <c r="AI58" i="12"/>
  <c r="AI57" i="12" s="1"/>
  <c r="AG58" i="12"/>
  <c r="AG57" i="12" s="1"/>
  <c r="AD58" i="12"/>
  <c r="AD57" i="12" s="1"/>
  <c r="AC58" i="12"/>
  <c r="Z58" i="12"/>
  <c r="Z57" i="12" s="1"/>
  <c r="Y58" i="12"/>
  <c r="Y57" i="12" s="1"/>
  <c r="X58" i="12"/>
  <c r="X57" i="12" s="1"/>
  <c r="W58" i="12"/>
  <c r="W57" i="12" s="1"/>
  <c r="R58" i="12"/>
  <c r="R57" i="12" s="1"/>
  <c r="P58" i="12"/>
  <c r="P57" i="12" s="1"/>
  <c r="O58" i="12"/>
  <c r="O57" i="12" s="1"/>
  <c r="M58" i="12"/>
  <c r="M57" i="12" s="1"/>
  <c r="K58" i="12"/>
  <c r="J58" i="12"/>
  <c r="I58" i="12"/>
  <c r="F58" i="12"/>
  <c r="H55" i="12"/>
  <c r="C55" i="12"/>
  <c r="AB54" i="12"/>
  <c r="H54" i="12"/>
  <c r="C54" i="12"/>
  <c r="H53" i="12"/>
  <c r="C53" i="12"/>
  <c r="AB52" i="12"/>
  <c r="H52" i="12"/>
  <c r="C52" i="12"/>
  <c r="AB51" i="12"/>
  <c r="H51" i="12"/>
  <c r="C51" i="12"/>
  <c r="H50" i="12"/>
  <c r="C50" i="12"/>
  <c r="H49" i="12"/>
  <c r="C49" i="12"/>
  <c r="H48" i="12"/>
  <c r="C48" i="12"/>
  <c r="H47" i="12"/>
  <c r="C47" i="12"/>
  <c r="H46" i="12"/>
  <c r="C46" i="12"/>
  <c r="AP45" i="12"/>
  <c r="AN45" i="12"/>
  <c r="AM45" i="12"/>
  <c r="AK45" i="12"/>
  <c r="AH45" i="12"/>
  <c r="AG45" i="12"/>
  <c r="AE45" i="12"/>
  <c r="AD45" i="12"/>
  <c r="AC45" i="12"/>
  <c r="Z45" i="12"/>
  <c r="Y45" i="12"/>
  <c r="X45" i="12"/>
  <c r="W45" i="12"/>
  <c r="V45" i="12"/>
  <c r="Q45" i="12"/>
  <c r="O45" i="12"/>
  <c r="M45" i="12"/>
  <c r="K45" i="12"/>
  <c r="J45" i="12"/>
  <c r="I45" i="12"/>
  <c r="G45" i="12"/>
  <c r="F45" i="12"/>
  <c r="E45" i="12"/>
  <c r="D45" i="12"/>
  <c r="AB43" i="12"/>
  <c r="AB42" i="12"/>
  <c r="H42" i="12"/>
  <c r="AB41" i="12"/>
  <c r="H41" i="12"/>
  <c r="AB40" i="12"/>
  <c r="H40" i="12"/>
  <c r="AB39" i="12"/>
  <c r="H39" i="12"/>
  <c r="H38" i="12"/>
  <c r="AB37" i="12"/>
  <c r="H37" i="12"/>
  <c r="H36" i="12"/>
  <c r="AB35" i="12"/>
  <c r="H35" i="12"/>
  <c r="H34" i="12"/>
  <c r="AB33" i="12"/>
  <c r="H33" i="12"/>
  <c r="AB31" i="12"/>
  <c r="H31" i="12"/>
  <c r="AP30" i="12"/>
  <c r="AM30" i="12"/>
  <c r="AK30" i="12"/>
  <c r="AI30" i="12"/>
  <c r="AG30" i="12"/>
  <c r="AD30" i="12"/>
  <c r="AC30" i="12"/>
  <c r="Z30" i="12"/>
  <c r="Y30" i="12"/>
  <c r="X30" i="12"/>
  <c r="W30" i="12"/>
  <c r="R30" i="12"/>
  <c r="P30" i="12"/>
  <c r="O30" i="12"/>
  <c r="M30" i="12"/>
  <c r="J30" i="12"/>
  <c r="AB28" i="12"/>
  <c r="AB27" i="12" s="1"/>
  <c r="H28" i="12"/>
  <c r="H27" i="12" s="1"/>
  <c r="C28" i="12"/>
  <c r="C27" i="12" s="1"/>
  <c r="AP27" i="12"/>
  <c r="AO27" i="12"/>
  <c r="AN27" i="12"/>
  <c r="AM27" i="12"/>
  <c r="AK27" i="12"/>
  <c r="AI27" i="12"/>
  <c r="AH27" i="12"/>
  <c r="AG27" i="12"/>
  <c r="AE27" i="12"/>
  <c r="AD27" i="12"/>
  <c r="AC27" i="12"/>
  <c r="V27" i="12"/>
  <c r="U27" i="12"/>
  <c r="T27" i="12"/>
  <c r="S27" i="12"/>
  <c r="R27" i="12"/>
  <c r="Q27" i="12"/>
  <c r="P27" i="12"/>
  <c r="O27" i="12"/>
  <c r="M27" i="12"/>
  <c r="K27" i="12"/>
  <c r="J27" i="12"/>
  <c r="I27" i="12"/>
  <c r="G27" i="12"/>
  <c r="F27" i="12"/>
  <c r="E27" i="12"/>
  <c r="D27" i="12"/>
  <c r="AB25" i="12"/>
  <c r="C25" i="12"/>
  <c r="U21" i="12"/>
  <c r="AA21" i="12"/>
  <c r="Z21" i="12"/>
  <c r="Y21" i="12"/>
  <c r="X21" i="12"/>
  <c r="W21" i="12"/>
  <c r="T21" i="12"/>
  <c r="O21" i="12"/>
  <c r="M21" i="12"/>
  <c r="K21" i="12"/>
  <c r="J21" i="12"/>
  <c r="I21" i="12"/>
  <c r="G21" i="12"/>
  <c r="F21" i="12"/>
  <c r="AH9" i="12"/>
  <c r="T9" i="12"/>
  <c r="AN9" i="12"/>
  <c r="AG9" i="12"/>
  <c r="J9" i="12"/>
  <c r="AP9" i="12"/>
  <c r="AM9" i="12"/>
  <c r="AK9" i="12"/>
  <c r="AI9" i="12"/>
  <c r="AD9" i="12"/>
  <c r="AC9" i="12"/>
  <c r="Z9" i="12"/>
  <c r="Y9" i="12"/>
  <c r="X9" i="12"/>
  <c r="W9" i="12"/>
  <c r="V9" i="12"/>
  <c r="R9" i="12"/>
  <c r="Q9" i="12"/>
  <c r="P9" i="12"/>
  <c r="K9" i="12"/>
  <c r="G9" i="12"/>
  <c r="F9" i="12"/>
  <c r="E9" i="12"/>
  <c r="AP7" i="12"/>
  <c r="F7" i="12"/>
  <c r="AB5" i="12"/>
  <c r="H5" i="12"/>
  <c r="C5" i="12"/>
  <c r="H3" i="12"/>
  <c r="AK7" i="12"/>
  <c r="L2" i="12"/>
  <c r="AB71" i="13"/>
  <c r="H71" i="13"/>
  <c r="C71" i="13"/>
  <c r="AB70" i="13"/>
  <c r="H70" i="13"/>
  <c r="C70" i="13"/>
  <c r="AP58" i="13"/>
  <c r="AP57" i="13" s="1"/>
  <c r="AN58" i="13"/>
  <c r="AI58" i="13"/>
  <c r="AI57" i="13" s="1"/>
  <c r="AG58" i="13"/>
  <c r="AG57" i="13" s="1"/>
  <c r="AD58" i="13"/>
  <c r="AD57" i="13" s="1"/>
  <c r="AC58" i="13"/>
  <c r="AC57" i="13" s="1"/>
  <c r="Z58" i="13"/>
  <c r="Z57" i="13" s="1"/>
  <c r="Y58" i="13"/>
  <c r="Y57" i="13" s="1"/>
  <c r="X58" i="13"/>
  <c r="X57" i="13" s="1"/>
  <c r="W58" i="13"/>
  <c r="W57" i="13" s="1"/>
  <c r="R58" i="13"/>
  <c r="R57" i="13" s="1"/>
  <c r="P58" i="13"/>
  <c r="P57" i="13" s="1"/>
  <c r="O58" i="13"/>
  <c r="O57" i="13" s="1"/>
  <c r="M58" i="13"/>
  <c r="K58" i="13"/>
  <c r="J58" i="13"/>
  <c r="I58" i="13"/>
  <c r="F58" i="13"/>
  <c r="AN57" i="13"/>
  <c r="H55" i="13"/>
  <c r="C55" i="13"/>
  <c r="AB54" i="13"/>
  <c r="H54" i="13"/>
  <c r="C54" i="13"/>
  <c r="H53" i="13"/>
  <c r="C53" i="13"/>
  <c r="AB52" i="13"/>
  <c r="H52" i="13"/>
  <c r="C52" i="13"/>
  <c r="AB51" i="13"/>
  <c r="H51" i="13"/>
  <c r="C51" i="13"/>
  <c r="H50" i="13"/>
  <c r="C50" i="13"/>
  <c r="H49" i="13"/>
  <c r="C49" i="13"/>
  <c r="H48" i="13"/>
  <c r="C48" i="13"/>
  <c r="H47" i="13"/>
  <c r="C47" i="13"/>
  <c r="H46" i="13"/>
  <c r="C46" i="13"/>
  <c r="AP45" i="13"/>
  <c r="AN45" i="13"/>
  <c r="AM45" i="13"/>
  <c r="AK45" i="13"/>
  <c r="AH45" i="13"/>
  <c r="AG45" i="13"/>
  <c r="AE45" i="13"/>
  <c r="AD45" i="13"/>
  <c r="AC45" i="13"/>
  <c r="Z45" i="13"/>
  <c r="Y45" i="13"/>
  <c r="X45" i="13"/>
  <c r="W45" i="13"/>
  <c r="V45" i="13"/>
  <c r="Q45" i="13"/>
  <c r="O45" i="13"/>
  <c r="M45" i="13"/>
  <c r="K45" i="13"/>
  <c r="J45" i="13"/>
  <c r="I45" i="13"/>
  <c r="G45" i="13"/>
  <c r="F45" i="13"/>
  <c r="E45" i="13"/>
  <c r="D45" i="13"/>
  <c r="AB43" i="13"/>
  <c r="AB42" i="13"/>
  <c r="H42" i="13"/>
  <c r="AB41" i="13"/>
  <c r="H41" i="13"/>
  <c r="AB40" i="13"/>
  <c r="H40" i="13"/>
  <c r="AB39" i="13"/>
  <c r="H39" i="13"/>
  <c r="H38" i="13"/>
  <c r="AB37" i="13"/>
  <c r="H37" i="13"/>
  <c r="H36" i="13"/>
  <c r="AB35" i="13"/>
  <c r="H35" i="13"/>
  <c r="H34" i="13"/>
  <c r="AB33" i="13"/>
  <c r="H33" i="13"/>
  <c r="AB31" i="13"/>
  <c r="H31" i="13"/>
  <c r="AP30" i="13"/>
  <c r="AM30" i="13"/>
  <c r="AK30" i="13"/>
  <c r="AI30" i="13"/>
  <c r="AG30" i="13"/>
  <c r="AD30" i="13"/>
  <c r="AC30" i="13"/>
  <c r="Z30" i="13"/>
  <c r="Y30" i="13"/>
  <c r="X30" i="13"/>
  <c r="W30" i="13"/>
  <c r="R30" i="13"/>
  <c r="P30" i="13"/>
  <c r="O30" i="13"/>
  <c r="M30" i="13"/>
  <c r="J30" i="13"/>
  <c r="AB28" i="13"/>
  <c r="AB27" i="13" s="1"/>
  <c r="H28" i="13"/>
  <c r="H27" i="13" s="1"/>
  <c r="C28" i="13"/>
  <c r="C27" i="13" s="1"/>
  <c r="AP27" i="13"/>
  <c r="AO27" i="13"/>
  <c r="AN27" i="13"/>
  <c r="AM27" i="13"/>
  <c r="AK27" i="13"/>
  <c r="AI27" i="13"/>
  <c r="AH27" i="13"/>
  <c r="AG27" i="13"/>
  <c r="AE27" i="13"/>
  <c r="AD27" i="13"/>
  <c r="AC27" i="13"/>
  <c r="V27" i="13"/>
  <c r="U27" i="13"/>
  <c r="T27" i="13"/>
  <c r="S27" i="13"/>
  <c r="R27" i="13"/>
  <c r="Q27" i="13"/>
  <c r="P27" i="13"/>
  <c r="O27" i="13"/>
  <c r="M27" i="13"/>
  <c r="K27" i="13"/>
  <c r="J27" i="13"/>
  <c r="I27" i="13"/>
  <c r="G27" i="13"/>
  <c r="F27" i="13"/>
  <c r="E27" i="13"/>
  <c r="D27" i="13"/>
  <c r="AB25" i="13"/>
  <c r="C25" i="13"/>
  <c r="U21" i="13"/>
  <c r="P21" i="13"/>
  <c r="AA21" i="13"/>
  <c r="Z21" i="13"/>
  <c r="Y21" i="13"/>
  <c r="X21" i="13"/>
  <c r="W21" i="13"/>
  <c r="T21" i="13"/>
  <c r="O21" i="13"/>
  <c r="M21" i="13"/>
  <c r="K21" i="13"/>
  <c r="J21" i="13"/>
  <c r="I21" i="13"/>
  <c r="G21" i="13"/>
  <c r="F21" i="13"/>
  <c r="AH9" i="13"/>
  <c r="T9" i="13"/>
  <c r="O9" i="13"/>
  <c r="AN9" i="13"/>
  <c r="AG9" i="13"/>
  <c r="J9" i="13"/>
  <c r="AP9" i="13"/>
  <c r="AM9" i="13"/>
  <c r="AK9" i="13"/>
  <c r="AI9" i="13"/>
  <c r="AD9" i="13"/>
  <c r="AC9" i="13"/>
  <c r="Z9" i="13"/>
  <c r="Y9" i="13"/>
  <c r="X9" i="13"/>
  <c r="W9" i="13"/>
  <c r="V9" i="13"/>
  <c r="R9" i="13"/>
  <c r="Q9" i="13"/>
  <c r="P9" i="13"/>
  <c r="K9" i="13"/>
  <c r="G9" i="13"/>
  <c r="F9" i="13"/>
  <c r="E9" i="13"/>
  <c r="AP7" i="13"/>
  <c r="F7" i="13"/>
  <c r="AB5" i="13"/>
  <c r="H5" i="13"/>
  <c r="C5" i="13"/>
  <c r="H3" i="13"/>
  <c r="AK7" i="13"/>
  <c r="L2" i="13"/>
  <c r="AB71" i="14"/>
  <c r="H71" i="14"/>
  <c r="C71" i="14"/>
  <c r="AB70" i="14"/>
  <c r="H70" i="14"/>
  <c r="C70" i="14"/>
  <c r="AP58" i="14"/>
  <c r="AP57" i="14" s="1"/>
  <c r="AN58" i="14"/>
  <c r="AN57" i="14" s="1"/>
  <c r="AI58" i="14"/>
  <c r="AI57" i="14" s="1"/>
  <c r="AG58" i="14"/>
  <c r="AG57" i="14" s="1"/>
  <c r="AD58" i="14"/>
  <c r="AC58" i="14"/>
  <c r="Z58" i="14"/>
  <c r="Z57" i="14" s="1"/>
  <c r="Y58" i="14"/>
  <c r="Y57" i="14" s="1"/>
  <c r="X58" i="14"/>
  <c r="X57" i="14" s="1"/>
  <c r="W58" i="14"/>
  <c r="W57" i="14" s="1"/>
  <c r="R58" i="14"/>
  <c r="R57" i="14" s="1"/>
  <c r="P58" i="14"/>
  <c r="P57" i="14" s="1"/>
  <c r="O58" i="14"/>
  <c r="O57" i="14" s="1"/>
  <c r="M58" i="14"/>
  <c r="M57" i="14" s="1"/>
  <c r="K58" i="14"/>
  <c r="J58" i="14"/>
  <c r="I58" i="14"/>
  <c r="F58" i="14"/>
  <c r="AD57" i="14"/>
  <c r="H55" i="14"/>
  <c r="C55" i="14"/>
  <c r="AB54" i="14"/>
  <c r="H54" i="14"/>
  <c r="C54" i="14"/>
  <c r="H53" i="14"/>
  <c r="C53" i="14"/>
  <c r="AB52" i="14"/>
  <c r="H52" i="14"/>
  <c r="C52" i="14"/>
  <c r="AB51" i="14"/>
  <c r="H51" i="14"/>
  <c r="C51" i="14"/>
  <c r="H50" i="14"/>
  <c r="C50" i="14"/>
  <c r="H49" i="14"/>
  <c r="C49" i="14"/>
  <c r="H48" i="14"/>
  <c r="C48" i="14"/>
  <c r="H47" i="14"/>
  <c r="C47" i="14"/>
  <c r="H46" i="14"/>
  <c r="C46" i="14"/>
  <c r="AP45" i="14"/>
  <c r="AN45" i="14"/>
  <c r="AM45" i="14"/>
  <c r="AK45" i="14"/>
  <c r="AH45" i="14"/>
  <c r="AG45" i="14"/>
  <c r="AE45" i="14"/>
  <c r="AD45" i="14"/>
  <c r="AC45" i="14"/>
  <c r="Z45" i="14"/>
  <c r="Y45" i="14"/>
  <c r="X45" i="14"/>
  <c r="W45" i="14"/>
  <c r="V45" i="14"/>
  <c r="Q45" i="14"/>
  <c r="O45" i="14"/>
  <c r="M45" i="14"/>
  <c r="K45" i="14"/>
  <c r="J45" i="14"/>
  <c r="I45" i="14"/>
  <c r="G45" i="14"/>
  <c r="F45" i="14"/>
  <c r="E45" i="14"/>
  <c r="D45" i="14"/>
  <c r="AB43" i="14"/>
  <c r="AB42" i="14"/>
  <c r="H42" i="14"/>
  <c r="AB41" i="14"/>
  <c r="H41" i="14"/>
  <c r="AB40" i="14"/>
  <c r="H40" i="14"/>
  <c r="AB39" i="14"/>
  <c r="H39" i="14"/>
  <c r="H38" i="14"/>
  <c r="AB37" i="14"/>
  <c r="H37" i="14"/>
  <c r="H36" i="14"/>
  <c r="AB35" i="14"/>
  <c r="H35" i="14"/>
  <c r="H34" i="14"/>
  <c r="AB33" i="14"/>
  <c r="H33" i="14"/>
  <c r="AB31" i="14"/>
  <c r="H31" i="14"/>
  <c r="AP30" i="14"/>
  <c r="AM30" i="14"/>
  <c r="AK30" i="14"/>
  <c r="AI30" i="14"/>
  <c r="AG30" i="14"/>
  <c r="AD30" i="14"/>
  <c r="AC30" i="14"/>
  <c r="Z30" i="14"/>
  <c r="Y30" i="14"/>
  <c r="X30" i="14"/>
  <c r="W30" i="14"/>
  <c r="R30" i="14"/>
  <c r="P30" i="14"/>
  <c r="O30" i="14"/>
  <c r="M30" i="14"/>
  <c r="J30" i="14"/>
  <c r="AB28" i="14"/>
  <c r="AB27" i="14" s="1"/>
  <c r="H28" i="14"/>
  <c r="H27" i="14" s="1"/>
  <c r="C28" i="14"/>
  <c r="C27" i="14" s="1"/>
  <c r="AP27" i="14"/>
  <c r="AO27" i="14"/>
  <c r="AN27" i="14"/>
  <c r="AM27" i="14"/>
  <c r="AK27" i="14"/>
  <c r="AI27" i="14"/>
  <c r="AH27" i="14"/>
  <c r="AG27" i="14"/>
  <c r="AE27" i="14"/>
  <c r="AD27" i="14"/>
  <c r="AC27" i="14"/>
  <c r="V27" i="14"/>
  <c r="U27" i="14"/>
  <c r="T27" i="14"/>
  <c r="S27" i="14"/>
  <c r="R27" i="14"/>
  <c r="Q27" i="14"/>
  <c r="P27" i="14"/>
  <c r="O27" i="14"/>
  <c r="M27" i="14"/>
  <c r="K27" i="14"/>
  <c r="J27" i="14"/>
  <c r="I27" i="14"/>
  <c r="G27" i="14"/>
  <c r="F27" i="14"/>
  <c r="E27" i="14"/>
  <c r="D27" i="14"/>
  <c r="AB25" i="14"/>
  <c r="C25" i="14"/>
  <c r="U21" i="14"/>
  <c r="P21" i="14"/>
  <c r="AA21" i="14"/>
  <c r="Z21" i="14"/>
  <c r="Y21" i="14"/>
  <c r="X21" i="14"/>
  <c r="W21" i="14"/>
  <c r="T21" i="14"/>
  <c r="O21" i="14"/>
  <c r="M21" i="14"/>
  <c r="K21" i="14"/>
  <c r="J21" i="14"/>
  <c r="I21" i="14"/>
  <c r="G21" i="14"/>
  <c r="F21" i="14"/>
  <c r="T9" i="14"/>
  <c r="O9" i="14"/>
  <c r="AN9" i="14"/>
  <c r="AG9" i="14"/>
  <c r="AP9" i="14"/>
  <c r="AM9" i="14"/>
  <c r="AK9" i="14"/>
  <c r="AI9" i="14"/>
  <c r="AD9" i="14"/>
  <c r="AC9" i="14"/>
  <c r="Z9" i="14"/>
  <c r="Y9" i="14"/>
  <c r="X9" i="14"/>
  <c r="W9" i="14"/>
  <c r="V9" i="14"/>
  <c r="R9" i="14"/>
  <c r="Q9" i="14"/>
  <c r="P9" i="14"/>
  <c r="K9" i="14"/>
  <c r="G9" i="14"/>
  <c r="F9" i="14"/>
  <c r="E9" i="14"/>
  <c r="AP7" i="14"/>
  <c r="F7" i="14"/>
  <c r="AB5" i="14"/>
  <c r="H5" i="14"/>
  <c r="C5" i="14"/>
  <c r="H3" i="14"/>
  <c r="AK7" i="14"/>
  <c r="L2" i="14"/>
  <c r="AB71" i="16"/>
  <c r="H71" i="16"/>
  <c r="C71" i="16"/>
  <c r="AB70" i="16"/>
  <c r="H70" i="16"/>
  <c r="C70" i="16"/>
  <c r="AP58" i="16"/>
  <c r="AP57" i="16" s="1"/>
  <c r="AN58" i="16"/>
  <c r="AN57" i="16" s="1"/>
  <c r="AI58" i="16"/>
  <c r="AI57" i="16" s="1"/>
  <c r="AG58" i="16"/>
  <c r="AG57" i="16" s="1"/>
  <c r="AD58" i="16"/>
  <c r="AD57" i="16" s="1"/>
  <c r="AC58" i="16"/>
  <c r="AC57" i="16" s="1"/>
  <c r="Z58" i="16"/>
  <c r="Z57" i="16" s="1"/>
  <c r="Y58" i="16"/>
  <c r="Y57" i="16" s="1"/>
  <c r="X58" i="16"/>
  <c r="X57" i="16" s="1"/>
  <c r="W58" i="16"/>
  <c r="W57" i="16" s="1"/>
  <c r="R58" i="16"/>
  <c r="R57" i="16" s="1"/>
  <c r="P58" i="16"/>
  <c r="P57" i="16" s="1"/>
  <c r="O58" i="16"/>
  <c r="O57" i="16" s="1"/>
  <c r="M58" i="16"/>
  <c r="M57" i="16" s="1"/>
  <c r="K58" i="16"/>
  <c r="J58" i="16"/>
  <c r="I58" i="16"/>
  <c r="F58" i="16"/>
  <c r="H55" i="16"/>
  <c r="C55" i="16"/>
  <c r="AB54" i="16"/>
  <c r="H54" i="16"/>
  <c r="C54" i="16"/>
  <c r="H53" i="16"/>
  <c r="C53" i="16"/>
  <c r="AB52" i="16"/>
  <c r="H52" i="16"/>
  <c r="C52" i="16"/>
  <c r="AB51" i="16"/>
  <c r="H51" i="16"/>
  <c r="C51" i="16"/>
  <c r="H50" i="16"/>
  <c r="C50" i="16"/>
  <c r="H49" i="16"/>
  <c r="C49" i="16"/>
  <c r="H48" i="16"/>
  <c r="C48" i="16"/>
  <c r="H47" i="16"/>
  <c r="C47" i="16"/>
  <c r="H46" i="16"/>
  <c r="C46" i="16"/>
  <c r="AP45" i="16"/>
  <c r="AN45" i="16"/>
  <c r="AM45" i="16"/>
  <c r="AK45" i="16"/>
  <c r="AH45" i="16"/>
  <c r="AG45" i="16"/>
  <c r="AE45" i="16"/>
  <c r="AD45" i="16"/>
  <c r="AC45" i="16"/>
  <c r="Z45" i="16"/>
  <c r="Y45" i="16"/>
  <c r="X45" i="16"/>
  <c r="W45" i="16"/>
  <c r="V45" i="16"/>
  <c r="Q45" i="16"/>
  <c r="O45" i="16"/>
  <c r="M45" i="16"/>
  <c r="K45" i="16"/>
  <c r="J45" i="16"/>
  <c r="I45" i="16"/>
  <c r="G45" i="16"/>
  <c r="F45" i="16"/>
  <c r="E45" i="16"/>
  <c r="D45" i="16"/>
  <c r="AB43" i="16"/>
  <c r="AB42" i="16"/>
  <c r="H42" i="16"/>
  <c r="AB41" i="16"/>
  <c r="H41" i="16"/>
  <c r="AB40" i="16"/>
  <c r="H40" i="16"/>
  <c r="AB39" i="16"/>
  <c r="H39" i="16"/>
  <c r="H38" i="16"/>
  <c r="AB37" i="16"/>
  <c r="H37" i="16"/>
  <c r="H36" i="16"/>
  <c r="AB35" i="16"/>
  <c r="H35" i="16"/>
  <c r="H34" i="16"/>
  <c r="AB33" i="16"/>
  <c r="H33" i="16"/>
  <c r="AB31" i="16"/>
  <c r="H31" i="16"/>
  <c r="AP30" i="16"/>
  <c r="AM30" i="16"/>
  <c r="AK30" i="16"/>
  <c r="AI30" i="16"/>
  <c r="AG30" i="16"/>
  <c r="AD30" i="16"/>
  <c r="AC30" i="16"/>
  <c r="Z30" i="16"/>
  <c r="Y30" i="16"/>
  <c r="X30" i="16"/>
  <c r="W30" i="16"/>
  <c r="R30" i="16"/>
  <c r="P30" i="16"/>
  <c r="O30" i="16"/>
  <c r="M30" i="16"/>
  <c r="J30" i="16"/>
  <c r="AB28" i="16"/>
  <c r="AB27" i="16" s="1"/>
  <c r="H28" i="16"/>
  <c r="H27" i="16" s="1"/>
  <c r="C28" i="16"/>
  <c r="C27" i="16" s="1"/>
  <c r="AP27" i="16"/>
  <c r="AO27" i="16"/>
  <c r="AN27" i="16"/>
  <c r="AM27" i="16"/>
  <c r="AK27" i="16"/>
  <c r="AI27" i="16"/>
  <c r="AH27" i="16"/>
  <c r="AG27" i="16"/>
  <c r="AE27" i="16"/>
  <c r="AD27" i="16"/>
  <c r="AC27" i="16"/>
  <c r="V27" i="16"/>
  <c r="U27" i="16"/>
  <c r="T27" i="16"/>
  <c r="S27" i="16"/>
  <c r="R27" i="16"/>
  <c r="Q27" i="16"/>
  <c r="P27" i="16"/>
  <c r="O27" i="16"/>
  <c r="M27" i="16"/>
  <c r="K27" i="16"/>
  <c r="J27" i="16"/>
  <c r="I27" i="16"/>
  <c r="G27" i="16"/>
  <c r="F27" i="16"/>
  <c r="E27" i="16"/>
  <c r="D27" i="16"/>
  <c r="AB25" i="16"/>
  <c r="C25" i="16"/>
  <c r="U21" i="16"/>
  <c r="P21" i="16"/>
  <c r="AA21" i="16"/>
  <c r="Z21" i="16"/>
  <c r="Y21" i="16"/>
  <c r="X21" i="16"/>
  <c r="W21" i="16"/>
  <c r="T21" i="16"/>
  <c r="O21" i="16"/>
  <c r="M21" i="16"/>
  <c r="K21" i="16"/>
  <c r="J21" i="16"/>
  <c r="I21" i="16"/>
  <c r="G21" i="16"/>
  <c r="F21" i="16"/>
  <c r="AH9" i="16"/>
  <c r="T9" i="16"/>
  <c r="O9" i="16"/>
  <c r="AN9" i="16"/>
  <c r="AG9" i="16"/>
  <c r="J9" i="16"/>
  <c r="AP9" i="16"/>
  <c r="AM9" i="16"/>
  <c r="AK9" i="16"/>
  <c r="AI9" i="16"/>
  <c r="AD9" i="16"/>
  <c r="AC9" i="16"/>
  <c r="Z9" i="16"/>
  <c r="Y9" i="16"/>
  <c r="X9" i="16"/>
  <c r="W9" i="16"/>
  <c r="V9" i="16"/>
  <c r="R9" i="16"/>
  <c r="Q9" i="16"/>
  <c r="P9" i="16"/>
  <c r="K9" i="16"/>
  <c r="G9" i="16"/>
  <c r="F9" i="16"/>
  <c r="E9" i="16"/>
  <c r="AP7" i="16"/>
  <c r="F7" i="16"/>
  <c r="AB5" i="16"/>
  <c r="H5" i="16"/>
  <c r="C5" i="16"/>
  <c r="H3" i="16"/>
  <c r="AK7" i="16"/>
  <c r="L2" i="16"/>
  <c r="AB71" i="2"/>
  <c r="H71" i="2"/>
  <c r="C71" i="2"/>
  <c r="AB70" i="2"/>
  <c r="H70" i="2"/>
  <c r="C70" i="2"/>
  <c r="V65" i="2"/>
  <c r="D65" i="2"/>
  <c r="C65" i="2" s="1"/>
  <c r="V58" i="2"/>
  <c r="AP58" i="2"/>
  <c r="AP57" i="2" s="1"/>
  <c r="AN58" i="2"/>
  <c r="AI58" i="2"/>
  <c r="AI57" i="2" s="1"/>
  <c r="AG58" i="2"/>
  <c r="AG57" i="2" s="1"/>
  <c r="AD58" i="2"/>
  <c r="AD57" i="2" s="1"/>
  <c r="AC58" i="2"/>
  <c r="Z58" i="2"/>
  <c r="Z57" i="2" s="1"/>
  <c r="Y58" i="2"/>
  <c r="Y57" i="2" s="1"/>
  <c r="X58" i="2"/>
  <c r="X57" i="2" s="1"/>
  <c r="W58" i="2"/>
  <c r="W57" i="2" s="1"/>
  <c r="R58" i="2"/>
  <c r="R57" i="2" s="1"/>
  <c r="P58" i="2"/>
  <c r="P57" i="2" s="1"/>
  <c r="O58" i="2"/>
  <c r="O57" i="2" s="1"/>
  <c r="M58" i="2"/>
  <c r="M57" i="2" s="1"/>
  <c r="K58" i="2"/>
  <c r="J58" i="2"/>
  <c r="I58" i="2"/>
  <c r="F58" i="2"/>
  <c r="AK57" i="2"/>
  <c r="H55" i="2"/>
  <c r="C55" i="2"/>
  <c r="AB54" i="2"/>
  <c r="H54" i="2"/>
  <c r="C54" i="2"/>
  <c r="H53" i="2"/>
  <c r="C53" i="2"/>
  <c r="AB52" i="2"/>
  <c r="H52" i="2"/>
  <c r="C52" i="2"/>
  <c r="AB51" i="2"/>
  <c r="H51" i="2"/>
  <c r="C51" i="2"/>
  <c r="H50" i="2"/>
  <c r="C50" i="2"/>
  <c r="H49" i="2"/>
  <c r="C49" i="2"/>
  <c r="H48" i="2"/>
  <c r="C48" i="2"/>
  <c r="H47" i="2"/>
  <c r="C47" i="2"/>
  <c r="H46" i="2"/>
  <c r="C46" i="2"/>
  <c r="AP45" i="2"/>
  <c r="AN45" i="2"/>
  <c r="AM45" i="2"/>
  <c r="AK45" i="2"/>
  <c r="AH45" i="2"/>
  <c r="AG45" i="2"/>
  <c r="AE45" i="2"/>
  <c r="AD45" i="2"/>
  <c r="AC45" i="2"/>
  <c r="Z45" i="2"/>
  <c r="Y45" i="2"/>
  <c r="X45" i="2"/>
  <c r="W45" i="2"/>
  <c r="V45" i="2"/>
  <c r="Q45" i="2"/>
  <c r="O45" i="2"/>
  <c r="M45" i="2"/>
  <c r="K45" i="2"/>
  <c r="J45" i="2"/>
  <c r="I45" i="2"/>
  <c r="G45" i="2"/>
  <c r="F45" i="2"/>
  <c r="D45" i="2"/>
  <c r="AB43" i="2"/>
  <c r="AB42" i="2"/>
  <c r="H42" i="2"/>
  <c r="AB41" i="2"/>
  <c r="H41" i="2"/>
  <c r="AB40" i="2"/>
  <c r="H40" i="2"/>
  <c r="AB39" i="2"/>
  <c r="H39" i="2"/>
  <c r="H38" i="2"/>
  <c r="AB37" i="2"/>
  <c r="H37" i="2"/>
  <c r="H36" i="2"/>
  <c r="AB35" i="2"/>
  <c r="H35" i="2"/>
  <c r="H34" i="2"/>
  <c r="AB33" i="2"/>
  <c r="H33" i="2"/>
  <c r="AB31" i="2"/>
  <c r="H31" i="2"/>
  <c r="AP30" i="2"/>
  <c r="AM30" i="2"/>
  <c r="AK30" i="2"/>
  <c r="AI30" i="2"/>
  <c r="AG30" i="2"/>
  <c r="AD30" i="2"/>
  <c r="AC30" i="2"/>
  <c r="Z30" i="2"/>
  <c r="Y30" i="2"/>
  <c r="X30" i="2"/>
  <c r="W30" i="2"/>
  <c r="R30" i="2"/>
  <c r="P30" i="2"/>
  <c r="O30" i="2"/>
  <c r="M30" i="2"/>
  <c r="J30" i="2"/>
  <c r="AB28" i="2"/>
  <c r="AB27" i="2" s="1"/>
  <c r="H28" i="2"/>
  <c r="H27" i="2" s="1"/>
  <c r="C28" i="2"/>
  <c r="C27" i="2" s="1"/>
  <c r="AP27" i="2"/>
  <c r="AO27" i="2"/>
  <c r="AN27" i="2"/>
  <c r="AM27" i="2"/>
  <c r="AK27" i="2"/>
  <c r="AI27" i="2"/>
  <c r="AH27" i="2"/>
  <c r="AG27" i="2"/>
  <c r="AE27" i="2"/>
  <c r="AD27" i="2"/>
  <c r="AC27" i="2"/>
  <c r="V27" i="2"/>
  <c r="U27" i="2"/>
  <c r="T27" i="2"/>
  <c r="S27" i="2"/>
  <c r="R27" i="2"/>
  <c r="Q27" i="2"/>
  <c r="P27" i="2"/>
  <c r="O27" i="2"/>
  <c r="M27" i="2"/>
  <c r="K27" i="2"/>
  <c r="J27" i="2"/>
  <c r="I27" i="2"/>
  <c r="G27" i="2"/>
  <c r="F27" i="2"/>
  <c r="D27" i="2"/>
  <c r="AB25" i="2"/>
  <c r="C25" i="2"/>
  <c r="U21" i="2"/>
  <c r="AA21" i="2"/>
  <c r="Z21" i="2"/>
  <c r="Y21" i="2"/>
  <c r="X21" i="2"/>
  <c r="W21" i="2"/>
  <c r="T21" i="2"/>
  <c r="O21" i="2"/>
  <c r="M21" i="2"/>
  <c r="K21" i="2"/>
  <c r="J21" i="2"/>
  <c r="I21" i="2"/>
  <c r="G21" i="2"/>
  <c r="F21" i="2"/>
  <c r="AH9" i="2"/>
  <c r="T9" i="2"/>
  <c r="O9" i="2"/>
  <c r="AN9" i="2"/>
  <c r="AG9" i="2"/>
  <c r="J9" i="2"/>
  <c r="AP9" i="2"/>
  <c r="AM9" i="2"/>
  <c r="AK9" i="2"/>
  <c r="AI9" i="2"/>
  <c r="AD9" i="2"/>
  <c r="AC9" i="2"/>
  <c r="Z9" i="2"/>
  <c r="Y9" i="2"/>
  <c r="X9" i="2"/>
  <c r="W9" i="2"/>
  <c r="V9" i="2"/>
  <c r="R9" i="2"/>
  <c r="Q9" i="2"/>
  <c r="P9" i="2"/>
  <c r="K9" i="2"/>
  <c r="G9" i="2"/>
  <c r="F9" i="2"/>
  <c r="AP7" i="2"/>
  <c r="F7" i="2"/>
  <c r="AB5" i="2"/>
  <c r="H5" i="2"/>
  <c r="C5" i="2"/>
  <c r="H3" i="2"/>
  <c r="AK7" i="2"/>
  <c r="L2" i="2"/>
  <c r="AB71" i="15"/>
  <c r="H71" i="15"/>
  <c r="C71" i="15"/>
  <c r="AB70" i="15"/>
  <c r="H70" i="15"/>
  <c r="C70" i="15"/>
  <c r="AP58" i="15"/>
  <c r="AN58" i="15"/>
  <c r="AN57" i="15" s="1"/>
  <c r="AI58" i="15"/>
  <c r="AI57" i="15" s="1"/>
  <c r="AG58" i="15"/>
  <c r="AG57" i="15" s="1"/>
  <c r="AD58" i="15"/>
  <c r="AC58" i="15"/>
  <c r="Z58" i="15"/>
  <c r="Z57" i="15" s="1"/>
  <c r="Y58" i="15"/>
  <c r="Y57" i="15" s="1"/>
  <c r="X58" i="15"/>
  <c r="X57" i="15" s="1"/>
  <c r="W58" i="15"/>
  <c r="R58" i="15"/>
  <c r="R57" i="15" s="1"/>
  <c r="P58" i="15"/>
  <c r="P57" i="15" s="1"/>
  <c r="O58" i="15"/>
  <c r="M58" i="15"/>
  <c r="K58" i="15"/>
  <c r="J58" i="15"/>
  <c r="I58" i="15"/>
  <c r="F58" i="15"/>
  <c r="AC57" i="15"/>
  <c r="H55" i="15"/>
  <c r="C55" i="15"/>
  <c r="AB54" i="15"/>
  <c r="H54" i="15"/>
  <c r="C54" i="15"/>
  <c r="H53" i="15"/>
  <c r="C53" i="15"/>
  <c r="AB52" i="15"/>
  <c r="H52" i="15"/>
  <c r="C52" i="15"/>
  <c r="AB51" i="15"/>
  <c r="H51" i="15"/>
  <c r="C51" i="15"/>
  <c r="H50" i="15"/>
  <c r="C50" i="15"/>
  <c r="H49" i="15"/>
  <c r="C49" i="15"/>
  <c r="H48" i="15"/>
  <c r="C48" i="15"/>
  <c r="H47" i="15"/>
  <c r="C47" i="15"/>
  <c r="H46" i="15"/>
  <c r="C46" i="15"/>
  <c r="AP45" i="15"/>
  <c r="AN45" i="15"/>
  <c r="AM45" i="15"/>
  <c r="AK45" i="15"/>
  <c r="AH45" i="15"/>
  <c r="AG45" i="15"/>
  <c r="AE45" i="15"/>
  <c r="AD45" i="15"/>
  <c r="AC45" i="15"/>
  <c r="Z45" i="15"/>
  <c r="Y45" i="15"/>
  <c r="X45" i="15"/>
  <c r="W45" i="15"/>
  <c r="V45" i="15"/>
  <c r="Q45" i="15"/>
  <c r="O45" i="15"/>
  <c r="M45" i="15"/>
  <c r="K45" i="15"/>
  <c r="J45" i="15"/>
  <c r="I45" i="15"/>
  <c r="G45" i="15"/>
  <c r="F45" i="15"/>
  <c r="E45" i="15"/>
  <c r="D45" i="15"/>
  <c r="AB43" i="15"/>
  <c r="AB42" i="15"/>
  <c r="H42" i="15"/>
  <c r="AB41" i="15"/>
  <c r="H41" i="15"/>
  <c r="AB40" i="15"/>
  <c r="H40" i="15"/>
  <c r="AB39" i="15"/>
  <c r="H39" i="15"/>
  <c r="H38" i="15"/>
  <c r="AB37" i="15"/>
  <c r="H37" i="15"/>
  <c r="H36" i="15"/>
  <c r="AB35" i="15"/>
  <c r="H35" i="15"/>
  <c r="H34" i="15"/>
  <c r="AB33" i="15"/>
  <c r="H33" i="15"/>
  <c r="AB31" i="15"/>
  <c r="H31" i="15"/>
  <c r="AP30" i="15"/>
  <c r="AM30" i="15"/>
  <c r="AK30" i="15"/>
  <c r="AI30" i="15"/>
  <c r="AG30" i="15"/>
  <c r="AD30" i="15"/>
  <c r="AC30" i="15"/>
  <c r="Z30" i="15"/>
  <c r="Y30" i="15"/>
  <c r="X30" i="15"/>
  <c r="W30" i="15"/>
  <c r="R30" i="15"/>
  <c r="P30" i="15"/>
  <c r="O30" i="15"/>
  <c r="M30" i="15"/>
  <c r="J30" i="15"/>
  <c r="AB28" i="15"/>
  <c r="AB27" i="15" s="1"/>
  <c r="H28" i="15"/>
  <c r="C28" i="15"/>
  <c r="C27" i="15" s="1"/>
  <c r="AP27" i="15"/>
  <c r="AO27" i="15"/>
  <c r="AN27" i="15"/>
  <c r="AM27" i="15"/>
  <c r="AK27" i="15"/>
  <c r="AI27" i="15"/>
  <c r="AH27" i="15"/>
  <c r="AG27" i="15"/>
  <c r="AE27" i="15"/>
  <c r="AD27" i="15"/>
  <c r="AC27" i="15"/>
  <c r="V27" i="15"/>
  <c r="U27" i="15"/>
  <c r="T27" i="15"/>
  <c r="S27" i="15"/>
  <c r="R27" i="15"/>
  <c r="Q27" i="15"/>
  <c r="P27" i="15"/>
  <c r="O27" i="15"/>
  <c r="M27" i="15"/>
  <c r="K27" i="15"/>
  <c r="J27" i="15"/>
  <c r="I27" i="15"/>
  <c r="H27" i="15"/>
  <c r="G27" i="15"/>
  <c r="F27" i="15"/>
  <c r="E27" i="15"/>
  <c r="D27" i="15"/>
  <c r="AB25" i="15"/>
  <c r="C25" i="15"/>
  <c r="U21" i="15"/>
  <c r="P21" i="15"/>
  <c r="AA21" i="15"/>
  <c r="Z21" i="15"/>
  <c r="Y21" i="15"/>
  <c r="X21" i="15"/>
  <c r="W21" i="15"/>
  <c r="T21" i="15"/>
  <c r="O21" i="15"/>
  <c r="M21" i="15"/>
  <c r="K21" i="15"/>
  <c r="J21" i="15"/>
  <c r="I21" i="15"/>
  <c r="G21" i="15"/>
  <c r="F21" i="15"/>
  <c r="AH9" i="15"/>
  <c r="T9" i="15"/>
  <c r="O9" i="15"/>
  <c r="AN9" i="15"/>
  <c r="AG9" i="15"/>
  <c r="J9" i="15"/>
  <c r="AP9" i="15"/>
  <c r="AM9" i="15"/>
  <c r="AK9" i="15"/>
  <c r="AI9" i="15"/>
  <c r="AD9" i="15"/>
  <c r="AC9" i="15"/>
  <c r="Z9" i="15"/>
  <c r="Y9" i="15"/>
  <c r="X9" i="15"/>
  <c r="W9" i="15"/>
  <c r="V9" i="15"/>
  <c r="R9" i="15"/>
  <c r="Q9" i="15"/>
  <c r="P9" i="15"/>
  <c r="K9" i="15"/>
  <c r="G9" i="15"/>
  <c r="F9" i="15"/>
  <c r="E9" i="15"/>
  <c r="AP7" i="15"/>
  <c r="F7" i="15"/>
  <c r="AB5" i="15"/>
  <c r="H5" i="15"/>
  <c r="C5" i="15"/>
  <c r="H3" i="15"/>
  <c r="AK7" i="15"/>
  <c r="L2" i="15"/>
  <c r="AC29" i="21" l="1"/>
  <c r="AP29" i="22"/>
  <c r="AD29" i="12"/>
  <c r="Y29" i="9"/>
  <c r="AG29" i="5"/>
  <c r="AG29" i="17"/>
  <c r="F26" i="21"/>
  <c r="C45" i="30"/>
  <c r="H45" i="14"/>
  <c r="X29" i="25"/>
  <c r="AP29" i="21"/>
  <c r="H45" i="23"/>
  <c r="M29" i="18"/>
  <c r="H45" i="2"/>
  <c r="H45" i="21"/>
  <c r="Y29" i="7"/>
  <c r="H45" i="30"/>
  <c r="X29" i="4"/>
  <c r="M29" i="5"/>
  <c r="Y29" i="4"/>
  <c r="Y29" i="22"/>
  <c r="Y29" i="18"/>
  <c r="F8" i="28"/>
  <c r="X29" i="28"/>
  <c r="AC29" i="9"/>
  <c r="AP8" i="28"/>
  <c r="X29" i="32"/>
  <c r="AG29" i="19"/>
  <c r="AG29" i="23"/>
  <c r="F8" i="24"/>
  <c r="AC29" i="13"/>
  <c r="AD29" i="13"/>
  <c r="AD29" i="18"/>
  <c r="W29" i="29"/>
  <c r="C45" i="21"/>
  <c r="C45" i="18"/>
  <c r="X29" i="16"/>
  <c r="AG29" i="13"/>
  <c r="AP29" i="18"/>
  <c r="H45" i="22"/>
  <c r="F26" i="26"/>
  <c r="AP29" i="26"/>
  <c r="AC29" i="25"/>
  <c r="H21" i="16"/>
  <c r="F8" i="14"/>
  <c r="Z29" i="12"/>
  <c r="M29" i="9"/>
  <c r="X29" i="5"/>
  <c r="O29" i="1"/>
  <c r="AC29" i="18"/>
  <c r="AP57" i="21"/>
  <c r="H45" i="24"/>
  <c r="Z29" i="29"/>
  <c r="M29" i="12"/>
  <c r="M29" i="10"/>
  <c r="AP29" i="9"/>
  <c r="C45" i="1"/>
  <c r="M29" i="17"/>
  <c r="AC29" i="17"/>
  <c r="H45" i="18"/>
  <c r="H45" i="25"/>
  <c r="C45" i="9"/>
  <c r="M29" i="6"/>
  <c r="W29" i="18"/>
  <c r="Z29" i="19"/>
  <c r="AD29" i="6"/>
  <c r="Y29" i="1"/>
  <c r="X29" i="18"/>
  <c r="M29" i="22"/>
  <c r="AC29" i="22"/>
  <c r="AN57" i="22"/>
  <c r="AN57" i="25"/>
  <c r="AN57" i="32"/>
  <c r="AN57" i="24"/>
  <c r="AN57" i="31"/>
  <c r="AN57" i="30"/>
  <c r="M29" i="14"/>
  <c r="Z29" i="14"/>
  <c r="X29" i="6"/>
  <c r="W29" i="1"/>
  <c r="AN57" i="29"/>
  <c r="AN57" i="26"/>
  <c r="F26" i="10"/>
  <c r="AN57" i="23"/>
  <c r="F57" i="16"/>
  <c r="I57" i="8"/>
  <c r="F57" i="7"/>
  <c r="F57" i="24"/>
  <c r="I57" i="25"/>
  <c r="F57" i="31"/>
  <c r="I57" i="15"/>
  <c r="F57" i="13"/>
  <c r="F57" i="12"/>
  <c r="F57" i="1"/>
  <c r="I57" i="17"/>
  <c r="I57" i="24"/>
  <c r="I57" i="31"/>
  <c r="I57" i="7"/>
  <c r="F57" i="6"/>
  <c r="I57" i="30"/>
  <c r="I57" i="13"/>
  <c r="I57" i="12"/>
  <c r="F57" i="5"/>
  <c r="F57" i="4"/>
  <c r="I57" i="1"/>
  <c r="F57" i="18"/>
  <c r="F57" i="2"/>
  <c r="F57" i="29"/>
  <c r="F57" i="11"/>
  <c r="I57" i="4"/>
  <c r="F57" i="26"/>
  <c r="I57" i="29"/>
  <c r="F57" i="8"/>
  <c r="F57" i="23"/>
  <c r="F57" i="9"/>
  <c r="F57" i="17"/>
  <c r="F57" i="19"/>
  <c r="I57" i="21"/>
  <c r="F57" i="22"/>
  <c r="I57" i="23"/>
  <c r="F57" i="25"/>
  <c r="F57" i="32"/>
  <c r="AB53" i="15"/>
  <c r="H43" i="15"/>
  <c r="L50" i="15"/>
  <c r="L54" i="15"/>
  <c r="E57" i="15"/>
  <c r="O7" i="2"/>
  <c r="AB46" i="2"/>
  <c r="L71" i="2"/>
  <c r="AD22" i="16"/>
  <c r="AB55" i="16"/>
  <c r="L71" i="16"/>
  <c r="AD22" i="14"/>
  <c r="AB47" i="14"/>
  <c r="AB50" i="14"/>
  <c r="AC22" i="13"/>
  <c r="V21" i="13"/>
  <c r="AN30" i="13"/>
  <c r="L47" i="13"/>
  <c r="AB48" i="13"/>
  <c r="AC22" i="12"/>
  <c r="H25" i="12"/>
  <c r="L50" i="12"/>
  <c r="L54" i="12"/>
  <c r="AC22" i="11"/>
  <c r="AB47" i="11"/>
  <c r="AB50" i="11"/>
  <c r="G57" i="11"/>
  <c r="O7" i="10"/>
  <c r="AB46" i="10"/>
  <c r="AB53" i="10"/>
  <c r="S45" i="10"/>
  <c r="C2" i="9"/>
  <c r="AH7" i="9"/>
  <c r="AA27" i="9"/>
  <c r="AB47" i="9"/>
  <c r="AB50" i="9"/>
  <c r="E57" i="9"/>
  <c r="AG7" i="8"/>
  <c r="H43" i="8"/>
  <c r="L50" i="8"/>
  <c r="C2" i="7"/>
  <c r="AH7" i="7"/>
  <c r="L71" i="7"/>
  <c r="AD22" i="6"/>
  <c r="AB47" i="5"/>
  <c r="AB50" i="5"/>
  <c r="AN7" i="4"/>
  <c r="H43" i="4"/>
  <c r="L50" i="4"/>
  <c r="AN7" i="1"/>
  <c r="AB47" i="1"/>
  <c r="AB50" i="1"/>
  <c r="AG7" i="17"/>
  <c r="E57" i="17"/>
  <c r="AN7" i="18"/>
  <c r="AA27" i="19"/>
  <c r="AB50" i="19"/>
  <c r="O7" i="21"/>
  <c r="AB50" i="22"/>
  <c r="AA27" i="26"/>
  <c r="AB47" i="2"/>
  <c r="AD22" i="15"/>
  <c r="AG7" i="15"/>
  <c r="H25" i="15"/>
  <c r="AB47" i="15"/>
  <c r="AB50" i="15"/>
  <c r="C2" i="2"/>
  <c r="AH7" i="2"/>
  <c r="T45" i="2"/>
  <c r="AB49" i="2"/>
  <c r="AB53" i="2"/>
  <c r="S45" i="2"/>
  <c r="AG7" i="16"/>
  <c r="V21" i="16"/>
  <c r="AN30" i="16"/>
  <c r="L47" i="16"/>
  <c r="AB48" i="16"/>
  <c r="E57" i="16"/>
  <c r="AG7" i="14"/>
  <c r="AA27" i="14"/>
  <c r="I30" i="14"/>
  <c r="L71" i="14"/>
  <c r="AD22" i="13"/>
  <c r="H43" i="13"/>
  <c r="L50" i="13"/>
  <c r="L54" i="13"/>
  <c r="L71" i="13"/>
  <c r="AD22" i="12"/>
  <c r="AB47" i="12"/>
  <c r="AB50" i="12"/>
  <c r="L71" i="12"/>
  <c r="AD22" i="11"/>
  <c r="H25" i="11"/>
  <c r="AK26" i="10"/>
  <c r="T45" i="10"/>
  <c r="AB49" i="10"/>
  <c r="AB55" i="10"/>
  <c r="G57" i="10"/>
  <c r="O7" i="9"/>
  <c r="C2" i="8"/>
  <c r="AH7" i="8"/>
  <c r="AB47" i="8"/>
  <c r="AB50" i="8"/>
  <c r="G57" i="8"/>
  <c r="O7" i="7"/>
  <c r="H4" i="7"/>
  <c r="AA27" i="7"/>
  <c r="I30" i="7"/>
  <c r="E57" i="7"/>
  <c r="AG7" i="6"/>
  <c r="I30" i="6"/>
  <c r="AC22" i="5"/>
  <c r="AB47" i="4"/>
  <c r="AB50" i="4"/>
  <c r="L71" i="1"/>
  <c r="AA27" i="17"/>
  <c r="L54" i="17"/>
  <c r="AA27" i="18"/>
  <c r="L47" i="18"/>
  <c r="AN7" i="19"/>
  <c r="AN30" i="21"/>
  <c r="AA27" i="22"/>
  <c r="AA27" i="31"/>
  <c r="AB46" i="15"/>
  <c r="AN7" i="2"/>
  <c r="L54" i="2"/>
  <c r="AB49" i="15"/>
  <c r="AA27" i="2"/>
  <c r="C2" i="15"/>
  <c r="AH7" i="15"/>
  <c r="G57" i="15"/>
  <c r="V21" i="2"/>
  <c r="AB55" i="2"/>
  <c r="AH7" i="16"/>
  <c r="O7" i="16"/>
  <c r="H43" i="16"/>
  <c r="L50" i="16"/>
  <c r="L54" i="16"/>
  <c r="AH7" i="14"/>
  <c r="R21" i="14"/>
  <c r="E57" i="14"/>
  <c r="AG7" i="13"/>
  <c r="H25" i="13"/>
  <c r="AB47" i="13"/>
  <c r="AB50" i="13"/>
  <c r="E57" i="13"/>
  <c r="E57" i="12"/>
  <c r="AG7" i="11"/>
  <c r="AA27" i="11"/>
  <c r="AN7" i="10"/>
  <c r="AK26" i="9"/>
  <c r="H32" i="9"/>
  <c r="O7" i="8"/>
  <c r="AA27" i="8"/>
  <c r="AK26" i="7"/>
  <c r="AB46" i="7"/>
  <c r="AB53" i="7"/>
  <c r="S45" i="7"/>
  <c r="C2" i="6"/>
  <c r="AH7" i="6"/>
  <c r="AB46" i="6"/>
  <c r="AB53" i="6"/>
  <c r="S45" i="6"/>
  <c r="L71" i="6"/>
  <c r="AD22" i="5"/>
  <c r="H32" i="5"/>
  <c r="AC22" i="4"/>
  <c r="AC22" i="1"/>
  <c r="E57" i="1"/>
  <c r="AK26" i="17"/>
  <c r="G57" i="17"/>
  <c r="O7" i="15"/>
  <c r="H4" i="15"/>
  <c r="AA27" i="15"/>
  <c r="I30" i="15"/>
  <c r="AN30" i="2"/>
  <c r="L47" i="2"/>
  <c r="AB48" i="2"/>
  <c r="H25" i="16"/>
  <c r="AB47" i="16"/>
  <c r="AB50" i="16"/>
  <c r="G57" i="16"/>
  <c r="O7" i="14"/>
  <c r="AB46" i="14"/>
  <c r="C2" i="13"/>
  <c r="AH7" i="13"/>
  <c r="AA27" i="13"/>
  <c r="C2" i="12"/>
  <c r="AH7" i="12"/>
  <c r="R21" i="12"/>
  <c r="AA27" i="12"/>
  <c r="I30" i="12"/>
  <c r="AH7" i="11"/>
  <c r="O7" i="11"/>
  <c r="H4" i="11"/>
  <c r="AB53" i="11"/>
  <c r="S45" i="11"/>
  <c r="AN30" i="10"/>
  <c r="L47" i="10"/>
  <c r="AB48" i="10"/>
  <c r="L54" i="10"/>
  <c r="AN7" i="9"/>
  <c r="AB53" i="9"/>
  <c r="S45" i="9"/>
  <c r="AK26" i="8"/>
  <c r="I30" i="8"/>
  <c r="AN7" i="7"/>
  <c r="T45" i="7"/>
  <c r="AB49" i="7"/>
  <c r="AB55" i="7"/>
  <c r="G57" i="7"/>
  <c r="O7" i="6"/>
  <c r="AA27" i="6"/>
  <c r="T45" i="6"/>
  <c r="AB49" i="6"/>
  <c r="AB55" i="6"/>
  <c r="E57" i="6"/>
  <c r="AG7" i="5"/>
  <c r="AB53" i="5"/>
  <c r="S45" i="5"/>
  <c r="L71" i="5"/>
  <c r="AD22" i="4"/>
  <c r="I30" i="4"/>
  <c r="L71" i="4"/>
  <c r="AD22" i="1"/>
  <c r="AB53" i="1"/>
  <c r="AB55" i="1"/>
  <c r="AN7" i="17"/>
  <c r="L47" i="17"/>
  <c r="AB47" i="18"/>
  <c r="AB50" i="18"/>
  <c r="AA27" i="24"/>
  <c r="AA27" i="25"/>
  <c r="H25" i="2"/>
  <c r="H4" i="16"/>
  <c r="T45" i="14"/>
  <c r="AB49" i="14"/>
  <c r="AB53" i="14"/>
  <c r="S45" i="14"/>
  <c r="G57" i="14"/>
  <c r="O7" i="13"/>
  <c r="H4" i="13"/>
  <c r="G57" i="13"/>
  <c r="O7" i="12"/>
  <c r="H4" i="12"/>
  <c r="G57" i="12"/>
  <c r="R21" i="11"/>
  <c r="T45" i="11"/>
  <c r="AB49" i="11"/>
  <c r="AB55" i="11"/>
  <c r="AC22" i="10"/>
  <c r="H43" i="10"/>
  <c r="L50" i="10"/>
  <c r="T45" i="9"/>
  <c r="AB49" i="9"/>
  <c r="AB55" i="9"/>
  <c r="AN7" i="8"/>
  <c r="AB46" i="8"/>
  <c r="AB53" i="8"/>
  <c r="S45" i="8"/>
  <c r="AK26" i="6"/>
  <c r="AH7" i="5"/>
  <c r="AA27" i="5"/>
  <c r="T45" i="5"/>
  <c r="AB49" i="5"/>
  <c r="AB55" i="5"/>
  <c r="E57" i="5"/>
  <c r="AG7" i="4"/>
  <c r="AB46" i="4"/>
  <c r="AB53" i="4"/>
  <c r="S45" i="4"/>
  <c r="E57" i="4"/>
  <c r="AG7" i="1"/>
  <c r="H4" i="1"/>
  <c r="T45" i="1"/>
  <c r="AB49" i="1"/>
  <c r="G57" i="1"/>
  <c r="H43" i="17"/>
  <c r="O7" i="19"/>
  <c r="AN30" i="19"/>
  <c r="AB50" i="21"/>
  <c r="AA27" i="23"/>
  <c r="AA27" i="29"/>
  <c r="R21" i="15"/>
  <c r="AB50" i="2"/>
  <c r="AN7" i="16"/>
  <c r="AA27" i="16"/>
  <c r="H32" i="16"/>
  <c r="AN7" i="14"/>
  <c r="V21" i="14"/>
  <c r="AN30" i="14"/>
  <c r="AB55" i="14"/>
  <c r="R21" i="13"/>
  <c r="T45" i="12"/>
  <c r="AB49" i="12"/>
  <c r="AB53" i="12"/>
  <c r="S45" i="12"/>
  <c r="L71" i="11"/>
  <c r="AD22" i="10"/>
  <c r="AB47" i="10"/>
  <c r="AB50" i="10"/>
  <c r="AC22" i="9"/>
  <c r="T45" i="8"/>
  <c r="AB49" i="8"/>
  <c r="AB55" i="8"/>
  <c r="AC22" i="7"/>
  <c r="AN30" i="7"/>
  <c r="L47" i="7"/>
  <c r="L54" i="7"/>
  <c r="AN7" i="6"/>
  <c r="AN30" i="6"/>
  <c r="L47" i="6"/>
  <c r="L54" i="6"/>
  <c r="G57" i="6"/>
  <c r="O7" i="5"/>
  <c r="AH7" i="4"/>
  <c r="AA27" i="4"/>
  <c r="T45" i="4"/>
  <c r="AB49" i="4"/>
  <c r="AB55" i="4"/>
  <c r="C2" i="1"/>
  <c r="AH7" i="1"/>
  <c r="AA27" i="1"/>
  <c r="AB47" i="17"/>
  <c r="AB50" i="17"/>
  <c r="L71" i="17"/>
  <c r="AN7" i="21"/>
  <c r="AA27" i="21"/>
  <c r="AA27" i="30"/>
  <c r="L50" i="2"/>
  <c r="AN7" i="15"/>
  <c r="T45" i="15"/>
  <c r="AB55" i="15"/>
  <c r="AC22" i="2"/>
  <c r="R21" i="16"/>
  <c r="L47" i="14"/>
  <c r="AB48" i="14"/>
  <c r="AN7" i="13"/>
  <c r="T45" i="13"/>
  <c r="AB49" i="13"/>
  <c r="AB53" i="13"/>
  <c r="S45" i="13"/>
  <c r="AN7" i="12"/>
  <c r="V21" i="12"/>
  <c r="AB55" i="12"/>
  <c r="AN7" i="11"/>
  <c r="AN30" i="11"/>
  <c r="L47" i="11"/>
  <c r="AB48" i="11"/>
  <c r="L54" i="11"/>
  <c r="E57" i="11"/>
  <c r="AG7" i="10"/>
  <c r="L71" i="10"/>
  <c r="AD22" i="9"/>
  <c r="AN30" i="9"/>
  <c r="L47" i="9"/>
  <c r="AB48" i="9"/>
  <c r="L54" i="9"/>
  <c r="AC22" i="8"/>
  <c r="L71" i="8"/>
  <c r="AD22" i="7"/>
  <c r="H43" i="7"/>
  <c r="L50" i="7"/>
  <c r="H43" i="6"/>
  <c r="L50" i="6"/>
  <c r="AK26" i="5"/>
  <c r="AN30" i="5"/>
  <c r="L47" i="5"/>
  <c r="AB48" i="5"/>
  <c r="L54" i="5"/>
  <c r="O7" i="4"/>
  <c r="H4" i="4"/>
  <c r="G57" i="4"/>
  <c r="O7" i="1"/>
  <c r="AN30" i="1"/>
  <c r="L47" i="1"/>
  <c r="AB48" i="1"/>
  <c r="L54" i="1"/>
  <c r="AC22" i="17"/>
  <c r="H4" i="17"/>
  <c r="AN30" i="18"/>
  <c r="O7" i="22"/>
  <c r="AB50" i="23"/>
  <c r="H43" i="2"/>
  <c r="AC22" i="15"/>
  <c r="V21" i="15"/>
  <c r="AN30" i="15"/>
  <c r="AB48" i="15"/>
  <c r="L71" i="15"/>
  <c r="AD22" i="2"/>
  <c r="R21" i="2"/>
  <c r="H32" i="2"/>
  <c r="G57" i="2"/>
  <c r="AC22" i="16"/>
  <c r="T45" i="16"/>
  <c r="AB49" i="16"/>
  <c r="AB53" i="16"/>
  <c r="S45" i="16"/>
  <c r="AC22" i="14"/>
  <c r="H25" i="14"/>
  <c r="L50" i="14"/>
  <c r="L54" i="14"/>
  <c r="AB55" i="13"/>
  <c r="AN30" i="12"/>
  <c r="L47" i="12"/>
  <c r="AB48" i="12"/>
  <c r="H43" i="11"/>
  <c r="L50" i="11"/>
  <c r="C2" i="10"/>
  <c r="AH7" i="10"/>
  <c r="AA27" i="10"/>
  <c r="I30" i="10"/>
  <c r="E57" i="10"/>
  <c r="AG7" i="9"/>
  <c r="K30" i="9"/>
  <c r="L50" i="9"/>
  <c r="L71" i="9"/>
  <c r="AD22" i="8"/>
  <c r="AN30" i="8"/>
  <c r="L47" i="8"/>
  <c r="AB48" i="8"/>
  <c r="L54" i="8"/>
  <c r="E57" i="8"/>
  <c r="AG7" i="7"/>
  <c r="AB47" i="7"/>
  <c r="AB50" i="7"/>
  <c r="AC22" i="6"/>
  <c r="AB47" i="6"/>
  <c r="AB50" i="6"/>
  <c r="AN7" i="5"/>
  <c r="H43" i="5"/>
  <c r="L50" i="5"/>
  <c r="AK26" i="4"/>
  <c r="AN30" i="4"/>
  <c r="AB48" i="4"/>
  <c r="L54" i="4"/>
  <c r="AK26" i="1"/>
  <c r="H43" i="1"/>
  <c r="L50" i="1"/>
  <c r="AD22" i="17"/>
  <c r="AN30" i="17"/>
  <c r="L47" i="19"/>
  <c r="AA27" i="28"/>
  <c r="AA27" i="32"/>
  <c r="AP29" i="2"/>
  <c r="Z29" i="9"/>
  <c r="C45" i="5"/>
  <c r="AP29" i="24"/>
  <c r="M29" i="28"/>
  <c r="H21" i="15"/>
  <c r="M29" i="15"/>
  <c r="Y29" i="15"/>
  <c r="Y29" i="12"/>
  <c r="H21" i="11"/>
  <c r="AP29" i="17"/>
  <c r="X29" i="17"/>
  <c r="H45" i="19"/>
  <c r="M29" i="25"/>
  <c r="AP29" i="25"/>
  <c r="H45" i="7"/>
  <c r="Z29" i="1"/>
  <c r="Y29" i="30"/>
  <c r="W29" i="2"/>
  <c r="AP29" i="14"/>
  <c r="C45" i="10"/>
  <c r="H45" i="10"/>
  <c r="X29" i="8"/>
  <c r="H45" i="8"/>
  <c r="AP29" i="6"/>
  <c r="AC29" i="14"/>
  <c r="H45" i="12"/>
  <c r="C45" i="11"/>
  <c r="M29" i="30"/>
  <c r="Y29" i="31"/>
  <c r="H45" i="11"/>
  <c r="Z29" i="31"/>
  <c r="Z29" i="2"/>
  <c r="AD29" i="14"/>
  <c r="X29" i="13"/>
  <c r="Z29" i="18"/>
  <c r="Z29" i="24"/>
  <c r="AP29" i="31"/>
  <c r="AD7" i="14"/>
  <c r="AP26" i="16"/>
  <c r="AD7" i="16"/>
  <c r="AP26" i="13"/>
  <c r="X29" i="15"/>
  <c r="AG29" i="16"/>
  <c r="W29" i="14"/>
  <c r="Y29" i="13"/>
  <c r="AC29" i="11"/>
  <c r="AP29" i="10"/>
  <c r="W29" i="9"/>
  <c r="AG29" i="7"/>
  <c r="AG29" i="25"/>
  <c r="AD29" i="10"/>
  <c r="Y29" i="5"/>
  <c r="AD29" i="23"/>
  <c r="Y29" i="23"/>
  <c r="W29" i="25"/>
  <c r="AD29" i="2"/>
  <c r="AG29" i="11"/>
  <c r="AG29" i="10"/>
  <c r="Z29" i="7"/>
  <c r="AG29" i="6"/>
  <c r="Z29" i="5"/>
  <c r="F26" i="25"/>
  <c r="AC29" i="28"/>
  <c r="F26" i="2"/>
  <c r="O29" i="12"/>
  <c r="AC29" i="7"/>
  <c r="AP29" i="1"/>
  <c r="Y29" i="29"/>
  <c r="AG29" i="15"/>
  <c r="AC29" i="16"/>
  <c r="AD29" i="7"/>
  <c r="M29" i="4"/>
  <c r="AC29" i="4"/>
  <c r="F26" i="1"/>
  <c r="AD29" i="21"/>
  <c r="AP29" i="23"/>
  <c r="AC29" i="24"/>
  <c r="AP26" i="1"/>
  <c r="AC29" i="19"/>
  <c r="AK26" i="13"/>
  <c r="L24" i="15"/>
  <c r="Q21" i="2"/>
  <c r="L24" i="2"/>
  <c r="Q21" i="14"/>
  <c r="L24" i="14"/>
  <c r="Q21" i="11"/>
  <c r="L24" i="11"/>
  <c r="Q21" i="13"/>
  <c r="L24" i="13"/>
  <c r="Q21" i="16"/>
  <c r="L24" i="16"/>
  <c r="Q21" i="12"/>
  <c r="L24" i="12"/>
  <c r="AK26" i="2"/>
  <c r="AK26" i="16"/>
  <c r="AK26" i="12"/>
  <c r="AK26" i="11"/>
  <c r="AK26" i="14"/>
  <c r="AK8" i="15"/>
  <c r="AK26" i="15"/>
  <c r="H21" i="2"/>
  <c r="H21" i="14"/>
  <c r="H21" i="12"/>
  <c r="M9" i="14"/>
  <c r="M9" i="7"/>
  <c r="M9" i="16"/>
  <c r="M29" i="24"/>
  <c r="AG29" i="29"/>
  <c r="F26" i="16"/>
  <c r="Z29" i="4"/>
  <c r="W29" i="17"/>
  <c r="W29" i="23"/>
  <c r="O29" i="24"/>
  <c r="Y29" i="25"/>
  <c r="W29" i="30"/>
  <c r="W29" i="31"/>
  <c r="AC29" i="5"/>
  <c r="AP29" i="12"/>
  <c r="W29" i="7"/>
  <c r="W29" i="21"/>
  <c r="X29" i="30"/>
  <c r="AG29" i="32"/>
  <c r="AD29" i="4"/>
  <c r="AG29" i="28"/>
  <c r="AD29" i="19"/>
  <c r="Z29" i="6"/>
  <c r="F26" i="22"/>
  <c r="AG29" i="21"/>
  <c r="M29" i="13"/>
  <c r="Y29" i="11"/>
  <c r="F26" i="8"/>
  <c r="M29" i="7"/>
  <c r="F26" i="6"/>
  <c r="Z29" i="21"/>
  <c r="F29" i="21"/>
  <c r="AG29" i="22"/>
  <c r="X29" i="24"/>
  <c r="AC29" i="26"/>
  <c r="M29" i="26"/>
  <c r="O29" i="2"/>
  <c r="F26" i="15"/>
  <c r="Z29" i="16"/>
  <c r="M29" i="11"/>
  <c r="Z29" i="11"/>
  <c r="Y29" i="10"/>
  <c r="AG29" i="8"/>
  <c r="O29" i="7"/>
  <c r="AP29" i="7"/>
  <c r="Z29" i="22"/>
  <c r="O29" i="23"/>
  <c r="M29" i="23"/>
  <c r="Y29" i="24"/>
  <c r="Y29" i="28"/>
  <c r="AD29" i="31"/>
  <c r="Y29" i="32"/>
  <c r="F29" i="22"/>
  <c r="AD29" i="28"/>
  <c r="AC29" i="15"/>
  <c r="W29" i="10"/>
  <c r="O29" i="17"/>
  <c r="X29" i="19"/>
  <c r="O29" i="22"/>
  <c r="AD29" i="22"/>
  <c r="X29" i="31"/>
  <c r="AD29" i="32"/>
  <c r="AD29" i="15"/>
  <c r="X29" i="10"/>
  <c r="W29" i="8"/>
  <c r="X29" i="1"/>
  <c r="AC29" i="23"/>
  <c r="Y57" i="23"/>
  <c r="AD29" i="26"/>
  <c r="F29" i="26"/>
  <c r="AC29" i="30"/>
  <c r="AD29" i="24"/>
  <c r="O29" i="14"/>
  <c r="F29" i="14"/>
  <c r="F29" i="10"/>
  <c r="O29" i="9"/>
  <c r="M29" i="19"/>
  <c r="X29" i="22"/>
  <c r="AG29" i="30"/>
  <c r="M29" i="31"/>
  <c r="AC29" i="31"/>
  <c r="W29" i="32"/>
  <c r="AC29" i="32"/>
  <c r="F8" i="13"/>
  <c r="F26" i="12"/>
  <c r="O29" i="10"/>
  <c r="F26" i="9"/>
  <c r="F26" i="5"/>
  <c r="O29" i="21"/>
  <c r="W29" i="24"/>
  <c r="AG29" i="24"/>
  <c r="AD29" i="25"/>
  <c r="F29" i="30"/>
  <c r="Y29" i="16"/>
  <c r="AK8" i="13"/>
  <c r="Z29" i="13"/>
  <c r="AG29" i="12"/>
  <c r="AD29" i="9"/>
  <c r="AP29" i="8"/>
  <c r="Y29" i="17"/>
  <c r="F29" i="23"/>
  <c r="O29" i="25"/>
  <c r="X29" i="26"/>
  <c r="Z29" i="28"/>
  <c r="Z29" i="30"/>
  <c r="AG29" i="31"/>
  <c r="AP8" i="14"/>
  <c r="W29" i="12"/>
  <c r="AP8" i="8"/>
  <c r="AC29" i="8"/>
  <c r="AG29" i="1"/>
  <c r="Z29" i="17"/>
  <c r="AG29" i="18"/>
  <c r="X29" i="23"/>
  <c r="O29" i="26"/>
  <c r="F57" i="21"/>
  <c r="F29" i="31"/>
  <c r="F57" i="14"/>
  <c r="F29" i="29"/>
  <c r="F8" i="29"/>
  <c r="X29" i="29"/>
  <c r="AP29" i="29"/>
  <c r="C45" i="29"/>
  <c r="AP29" i="16"/>
  <c r="AP29" i="5"/>
  <c r="AP29" i="19"/>
  <c r="AP29" i="11"/>
  <c r="AP29" i="13"/>
  <c r="AP29" i="4"/>
  <c r="O29" i="5"/>
  <c r="AC29" i="1"/>
  <c r="O29" i="19"/>
  <c r="AG29" i="2"/>
  <c r="M29" i="16"/>
  <c r="AC29" i="12"/>
  <c r="AC29" i="10"/>
  <c r="X29" i="7"/>
  <c r="Y29" i="6"/>
  <c r="O29" i="16"/>
  <c r="AD29" i="16"/>
  <c r="Z29" i="15"/>
  <c r="X29" i="2"/>
  <c r="AD29" i="17"/>
  <c r="Y29" i="2"/>
  <c r="O29" i="6"/>
  <c r="Y29" i="21"/>
  <c r="W29" i="16"/>
  <c r="M29" i="21"/>
  <c r="O29" i="11"/>
  <c r="Z29" i="8"/>
  <c r="O29" i="4"/>
  <c r="AP29" i="32"/>
  <c r="H45" i="32"/>
  <c r="Z29" i="32"/>
  <c r="M29" i="32"/>
  <c r="H58" i="32"/>
  <c r="O29" i="32"/>
  <c r="H58" i="8"/>
  <c r="H58" i="2"/>
  <c r="F8" i="16"/>
  <c r="F29" i="5"/>
  <c r="F29" i="19"/>
  <c r="H58" i="18"/>
  <c r="H58" i="28"/>
  <c r="H58" i="12"/>
  <c r="AP8" i="16"/>
  <c r="AP8" i="2"/>
  <c r="AP8" i="25"/>
  <c r="F26" i="28"/>
  <c r="AH30" i="2"/>
  <c r="AB36" i="7"/>
  <c r="AB36" i="5"/>
  <c r="AH30" i="4"/>
  <c r="AB36" i="16"/>
  <c r="AH30" i="7"/>
  <c r="AH30" i="5"/>
  <c r="AB36" i="15"/>
  <c r="AH30" i="16"/>
  <c r="AB36" i="9"/>
  <c r="AB36" i="6"/>
  <c r="AH30" i="15"/>
  <c r="AB36" i="12"/>
  <c r="AB36" i="11"/>
  <c r="AH30" i="10"/>
  <c r="AH30" i="9"/>
  <c r="AH30" i="6"/>
  <c r="AB36" i="17"/>
  <c r="AB36" i="19"/>
  <c r="AB36" i="13"/>
  <c r="AH30" i="12"/>
  <c r="AH30" i="11"/>
  <c r="AB36" i="1"/>
  <c r="AH30" i="13"/>
  <c r="AH30" i="1"/>
  <c r="AB36" i="18"/>
  <c r="AB36" i="14"/>
  <c r="AB36" i="2"/>
  <c r="AH30" i="14"/>
  <c r="AB36" i="8"/>
  <c r="AB36" i="4"/>
  <c r="I57" i="2"/>
  <c r="F29" i="13"/>
  <c r="F29" i="1"/>
  <c r="F29" i="24"/>
  <c r="H58" i="9"/>
  <c r="F29" i="8"/>
  <c r="F29" i="7"/>
  <c r="F8" i="15"/>
  <c r="F26" i="13"/>
  <c r="AP8" i="11"/>
  <c r="AP26" i="11"/>
  <c r="F8" i="17"/>
  <c r="F26" i="17"/>
  <c r="AP8" i="5"/>
  <c r="AP8" i="18"/>
  <c r="AP8" i="9"/>
  <c r="F8" i="7"/>
  <c r="F26" i="7"/>
  <c r="AP8" i="17"/>
  <c r="F8" i="11"/>
  <c r="F26" i="11"/>
  <c r="AP8" i="7"/>
  <c r="AP8" i="4"/>
  <c r="AP26" i="4"/>
  <c r="F8" i="19"/>
  <c r="F26" i="19"/>
  <c r="F8" i="22"/>
  <c r="F8" i="4"/>
  <c r="F26" i="4"/>
  <c r="F8" i="18"/>
  <c r="F26" i="18"/>
  <c r="AP8" i="19"/>
  <c r="AP8" i="22"/>
  <c r="F57" i="10"/>
  <c r="K57" i="11"/>
  <c r="K57" i="8"/>
  <c r="F29" i="18"/>
  <c r="J57" i="2"/>
  <c r="J57" i="12"/>
  <c r="J57" i="6"/>
  <c r="I57" i="18"/>
  <c r="Y29" i="19"/>
  <c r="H58" i="21"/>
  <c r="AD7" i="7"/>
  <c r="AC7" i="9"/>
  <c r="AD7" i="6"/>
  <c r="AD7" i="5"/>
  <c r="AK8" i="4"/>
  <c r="AK8" i="17"/>
  <c r="AK8" i="5"/>
  <c r="AK8" i="9"/>
  <c r="AD7" i="4"/>
  <c r="AC7" i="11"/>
  <c r="W29" i="6"/>
  <c r="W29" i="5"/>
  <c r="W29" i="19"/>
  <c r="W29" i="4"/>
  <c r="W29" i="11"/>
  <c r="W29" i="13"/>
  <c r="H58" i="14"/>
  <c r="I57" i="9"/>
  <c r="J57" i="8"/>
  <c r="H58" i="22"/>
  <c r="J57" i="25"/>
  <c r="H58" i="30"/>
  <c r="F29" i="32"/>
  <c r="F57" i="30"/>
  <c r="F29" i="12"/>
  <c r="J57" i="18"/>
  <c r="F29" i="25"/>
  <c r="F29" i="16"/>
  <c r="J57" i="21"/>
  <c r="K57" i="15"/>
  <c r="F29" i="2"/>
  <c r="J57" i="11"/>
  <c r="F29" i="9"/>
  <c r="F29" i="6"/>
  <c r="H58" i="5"/>
  <c r="J57" i="24"/>
  <c r="H58" i="16"/>
  <c r="I57" i="14"/>
  <c r="K57" i="13"/>
  <c r="H58" i="11"/>
  <c r="F29" i="4"/>
  <c r="K57" i="17"/>
  <c r="F8" i="2"/>
  <c r="F26" i="14"/>
  <c r="AP8" i="13"/>
  <c r="F8" i="9"/>
  <c r="F8" i="8"/>
  <c r="F26" i="24"/>
  <c r="F26" i="32"/>
  <c r="AP8" i="15"/>
  <c r="J57" i="10"/>
  <c r="J29" i="6"/>
  <c r="I30" i="5"/>
  <c r="U9" i="2"/>
  <c r="U9" i="9"/>
  <c r="J29" i="10"/>
  <c r="H65" i="7"/>
  <c r="J7" i="4"/>
  <c r="AO45" i="1"/>
  <c r="AO45" i="10"/>
  <c r="M9" i="17"/>
  <c r="K57" i="2"/>
  <c r="J29" i="5"/>
  <c r="K7" i="11"/>
  <c r="H2" i="5"/>
  <c r="S9" i="11"/>
  <c r="AO45" i="8"/>
  <c r="H2" i="16"/>
  <c r="G29" i="16"/>
  <c r="G29" i="11"/>
  <c r="R7" i="7"/>
  <c r="L49" i="6"/>
  <c r="X7" i="2"/>
  <c r="E7" i="12"/>
  <c r="I7" i="7"/>
  <c r="H56" i="15"/>
  <c r="I7" i="13"/>
  <c r="U9" i="8"/>
  <c r="Q7" i="11"/>
  <c r="D7" i="14"/>
  <c r="AI7" i="13"/>
  <c r="J29" i="11"/>
  <c r="K30" i="4"/>
  <c r="J29" i="4"/>
  <c r="AB4" i="1"/>
  <c r="G29" i="2"/>
  <c r="W7" i="14"/>
  <c r="AI7" i="9"/>
  <c r="AA9" i="9"/>
  <c r="AK57" i="9"/>
  <c r="G7" i="8"/>
  <c r="J29" i="8"/>
  <c r="D9" i="7"/>
  <c r="AE9" i="7"/>
  <c r="J57" i="30"/>
  <c r="H9" i="15"/>
  <c r="J7" i="2"/>
  <c r="L70" i="2"/>
  <c r="L49" i="14"/>
  <c r="AO9" i="10"/>
  <c r="J7" i="9"/>
  <c r="H6" i="4"/>
  <c r="J57" i="4"/>
  <c r="U9" i="1"/>
  <c r="V7" i="8"/>
  <c r="AO7" i="8"/>
  <c r="J57" i="32"/>
  <c r="E29" i="15"/>
  <c r="C6" i="12"/>
  <c r="AO9" i="5"/>
  <c r="J57" i="19"/>
  <c r="J57" i="9"/>
  <c r="U9" i="4"/>
  <c r="L49" i="4"/>
  <c r="AB3" i="13"/>
  <c r="U9" i="15"/>
  <c r="K30" i="15"/>
  <c r="AA9" i="16"/>
  <c r="K30" i="16"/>
  <c r="AB4" i="13"/>
  <c r="H6" i="12"/>
  <c r="AO9" i="11"/>
  <c r="J7" i="7"/>
  <c r="P7" i="5"/>
  <c r="E29" i="5"/>
  <c r="G29" i="4"/>
  <c r="AB32" i="15"/>
  <c r="AB32" i="16"/>
  <c r="J7" i="14"/>
  <c r="AA9" i="13"/>
  <c r="AO7" i="12"/>
  <c r="E29" i="9"/>
  <c r="M7" i="8"/>
  <c r="D9" i="8"/>
  <c r="K57" i="6"/>
  <c r="J57" i="5"/>
  <c r="AB6" i="4"/>
  <c r="C4" i="14"/>
  <c r="AB4" i="14"/>
  <c r="AE9" i="14"/>
  <c r="AO45" i="14"/>
  <c r="AB6" i="13"/>
  <c r="K7" i="9"/>
  <c r="P7" i="8"/>
  <c r="AB4" i="8"/>
  <c r="C6" i="7"/>
  <c r="G7" i="6"/>
  <c r="AB6" i="5"/>
  <c r="M9" i="4"/>
  <c r="AB6" i="1"/>
  <c r="U9" i="19"/>
  <c r="U7" i="15"/>
  <c r="H9" i="2"/>
  <c r="D65" i="13"/>
  <c r="C65" i="13" s="1"/>
  <c r="AA7" i="12"/>
  <c r="AB4" i="12"/>
  <c r="H65" i="11"/>
  <c r="AB3" i="10"/>
  <c r="E29" i="10"/>
  <c r="E7" i="9"/>
  <c r="AA7" i="8"/>
  <c r="AO45" i="4"/>
  <c r="G7" i="16"/>
  <c r="K57" i="14"/>
  <c r="AO9" i="16"/>
  <c r="K57" i="16"/>
  <c r="E7" i="14"/>
  <c r="J57" i="13"/>
  <c r="U9" i="10"/>
  <c r="AB3" i="9"/>
  <c r="T7" i="7"/>
  <c r="V7" i="6"/>
  <c r="AO7" i="6"/>
  <c r="AB3" i="5"/>
  <c r="C56" i="5"/>
  <c r="K57" i="4"/>
  <c r="AO7" i="13"/>
  <c r="L5" i="11"/>
  <c r="W7" i="4"/>
  <c r="J57" i="31"/>
  <c r="P7" i="15"/>
  <c r="AO45" i="15"/>
  <c r="AB3" i="2"/>
  <c r="AO45" i="16"/>
  <c r="Q7" i="14"/>
  <c r="P7" i="16"/>
  <c r="X7" i="16"/>
  <c r="R7" i="13"/>
  <c r="AA9" i="15"/>
  <c r="AO7" i="2"/>
  <c r="K7" i="14"/>
  <c r="AE9" i="15"/>
  <c r="R7" i="16"/>
  <c r="Z7" i="16"/>
  <c r="L48" i="16"/>
  <c r="AB4" i="2"/>
  <c r="K30" i="13"/>
  <c r="H43" i="12"/>
  <c r="K30" i="12"/>
  <c r="J57" i="14"/>
  <c r="H65" i="14"/>
  <c r="M9" i="13"/>
  <c r="AO7" i="15"/>
  <c r="AO9" i="2"/>
  <c r="K30" i="2"/>
  <c r="I7" i="15"/>
  <c r="L5" i="15"/>
  <c r="W7" i="15"/>
  <c r="J57" i="15"/>
  <c r="AO45" i="2"/>
  <c r="R7" i="12"/>
  <c r="AB3" i="11"/>
  <c r="G7" i="10"/>
  <c r="AB6" i="10"/>
  <c r="AE9" i="10"/>
  <c r="T7" i="9"/>
  <c r="H6" i="9"/>
  <c r="H56" i="9"/>
  <c r="Q7" i="6"/>
  <c r="AA9" i="17"/>
  <c r="D65" i="18"/>
  <c r="C65" i="18" s="1"/>
  <c r="V65" i="24"/>
  <c r="D9" i="14"/>
  <c r="P7" i="13"/>
  <c r="AE9" i="13"/>
  <c r="AG9" i="10"/>
  <c r="K7" i="8"/>
  <c r="J57" i="7"/>
  <c r="G29" i="6"/>
  <c r="W7" i="5"/>
  <c r="AB32" i="5"/>
  <c r="AO45" i="5"/>
  <c r="AB4" i="4"/>
  <c r="C6" i="4"/>
  <c r="S9" i="4"/>
  <c r="AO9" i="1"/>
  <c r="V65" i="23"/>
  <c r="J29" i="14"/>
  <c r="L49" i="12"/>
  <c r="M7" i="11"/>
  <c r="AO7" i="11"/>
  <c r="I7" i="10"/>
  <c r="G29" i="10"/>
  <c r="C56" i="10"/>
  <c r="V7" i="9"/>
  <c r="S9" i="9"/>
  <c r="AO45" i="9"/>
  <c r="S7" i="8"/>
  <c r="AA9" i="8"/>
  <c r="G29" i="7"/>
  <c r="C56" i="7"/>
  <c r="AB6" i="6"/>
  <c r="M9" i="6"/>
  <c r="AB4" i="5"/>
  <c r="AE9" i="5"/>
  <c r="L48" i="4"/>
  <c r="M9" i="1"/>
  <c r="V65" i="1"/>
  <c r="U9" i="21"/>
  <c r="S9" i="22"/>
  <c r="V65" i="26"/>
  <c r="I7" i="11"/>
  <c r="T7" i="8"/>
  <c r="AH58" i="6"/>
  <c r="P7" i="1"/>
  <c r="H56" i="13"/>
  <c r="H32" i="12"/>
  <c r="H65" i="12"/>
  <c r="H56" i="11"/>
  <c r="C6" i="10"/>
  <c r="L6" i="9"/>
  <c r="L49" i="9"/>
  <c r="E29" i="7"/>
  <c r="G7" i="4"/>
  <c r="C4" i="12"/>
  <c r="AA9" i="11"/>
  <c r="J29" i="7"/>
  <c r="AI7" i="6"/>
  <c r="L48" i="5"/>
  <c r="U7" i="4"/>
  <c r="AK57" i="1"/>
  <c r="AA9" i="14"/>
  <c r="K57" i="12"/>
  <c r="AA7" i="11"/>
  <c r="U9" i="11"/>
  <c r="C3" i="10"/>
  <c r="R7" i="10"/>
  <c r="J7" i="6"/>
  <c r="E29" i="6"/>
  <c r="V7" i="4"/>
  <c r="AO7" i="4"/>
  <c r="L5" i="4"/>
  <c r="AO9" i="4"/>
  <c r="AK57" i="4"/>
  <c r="E7" i="15"/>
  <c r="P7" i="2"/>
  <c r="I30" i="2"/>
  <c r="L49" i="2"/>
  <c r="H65" i="16"/>
  <c r="AB3" i="15"/>
  <c r="AB6" i="15"/>
  <c r="V65" i="15"/>
  <c r="K7" i="2"/>
  <c r="J29" i="2"/>
  <c r="AI7" i="16"/>
  <c r="AK57" i="16"/>
  <c r="J9" i="14"/>
  <c r="H9" i="14"/>
  <c r="M7" i="15"/>
  <c r="K7" i="15"/>
  <c r="S7" i="2"/>
  <c r="AA7" i="2"/>
  <c r="Q7" i="16"/>
  <c r="L49" i="15"/>
  <c r="M7" i="2"/>
  <c r="S9" i="2"/>
  <c r="E7" i="16"/>
  <c r="AA7" i="16"/>
  <c r="T7" i="16"/>
  <c r="AB6" i="16"/>
  <c r="AE9" i="16"/>
  <c r="H56" i="16"/>
  <c r="H43" i="14"/>
  <c r="K30" i="14"/>
  <c r="H32" i="13"/>
  <c r="I30" i="13"/>
  <c r="C4" i="2"/>
  <c r="AE9" i="2"/>
  <c r="L5" i="16"/>
  <c r="K7" i="16"/>
  <c r="S9" i="16"/>
  <c r="AH58" i="14"/>
  <c r="AI7" i="12"/>
  <c r="C4" i="9"/>
  <c r="AB4" i="9"/>
  <c r="L5" i="8"/>
  <c r="E7" i="6"/>
  <c r="H6" i="6"/>
  <c r="S9" i="6"/>
  <c r="L49" i="5"/>
  <c r="H32" i="4"/>
  <c r="V65" i="16"/>
  <c r="J7" i="13"/>
  <c r="L49" i="13"/>
  <c r="V7" i="12"/>
  <c r="L48" i="11"/>
  <c r="H6" i="10"/>
  <c r="D65" i="10"/>
  <c r="C65" i="10" s="1"/>
  <c r="AK29" i="9"/>
  <c r="AI7" i="8"/>
  <c r="U9" i="6"/>
  <c r="Q7" i="5"/>
  <c r="Q7" i="4"/>
  <c r="AO7" i="14"/>
  <c r="L48" i="14"/>
  <c r="K7" i="13"/>
  <c r="J29" i="13"/>
  <c r="P45" i="13"/>
  <c r="H56" i="12"/>
  <c r="G7" i="11"/>
  <c r="AB6" i="11"/>
  <c r="E24" i="11"/>
  <c r="S9" i="10"/>
  <c r="AO7" i="9"/>
  <c r="J7" i="8"/>
  <c r="C4" i="8"/>
  <c r="AD7" i="8"/>
  <c r="U7" i="7"/>
  <c r="AO9" i="7"/>
  <c r="H56" i="7"/>
  <c r="AA9" i="5"/>
  <c r="C4" i="4"/>
  <c r="H56" i="4"/>
  <c r="U7" i="11"/>
  <c r="K30" i="5"/>
  <c r="Q7" i="13"/>
  <c r="S7" i="12"/>
  <c r="E29" i="12"/>
  <c r="AH58" i="12"/>
  <c r="D9" i="11"/>
  <c r="AO45" i="11"/>
  <c r="J7" i="10"/>
  <c r="C4" i="10"/>
  <c r="S7" i="10"/>
  <c r="L6" i="10"/>
  <c r="K30" i="10"/>
  <c r="U7" i="9"/>
  <c r="M9" i="9"/>
  <c r="C56" i="9"/>
  <c r="S9" i="8"/>
  <c r="H32" i="8"/>
  <c r="AI45" i="8"/>
  <c r="H56" i="8"/>
  <c r="C4" i="7"/>
  <c r="K30" i="7"/>
  <c r="W7" i="6"/>
  <c r="L6" i="6"/>
  <c r="C9" i="1"/>
  <c r="D9" i="1"/>
  <c r="C6" i="14"/>
  <c r="W7" i="11"/>
  <c r="M9" i="11"/>
  <c r="H9" i="11"/>
  <c r="I7" i="9"/>
  <c r="M7" i="9"/>
  <c r="L5" i="9"/>
  <c r="C9" i="9"/>
  <c r="C9" i="8"/>
  <c r="H65" i="8"/>
  <c r="L49" i="7"/>
  <c r="AH58" i="7"/>
  <c r="P7" i="6"/>
  <c r="K30" i="6"/>
  <c r="I9" i="14"/>
  <c r="H6" i="13"/>
  <c r="S9" i="13"/>
  <c r="AO45" i="13"/>
  <c r="U9" i="12"/>
  <c r="J29" i="12"/>
  <c r="AI45" i="12"/>
  <c r="L48" i="12"/>
  <c r="P7" i="11"/>
  <c r="C4" i="11"/>
  <c r="AB32" i="10"/>
  <c r="H56" i="10"/>
  <c r="AK57" i="10"/>
  <c r="I9" i="9"/>
  <c r="H65" i="9"/>
  <c r="V65" i="9"/>
  <c r="E7" i="8"/>
  <c r="H6" i="8"/>
  <c r="Q7" i="7"/>
  <c r="L48" i="7"/>
  <c r="C6" i="6"/>
  <c r="D9" i="6"/>
  <c r="H9" i="6"/>
  <c r="R7" i="5"/>
  <c r="C6" i="5"/>
  <c r="D9" i="5"/>
  <c r="K7" i="4"/>
  <c r="C56" i="4"/>
  <c r="L6" i="12"/>
  <c r="G29" i="8"/>
  <c r="E7" i="5"/>
  <c r="S7" i="5"/>
  <c r="H6" i="5"/>
  <c r="U9" i="5"/>
  <c r="G29" i="5"/>
  <c r="D65" i="5"/>
  <c r="C65" i="5" s="1"/>
  <c r="U9" i="17"/>
  <c r="AK57" i="17"/>
  <c r="V65" i="18"/>
  <c r="G7" i="1"/>
  <c r="V65" i="21"/>
  <c r="U9" i="23"/>
  <c r="M7" i="24"/>
  <c r="AO7" i="1"/>
  <c r="H56" i="1"/>
  <c r="J57" i="23"/>
  <c r="I7" i="1"/>
  <c r="E29" i="1"/>
  <c r="G29" i="1"/>
  <c r="AH58" i="1"/>
  <c r="S9" i="17"/>
  <c r="K30" i="17"/>
  <c r="AO45" i="17"/>
  <c r="V65" i="25"/>
  <c r="AA9" i="1"/>
  <c r="S9" i="1"/>
  <c r="L49" i="1"/>
  <c r="J7" i="17"/>
  <c r="AA9" i="2"/>
  <c r="H56" i="2"/>
  <c r="AB3" i="14"/>
  <c r="L48" i="15"/>
  <c r="D65" i="15"/>
  <c r="C65" i="15" s="1"/>
  <c r="AC7" i="2"/>
  <c r="S7" i="16"/>
  <c r="AH58" i="16"/>
  <c r="U7" i="14"/>
  <c r="AI7" i="14"/>
  <c r="P45" i="14"/>
  <c r="AC7" i="13"/>
  <c r="AO9" i="15"/>
  <c r="C4" i="15"/>
  <c r="I9" i="15"/>
  <c r="S9" i="15"/>
  <c r="S45" i="15"/>
  <c r="H65" i="15"/>
  <c r="R7" i="2"/>
  <c r="Z7" i="2"/>
  <c r="H4" i="2"/>
  <c r="C6" i="2"/>
  <c r="AD7" i="2"/>
  <c r="H65" i="2"/>
  <c r="I7" i="16"/>
  <c r="AB3" i="16"/>
  <c r="AK8" i="16"/>
  <c r="M7" i="14"/>
  <c r="V7" i="14"/>
  <c r="H6" i="14"/>
  <c r="AB6" i="14"/>
  <c r="H32" i="14"/>
  <c r="G29" i="14"/>
  <c r="S7" i="15"/>
  <c r="J29" i="15"/>
  <c r="AK57" i="15"/>
  <c r="G7" i="2"/>
  <c r="T7" i="2"/>
  <c r="AI7" i="2"/>
  <c r="V7" i="16"/>
  <c r="AO7" i="16"/>
  <c r="D9" i="16"/>
  <c r="U9" i="16"/>
  <c r="G7" i="15"/>
  <c r="T7" i="15"/>
  <c r="M9" i="15"/>
  <c r="U7" i="2"/>
  <c r="W7" i="16"/>
  <c r="C4" i="16"/>
  <c r="I9" i="16"/>
  <c r="H9" i="16"/>
  <c r="C3" i="14"/>
  <c r="T7" i="14"/>
  <c r="R7" i="15"/>
  <c r="AC7" i="15"/>
  <c r="Q21" i="15"/>
  <c r="V7" i="2"/>
  <c r="C6" i="16"/>
  <c r="C2" i="14"/>
  <c r="S9" i="14"/>
  <c r="L5" i="13"/>
  <c r="J7" i="15"/>
  <c r="AI45" i="15"/>
  <c r="G29" i="15"/>
  <c r="H2" i="2"/>
  <c r="L5" i="2"/>
  <c r="L48" i="2"/>
  <c r="U9" i="14"/>
  <c r="I9" i="13"/>
  <c r="V65" i="14"/>
  <c r="J7" i="12"/>
  <c r="U7" i="12"/>
  <c r="P45" i="12"/>
  <c r="H2" i="11"/>
  <c r="E7" i="11"/>
  <c r="S7" i="11"/>
  <c r="C6" i="11"/>
  <c r="T7" i="10"/>
  <c r="M9" i="10"/>
  <c r="P7" i="9"/>
  <c r="AB6" i="9"/>
  <c r="AD7" i="9"/>
  <c r="U9" i="13"/>
  <c r="AO9" i="13"/>
  <c r="AE9" i="12"/>
  <c r="D65" i="12"/>
  <c r="C65" i="12" s="1"/>
  <c r="K30" i="11"/>
  <c r="AH58" i="11"/>
  <c r="P7" i="10"/>
  <c r="AA7" i="10"/>
  <c r="O9" i="10"/>
  <c r="I30" i="9"/>
  <c r="D65" i="14"/>
  <c r="C65" i="14" s="1"/>
  <c r="M7" i="13"/>
  <c r="V7" i="13"/>
  <c r="U7" i="13"/>
  <c r="E29" i="13"/>
  <c r="H65" i="13"/>
  <c r="G29" i="12"/>
  <c r="AO45" i="12"/>
  <c r="J7" i="11"/>
  <c r="AI7" i="11"/>
  <c r="I9" i="11"/>
  <c r="AE9" i="11"/>
  <c r="AO7" i="10"/>
  <c r="L48" i="10"/>
  <c r="V65" i="10"/>
  <c r="R7" i="9"/>
  <c r="G7" i="9"/>
  <c r="H9" i="9"/>
  <c r="W7" i="13"/>
  <c r="L5" i="12"/>
  <c r="T7" i="11"/>
  <c r="V21" i="11"/>
  <c r="W7" i="10"/>
  <c r="H32" i="10"/>
  <c r="H2" i="9"/>
  <c r="H4" i="9"/>
  <c r="AD7" i="12"/>
  <c r="AB46" i="12"/>
  <c r="AO9" i="9"/>
  <c r="AB32" i="9"/>
  <c r="C6" i="9"/>
  <c r="Q7" i="9"/>
  <c r="G7" i="12"/>
  <c r="AK57" i="12"/>
  <c r="L6" i="11"/>
  <c r="AH58" i="10"/>
  <c r="AB6" i="8"/>
  <c r="H2" i="13"/>
  <c r="E7" i="13"/>
  <c r="S7" i="13"/>
  <c r="T7" i="12"/>
  <c r="K7" i="12"/>
  <c r="M7" i="12"/>
  <c r="W7" i="12"/>
  <c r="AA9" i="12"/>
  <c r="V65" i="12"/>
  <c r="R7" i="11"/>
  <c r="AB32" i="11"/>
  <c r="E7" i="10"/>
  <c r="W7" i="9"/>
  <c r="C3" i="8"/>
  <c r="H4" i="8"/>
  <c r="C6" i="8"/>
  <c r="AB32" i="8"/>
  <c r="E7" i="7"/>
  <c r="H32" i="7"/>
  <c r="AO45" i="7"/>
  <c r="R7" i="6"/>
  <c r="H32" i="6"/>
  <c r="H65" i="6"/>
  <c r="V7" i="5"/>
  <c r="AO7" i="5"/>
  <c r="L5" i="5"/>
  <c r="AH58" i="5"/>
  <c r="C2" i="4"/>
  <c r="T7" i="4"/>
  <c r="E7" i="4"/>
  <c r="AC7" i="1"/>
  <c r="AH58" i="9"/>
  <c r="AE9" i="8"/>
  <c r="K30" i="8"/>
  <c r="AH58" i="8"/>
  <c r="V65" i="7"/>
  <c r="S7" i="6"/>
  <c r="T7" i="6"/>
  <c r="AA9" i="6"/>
  <c r="AA7" i="5"/>
  <c r="G7" i="5"/>
  <c r="I9" i="5"/>
  <c r="E7" i="1"/>
  <c r="L48" i="8"/>
  <c r="V65" i="8"/>
  <c r="H2" i="7"/>
  <c r="S7" i="7"/>
  <c r="AB4" i="7"/>
  <c r="I9" i="6"/>
  <c r="H56" i="5"/>
  <c r="I7" i="4"/>
  <c r="M7" i="4"/>
  <c r="AB32" i="4"/>
  <c r="J29" i="9"/>
  <c r="I7" i="8"/>
  <c r="U7" i="8"/>
  <c r="AH30" i="8"/>
  <c r="L49" i="8"/>
  <c r="G7" i="7"/>
  <c r="AB3" i="7"/>
  <c r="V7" i="7"/>
  <c r="AB3" i="6"/>
  <c r="V65" i="6"/>
  <c r="C4" i="5"/>
  <c r="M9" i="5"/>
  <c r="AB3" i="4"/>
  <c r="AA9" i="4"/>
  <c r="AI7" i="4"/>
  <c r="D65" i="4"/>
  <c r="C65" i="4" s="1"/>
  <c r="AB32" i="17"/>
  <c r="AH30" i="17"/>
  <c r="O7" i="18"/>
  <c r="AI45" i="9"/>
  <c r="K57" i="9"/>
  <c r="AA7" i="7"/>
  <c r="W7" i="7"/>
  <c r="L5" i="7"/>
  <c r="AB6" i="7"/>
  <c r="I9" i="7"/>
  <c r="H9" i="7"/>
  <c r="AA9" i="7"/>
  <c r="AK57" i="7"/>
  <c r="AA7" i="6"/>
  <c r="C4" i="6"/>
  <c r="AB4" i="6"/>
  <c r="H56" i="6"/>
  <c r="G57" i="5"/>
  <c r="L47" i="4"/>
  <c r="D65" i="1"/>
  <c r="C65" i="1" s="1"/>
  <c r="L6" i="8"/>
  <c r="W7" i="8"/>
  <c r="P7" i="7"/>
  <c r="L6" i="7"/>
  <c r="AI7" i="7"/>
  <c r="P7" i="4"/>
  <c r="H6" i="1"/>
  <c r="AG9" i="17"/>
  <c r="Q7" i="1"/>
  <c r="AB32" i="1"/>
  <c r="K7" i="1"/>
  <c r="D65" i="21"/>
  <c r="C65" i="21" s="1"/>
  <c r="M7" i="1"/>
  <c r="C56" i="17"/>
  <c r="H65" i="17"/>
  <c r="E29" i="4"/>
  <c r="AH58" i="4"/>
  <c r="H65" i="4"/>
  <c r="U7" i="1"/>
  <c r="AI7" i="1"/>
  <c r="L48" i="1"/>
  <c r="C56" i="1"/>
  <c r="AI7" i="17"/>
  <c r="AO9" i="17"/>
  <c r="H56" i="17"/>
  <c r="AH58" i="18"/>
  <c r="V65" i="4"/>
  <c r="AA7" i="1"/>
  <c r="K7" i="17"/>
  <c r="AE9" i="17"/>
  <c r="AH58" i="17"/>
  <c r="W7" i="1"/>
  <c r="C4" i="1"/>
  <c r="C4" i="17"/>
  <c r="D65" i="17"/>
  <c r="C65" i="17" s="1"/>
  <c r="U9" i="18"/>
  <c r="S9" i="18"/>
  <c r="AH58" i="19"/>
  <c r="V65" i="19"/>
  <c r="M7" i="23"/>
  <c r="U9" i="22"/>
  <c r="J57" i="26"/>
  <c r="V57" i="2"/>
  <c r="V29" i="2"/>
  <c r="C45" i="2"/>
  <c r="C58" i="2"/>
  <c r="D57" i="2"/>
  <c r="U7" i="16"/>
  <c r="C45" i="16"/>
  <c r="AC7" i="14"/>
  <c r="L5" i="14"/>
  <c r="S7" i="14"/>
  <c r="AB46" i="13"/>
  <c r="AI45" i="13"/>
  <c r="R7" i="8"/>
  <c r="C6" i="15"/>
  <c r="D9" i="15"/>
  <c r="O29" i="15"/>
  <c r="O57" i="15"/>
  <c r="AG7" i="2"/>
  <c r="L6" i="2"/>
  <c r="M9" i="2"/>
  <c r="M7" i="16"/>
  <c r="H6" i="16"/>
  <c r="H45" i="16"/>
  <c r="D65" i="16"/>
  <c r="C65" i="16" s="1"/>
  <c r="AK57" i="13"/>
  <c r="X57" i="11"/>
  <c r="X29" i="11"/>
  <c r="G29" i="9"/>
  <c r="G57" i="9"/>
  <c r="AG29" i="9"/>
  <c r="AG57" i="9"/>
  <c r="AK8" i="14"/>
  <c r="AD7" i="13"/>
  <c r="D9" i="13"/>
  <c r="AG7" i="12"/>
  <c r="AI7" i="15"/>
  <c r="P21" i="2"/>
  <c r="V7" i="15"/>
  <c r="H6" i="15"/>
  <c r="F29" i="15"/>
  <c r="F57" i="15"/>
  <c r="M29" i="2"/>
  <c r="AK29" i="2"/>
  <c r="AB32" i="2"/>
  <c r="AC29" i="2"/>
  <c r="AC57" i="2"/>
  <c r="E29" i="16"/>
  <c r="AB46" i="16"/>
  <c r="AI45" i="16"/>
  <c r="I7" i="14"/>
  <c r="H4" i="14"/>
  <c r="H2" i="12"/>
  <c r="I7" i="12"/>
  <c r="AB3" i="12"/>
  <c r="AA7" i="15"/>
  <c r="W29" i="15"/>
  <c r="W57" i="15"/>
  <c r="W7" i="2"/>
  <c r="AK8" i="2"/>
  <c r="C9" i="2"/>
  <c r="AH58" i="2"/>
  <c r="C2" i="16"/>
  <c r="L6" i="16"/>
  <c r="AK8" i="11"/>
  <c r="AB46" i="11"/>
  <c r="AI45" i="11"/>
  <c r="AP26" i="15"/>
  <c r="L47" i="15"/>
  <c r="D9" i="2"/>
  <c r="AB4" i="16"/>
  <c r="I30" i="16"/>
  <c r="J29" i="16"/>
  <c r="J57" i="16"/>
  <c r="AH9" i="14"/>
  <c r="O9" i="12"/>
  <c r="X29" i="12"/>
  <c r="AP29" i="15"/>
  <c r="AP57" i="15"/>
  <c r="Q7" i="2"/>
  <c r="P45" i="2"/>
  <c r="AA7" i="14"/>
  <c r="L6" i="14"/>
  <c r="R7" i="14"/>
  <c r="AB32" i="14"/>
  <c r="G7" i="13"/>
  <c r="T7" i="13"/>
  <c r="P45" i="15"/>
  <c r="AD7" i="15"/>
  <c r="Q7" i="15"/>
  <c r="L6" i="15"/>
  <c r="H45" i="15"/>
  <c r="C3" i="2"/>
  <c r="D7" i="2"/>
  <c r="AB6" i="2"/>
  <c r="AP26" i="2"/>
  <c r="AN57" i="2"/>
  <c r="J7" i="16"/>
  <c r="L49" i="16"/>
  <c r="E29" i="14"/>
  <c r="AB4" i="15"/>
  <c r="C45" i="15"/>
  <c r="M57" i="15"/>
  <c r="AD57" i="15"/>
  <c r="H58" i="15"/>
  <c r="AH58" i="15"/>
  <c r="I9" i="2"/>
  <c r="AI45" i="2"/>
  <c r="P45" i="16"/>
  <c r="I57" i="16"/>
  <c r="Y29" i="14"/>
  <c r="C4" i="13"/>
  <c r="V65" i="13"/>
  <c r="M9" i="12"/>
  <c r="AB32" i="12"/>
  <c r="V7" i="11"/>
  <c r="H6" i="11"/>
  <c r="F29" i="11"/>
  <c r="L49" i="11"/>
  <c r="AI7" i="10"/>
  <c r="D65" i="8"/>
  <c r="C65" i="8" s="1"/>
  <c r="C9" i="6"/>
  <c r="H32" i="15"/>
  <c r="H2" i="14"/>
  <c r="P7" i="14"/>
  <c r="AO9" i="14"/>
  <c r="X29" i="14"/>
  <c r="AG29" i="14"/>
  <c r="AI45" i="14"/>
  <c r="H56" i="14"/>
  <c r="AB32" i="13"/>
  <c r="L48" i="13"/>
  <c r="I9" i="10"/>
  <c r="L6" i="13"/>
  <c r="C45" i="13"/>
  <c r="AC57" i="12"/>
  <c r="AD7" i="11"/>
  <c r="E29" i="11"/>
  <c r="D65" i="11"/>
  <c r="C65" i="11" s="1"/>
  <c r="H2" i="15"/>
  <c r="AC7" i="16"/>
  <c r="G29" i="13"/>
  <c r="H45" i="13"/>
  <c r="AH58" i="13"/>
  <c r="P7" i="12"/>
  <c r="H9" i="12"/>
  <c r="I9" i="12"/>
  <c r="D9" i="12"/>
  <c r="C2" i="11"/>
  <c r="H32" i="11"/>
  <c r="I30" i="11"/>
  <c r="AB4" i="10"/>
  <c r="G7" i="14"/>
  <c r="AC57" i="14"/>
  <c r="C6" i="13"/>
  <c r="H21" i="13"/>
  <c r="O29" i="13"/>
  <c r="Q7" i="12"/>
  <c r="AB4" i="11"/>
  <c r="T9" i="11"/>
  <c r="D65" i="9"/>
  <c r="C65" i="9" s="1"/>
  <c r="AP8" i="6"/>
  <c r="C9" i="14"/>
  <c r="C45" i="14"/>
  <c r="AA7" i="13"/>
  <c r="AB6" i="12"/>
  <c r="AK8" i="12"/>
  <c r="P21" i="12"/>
  <c r="AD29" i="11"/>
  <c r="AK8" i="6"/>
  <c r="C2" i="5"/>
  <c r="D7" i="10"/>
  <c r="H4" i="10"/>
  <c r="K7" i="10"/>
  <c r="AI45" i="10"/>
  <c r="K57" i="10"/>
  <c r="L48" i="9"/>
  <c r="AD29" i="8"/>
  <c r="AD57" i="8"/>
  <c r="C45" i="7"/>
  <c r="L48" i="6"/>
  <c r="H58" i="6"/>
  <c r="I57" i="6"/>
  <c r="M57" i="13"/>
  <c r="H58" i="13"/>
  <c r="F8" i="12"/>
  <c r="AP8" i="12"/>
  <c r="I57" i="11"/>
  <c r="H2" i="10"/>
  <c r="F8" i="10"/>
  <c r="AP8" i="10"/>
  <c r="AB36" i="10"/>
  <c r="Z29" i="10"/>
  <c r="Z57" i="10"/>
  <c r="AE9" i="9"/>
  <c r="H43" i="9"/>
  <c r="X29" i="9"/>
  <c r="X57" i="9"/>
  <c r="D7" i="8"/>
  <c r="I9" i="8"/>
  <c r="Y29" i="8"/>
  <c r="AC7" i="6"/>
  <c r="AC7" i="12"/>
  <c r="S9" i="12"/>
  <c r="D21" i="11"/>
  <c r="C27" i="11"/>
  <c r="AC57" i="11"/>
  <c r="AK57" i="11"/>
  <c r="U7" i="10"/>
  <c r="AK8" i="10"/>
  <c r="AA9" i="10"/>
  <c r="L49" i="10"/>
  <c r="S7" i="9"/>
  <c r="AK8" i="7"/>
  <c r="AO7" i="7"/>
  <c r="M7" i="7"/>
  <c r="H4" i="6"/>
  <c r="K7" i="6"/>
  <c r="C45" i="12"/>
  <c r="M7" i="10"/>
  <c r="V7" i="10"/>
  <c r="C9" i="10"/>
  <c r="E29" i="8"/>
  <c r="C45" i="8"/>
  <c r="S9" i="7"/>
  <c r="H58" i="7"/>
  <c r="K57" i="7"/>
  <c r="AO9" i="6"/>
  <c r="C56" i="6"/>
  <c r="F8" i="5"/>
  <c r="AA7" i="9"/>
  <c r="U9" i="7"/>
  <c r="D65" i="7"/>
  <c r="C65" i="7" s="1"/>
  <c r="AE9" i="4"/>
  <c r="AO9" i="12"/>
  <c r="M57" i="11"/>
  <c r="V65" i="11"/>
  <c r="AC7" i="10"/>
  <c r="L5" i="10"/>
  <c r="D9" i="10"/>
  <c r="H45" i="9"/>
  <c r="AK29" i="7"/>
  <c r="I7" i="6"/>
  <c r="U7" i="6"/>
  <c r="L5" i="6"/>
  <c r="AC57" i="6"/>
  <c r="AC29" i="6"/>
  <c r="AD7" i="10"/>
  <c r="Q7" i="10"/>
  <c r="H58" i="10"/>
  <c r="I57" i="10"/>
  <c r="H65" i="10"/>
  <c r="Q7" i="8"/>
  <c r="AK8" i="8"/>
  <c r="C56" i="8"/>
  <c r="M29" i="8"/>
  <c r="M57" i="8"/>
  <c r="H6" i="7"/>
  <c r="K7" i="7"/>
  <c r="AB32" i="7"/>
  <c r="AB48" i="7"/>
  <c r="AI45" i="7"/>
  <c r="M7" i="6"/>
  <c r="F8" i="6"/>
  <c r="AB48" i="6"/>
  <c r="AI45" i="6"/>
  <c r="C9" i="4"/>
  <c r="D9" i="4"/>
  <c r="AG29" i="4"/>
  <c r="D9" i="9"/>
  <c r="AB46" i="9"/>
  <c r="O57" i="9"/>
  <c r="AB3" i="8"/>
  <c r="AC7" i="8"/>
  <c r="AC57" i="8"/>
  <c r="H2" i="6"/>
  <c r="AE9" i="6"/>
  <c r="AO45" i="6"/>
  <c r="I7" i="5"/>
  <c r="H4" i="5"/>
  <c r="K7" i="5"/>
  <c r="U7" i="5"/>
  <c r="L6" i="5"/>
  <c r="C9" i="5"/>
  <c r="C45" i="4"/>
  <c r="I30" i="1"/>
  <c r="H32" i="1"/>
  <c r="AB32" i="6"/>
  <c r="H45" i="6"/>
  <c r="D65" i="6"/>
  <c r="C65" i="6" s="1"/>
  <c r="J7" i="5"/>
  <c r="AI7" i="5"/>
  <c r="T7" i="5"/>
  <c r="R7" i="4"/>
  <c r="AC7" i="7"/>
  <c r="H9" i="5"/>
  <c r="J9" i="5"/>
  <c r="AD29" i="5"/>
  <c r="V65" i="5"/>
  <c r="M9" i="8"/>
  <c r="AO9" i="8"/>
  <c r="M7" i="5"/>
  <c r="AB46" i="5"/>
  <c r="AI45" i="5"/>
  <c r="H2" i="8"/>
  <c r="C45" i="6"/>
  <c r="AC7" i="5"/>
  <c r="S9" i="5"/>
  <c r="K57" i="5"/>
  <c r="H65" i="5"/>
  <c r="AK8" i="1"/>
  <c r="K57" i="1"/>
  <c r="H65" i="1"/>
  <c r="I57" i="5"/>
  <c r="AI45" i="4"/>
  <c r="H45" i="4"/>
  <c r="AP8" i="1"/>
  <c r="AD29" i="1"/>
  <c r="H45" i="5"/>
  <c r="H2" i="4"/>
  <c r="H9" i="4"/>
  <c r="H58" i="4"/>
  <c r="O9" i="1"/>
  <c r="M29" i="1"/>
  <c r="G7" i="17"/>
  <c r="AI45" i="1"/>
  <c r="AB46" i="1"/>
  <c r="AC7" i="4"/>
  <c r="P57" i="4"/>
  <c r="R7" i="1"/>
  <c r="H45" i="17"/>
  <c r="I9" i="4"/>
  <c r="J7" i="1"/>
  <c r="F8" i="1"/>
  <c r="AD7" i="1"/>
  <c r="I9" i="1"/>
  <c r="AA7" i="4"/>
  <c r="T7" i="1"/>
  <c r="AB3" i="1"/>
  <c r="J57" i="1"/>
  <c r="J29" i="1"/>
  <c r="H58" i="1"/>
  <c r="J29" i="17"/>
  <c r="H58" i="17"/>
  <c r="J57" i="17"/>
  <c r="J9" i="21"/>
  <c r="E7" i="17"/>
  <c r="D9" i="17"/>
  <c r="H2" i="1"/>
  <c r="AE9" i="1"/>
  <c r="AO7" i="17"/>
  <c r="C45" i="17"/>
  <c r="S9" i="19"/>
  <c r="K30" i="1"/>
  <c r="H45" i="1"/>
  <c r="AC7" i="17"/>
  <c r="G29" i="17"/>
  <c r="C2" i="17"/>
  <c r="AD7" i="17"/>
  <c r="E29" i="17"/>
  <c r="F29" i="17"/>
  <c r="V65" i="17"/>
  <c r="AP8" i="21"/>
  <c r="C45" i="19"/>
  <c r="H58" i="19"/>
  <c r="I57" i="19"/>
  <c r="D65" i="19"/>
  <c r="C65" i="19" s="1"/>
  <c r="F8" i="21"/>
  <c r="AP8" i="23"/>
  <c r="C27" i="17"/>
  <c r="S9" i="21"/>
  <c r="AN57" i="21"/>
  <c r="F8" i="23"/>
  <c r="F26" i="23"/>
  <c r="AH58" i="21"/>
  <c r="W29" i="22"/>
  <c r="X29" i="21"/>
  <c r="M57" i="21"/>
  <c r="V65" i="22"/>
  <c r="J57" i="22"/>
  <c r="AC57" i="21"/>
  <c r="C45" i="22"/>
  <c r="I57" i="22"/>
  <c r="C27" i="22"/>
  <c r="C45" i="23"/>
  <c r="H58" i="23"/>
  <c r="J9" i="22"/>
  <c r="M57" i="24"/>
  <c r="C27" i="25"/>
  <c r="F8" i="25"/>
  <c r="M57" i="25"/>
  <c r="H58" i="24"/>
  <c r="AD57" i="25"/>
  <c r="C45" i="24"/>
  <c r="AP8" i="26"/>
  <c r="H45" i="26"/>
  <c r="AP8" i="24"/>
  <c r="C45" i="25"/>
  <c r="C45" i="26"/>
  <c r="H58" i="25"/>
  <c r="F8" i="26"/>
  <c r="AD57" i="26"/>
  <c r="H58" i="26"/>
  <c r="I57" i="26"/>
  <c r="Z29" i="26"/>
  <c r="M57" i="26"/>
  <c r="O57" i="28"/>
  <c r="O29" i="28"/>
  <c r="AP57" i="28"/>
  <c r="AP29" i="28"/>
  <c r="C45" i="28"/>
  <c r="F57" i="28"/>
  <c r="F29" i="28"/>
  <c r="H45" i="28"/>
  <c r="W57" i="28"/>
  <c r="W29" i="28"/>
  <c r="J57" i="28"/>
  <c r="J57" i="29"/>
  <c r="V65" i="28"/>
  <c r="F26" i="29"/>
  <c r="I57" i="28"/>
  <c r="H45" i="29"/>
  <c r="V65" i="29"/>
  <c r="H58" i="29"/>
  <c r="F26" i="30"/>
  <c r="F8" i="30"/>
  <c r="AP8" i="30"/>
  <c r="AD57" i="31"/>
  <c r="AC57" i="30"/>
  <c r="H45" i="31"/>
  <c r="F8" i="31"/>
  <c r="F26" i="31"/>
  <c r="AP8" i="31"/>
  <c r="M57" i="31"/>
  <c r="C45" i="31"/>
  <c r="H58" i="31"/>
  <c r="C45" i="32"/>
  <c r="I57" i="32"/>
  <c r="C27" i="32"/>
  <c r="AP72" i="2" l="1"/>
  <c r="AQ54" i="2"/>
  <c r="F72" i="21"/>
  <c r="O8" i="2"/>
  <c r="O26" i="2"/>
  <c r="AQ71" i="12"/>
  <c r="O8" i="9"/>
  <c r="AG8" i="13"/>
  <c r="AH8" i="16"/>
  <c r="AG8" i="8"/>
  <c r="AQ71" i="15"/>
  <c r="AG8" i="17"/>
  <c r="AQ71" i="10"/>
  <c r="AN29" i="21"/>
  <c r="O8" i="7"/>
  <c r="I29" i="14"/>
  <c r="AG8" i="16"/>
  <c r="AN8" i="10"/>
  <c r="AD21" i="11"/>
  <c r="AQ71" i="2"/>
  <c r="AQ54" i="11"/>
  <c r="AH8" i="6"/>
  <c r="O26" i="9"/>
  <c r="AN29" i="16"/>
  <c r="AQ71" i="5"/>
  <c r="AH8" i="12"/>
  <c r="AQ50" i="5"/>
  <c r="AG8" i="7"/>
  <c r="AQ71" i="17"/>
  <c r="AN8" i="6"/>
  <c r="AN8" i="16"/>
  <c r="AN29" i="19"/>
  <c r="AN8" i="19"/>
  <c r="AG8" i="9"/>
  <c r="AQ54" i="5"/>
  <c r="AN8" i="11"/>
  <c r="AN8" i="13"/>
  <c r="AQ54" i="7"/>
  <c r="O8" i="19"/>
  <c r="AG8" i="5"/>
  <c r="AN8" i="9"/>
  <c r="O8" i="11"/>
  <c r="AH8" i="13"/>
  <c r="AP72" i="1"/>
  <c r="O26" i="11"/>
  <c r="AQ47" i="12"/>
  <c r="O26" i="16"/>
  <c r="AN29" i="11"/>
  <c r="AG26" i="1"/>
  <c r="AN26" i="5"/>
  <c r="AQ54" i="8"/>
  <c r="AG26" i="9"/>
  <c r="AQ54" i="1"/>
  <c r="AC21" i="9"/>
  <c r="O26" i="7"/>
  <c r="AG26" i="8"/>
  <c r="AG26" i="5"/>
  <c r="AC21" i="5"/>
  <c r="AQ54" i="4"/>
  <c r="AQ47" i="6"/>
  <c r="I29" i="10"/>
  <c r="AN29" i="12"/>
  <c r="AG8" i="10"/>
  <c r="AQ47" i="17"/>
  <c r="AH26" i="4"/>
  <c r="AH26" i="5"/>
  <c r="AQ54" i="10"/>
  <c r="AH8" i="11"/>
  <c r="AG8" i="11"/>
  <c r="I29" i="6"/>
  <c r="AG26" i="14"/>
  <c r="AG8" i="15"/>
  <c r="O8" i="10"/>
  <c r="AC21" i="12"/>
  <c r="AQ54" i="15"/>
  <c r="AN29" i="15"/>
  <c r="AN29" i="1"/>
  <c r="AN8" i="12"/>
  <c r="O26" i="5"/>
  <c r="AN29" i="14"/>
  <c r="I29" i="12"/>
  <c r="AN29" i="2"/>
  <c r="AG26" i="6"/>
  <c r="AQ54" i="13"/>
  <c r="AN29" i="4"/>
  <c r="AH8" i="10"/>
  <c r="AQ54" i="14"/>
  <c r="O8" i="22"/>
  <c r="O8" i="1"/>
  <c r="AQ54" i="9"/>
  <c r="AC21" i="2"/>
  <c r="AH26" i="1"/>
  <c r="AC21" i="7"/>
  <c r="AG26" i="4"/>
  <c r="O8" i="12"/>
  <c r="I29" i="4"/>
  <c r="AN26" i="7"/>
  <c r="O8" i="14"/>
  <c r="I29" i="15"/>
  <c r="AQ54" i="16"/>
  <c r="AH8" i="15"/>
  <c r="AQ54" i="17"/>
  <c r="AH8" i="8"/>
  <c r="O8" i="21"/>
  <c r="AN26" i="1"/>
  <c r="AH26" i="7"/>
  <c r="AQ71" i="9"/>
  <c r="AN29" i="18"/>
  <c r="AQ54" i="6"/>
  <c r="AC21" i="10"/>
  <c r="I29" i="8"/>
  <c r="AN29" i="10"/>
  <c r="O8" i="8"/>
  <c r="I29" i="7"/>
  <c r="AH8" i="2"/>
  <c r="AH26" i="9"/>
  <c r="AN29" i="13"/>
  <c r="AD8" i="14"/>
  <c r="H30" i="2"/>
  <c r="H30" i="16"/>
  <c r="AC21" i="1"/>
  <c r="AH26" i="6"/>
  <c r="AQ50" i="8"/>
  <c r="AQ50" i="11"/>
  <c r="AN8" i="1"/>
  <c r="AQ47" i="5"/>
  <c r="AQ47" i="14"/>
  <c r="AB22" i="16"/>
  <c r="AQ47" i="10"/>
  <c r="AB22" i="9"/>
  <c r="AQ50" i="14"/>
  <c r="AN8" i="5"/>
  <c r="AQ50" i="13"/>
  <c r="AQ50" i="9"/>
  <c r="AB22" i="12"/>
  <c r="AB22" i="11"/>
  <c r="AQ71" i="6"/>
  <c r="AQ71" i="13"/>
  <c r="AQ71" i="4"/>
  <c r="AQ71" i="7"/>
  <c r="AQ71" i="16"/>
  <c r="AQ71" i="11"/>
  <c r="AB22" i="14"/>
  <c r="AH8" i="4"/>
  <c r="AG8" i="14"/>
  <c r="AH8" i="5"/>
  <c r="AQ47" i="7"/>
  <c r="AQ47" i="18"/>
  <c r="AQ47" i="8"/>
  <c r="AQ47" i="2"/>
  <c r="AQ47" i="11"/>
  <c r="AH26" i="8"/>
  <c r="O26" i="14"/>
  <c r="AN8" i="7"/>
  <c r="AH8" i="9"/>
  <c r="O26" i="8"/>
  <c r="AQ50" i="10"/>
  <c r="AB45" i="4"/>
  <c r="AB45" i="10"/>
  <c r="AB45" i="14"/>
  <c r="AB45" i="8"/>
  <c r="AQ47" i="1"/>
  <c r="AQ47" i="9"/>
  <c r="AQ47" i="13"/>
  <c r="AQ50" i="6"/>
  <c r="AQ50" i="16"/>
  <c r="AQ50" i="2"/>
  <c r="AB22" i="5"/>
  <c r="AH8" i="1"/>
  <c r="AG8" i="4"/>
  <c r="AH8" i="7"/>
  <c r="AG8" i="6"/>
  <c r="O8" i="5"/>
  <c r="AC21" i="16"/>
  <c r="AQ71" i="8"/>
  <c r="AG26" i="7"/>
  <c r="AH26" i="10"/>
  <c r="AB22" i="1"/>
  <c r="AN8" i="14"/>
  <c r="AB22" i="15"/>
  <c r="AB22" i="10"/>
  <c r="F72" i="26"/>
  <c r="F72" i="10"/>
  <c r="AB22" i="7"/>
  <c r="AC21" i="15"/>
  <c r="AQ50" i="1"/>
  <c r="H30" i="5"/>
  <c r="K29" i="9"/>
  <c r="AC21" i="14"/>
  <c r="AC21" i="17"/>
  <c r="O8" i="4"/>
  <c r="AQ50" i="7"/>
  <c r="AN29" i="9"/>
  <c r="AN8" i="15"/>
  <c r="AN8" i="21"/>
  <c r="AN29" i="6"/>
  <c r="AG8" i="1"/>
  <c r="AN8" i="8"/>
  <c r="O26" i="13"/>
  <c r="AN8" i="17"/>
  <c r="O26" i="6"/>
  <c r="AQ47" i="16"/>
  <c r="O26" i="15"/>
  <c r="AC21" i="4"/>
  <c r="O8" i="16"/>
  <c r="AB45" i="15"/>
  <c r="AQ50" i="4"/>
  <c r="AQ50" i="12"/>
  <c r="AQ71" i="14"/>
  <c r="AQ50" i="15"/>
  <c r="AN8" i="18"/>
  <c r="AN8" i="4"/>
  <c r="AQ54" i="12"/>
  <c r="AC21" i="13"/>
  <c r="AB45" i="2"/>
  <c r="AB22" i="8"/>
  <c r="AN29" i="7"/>
  <c r="O8" i="13"/>
  <c r="AB22" i="4"/>
  <c r="O8" i="15"/>
  <c r="AN26" i="4"/>
  <c r="AC21" i="8"/>
  <c r="O26" i="4"/>
  <c r="O8" i="6"/>
  <c r="AB22" i="13"/>
  <c r="AB22" i="17"/>
  <c r="AI26" i="15"/>
  <c r="W26" i="9"/>
  <c r="K8" i="12"/>
  <c r="R26" i="9"/>
  <c r="J26" i="11"/>
  <c r="K29" i="11"/>
  <c r="J8" i="12"/>
  <c r="AI29" i="15"/>
  <c r="S8" i="15"/>
  <c r="AQ49" i="7"/>
  <c r="J26" i="8"/>
  <c r="J26" i="13"/>
  <c r="AQ5" i="8"/>
  <c r="AA8" i="2"/>
  <c r="P8" i="2"/>
  <c r="AQ49" i="12"/>
  <c r="AQ48" i="16"/>
  <c r="X26" i="16"/>
  <c r="G8" i="16"/>
  <c r="AA8" i="12"/>
  <c r="W8" i="14"/>
  <c r="AD21" i="17"/>
  <c r="AN29" i="8"/>
  <c r="AD21" i="2"/>
  <c r="AI29" i="5"/>
  <c r="AI29" i="7"/>
  <c r="AQ48" i="13"/>
  <c r="AI29" i="11"/>
  <c r="AQ5" i="14"/>
  <c r="AQ48" i="1"/>
  <c r="AQ5" i="5"/>
  <c r="T26" i="10"/>
  <c r="J26" i="15"/>
  <c r="AO8" i="16"/>
  <c r="K29" i="7"/>
  <c r="U8" i="9"/>
  <c r="AO8" i="9"/>
  <c r="AI26" i="8"/>
  <c r="T26" i="16"/>
  <c r="S8" i="2"/>
  <c r="K8" i="2"/>
  <c r="E8" i="15"/>
  <c r="Z26" i="16"/>
  <c r="P8" i="16"/>
  <c r="AQ5" i="11"/>
  <c r="M8" i="8"/>
  <c r="K29" i="15"/>
  <c r="AD21" i="12"/>
  <c r="AC21" i="11"/>
  <c r="O26" i="1"/>
  <c r="AB45" i="7"/>
  <c r="Q26" i="8"/>
  <c r="AQ48" i="9"/>
  <c r="H30" i="15"/>
  <c r="P29" i="16"/>
  <c r="P29" i="15"/>
  <c r="O26" i="12"/>
  <c r="AI26" i="1"/>
  <c r="AI26" i="4"/>
  <c r="H30" i="7"/>
  <c r="T8" i="11"/>
  <c r="I29" i="9"/>
  <c r="AQ5" i="13"/>
  <c r="R8" i="15"/>
  <c r="W8" i="16"/>
  <c r="V8" i="16"/>
  <c r="Z26" i="2"/>
  <c r="W26" i="11"/>
  <c r="K29" i="10"/>
  <c r="H30" i="4"/>
  <c r="I29" i="13"/>
  <c r="AA8" i="16"/>
  <c r="K8" i="15"/>
  <c r="V26" i="9"/>
  <c r="W26" i="15"/>
  <c r="R8" i="16"/>
  <c r="Q8" i="14"/>
  <c r="AO8" i="13"/>
  <c r="AA8" i="8"/>
  <c r="I8" i="13"/>
  <c r="I29" i="5"/>
  <c r="AN29" i="17"/>
  <c r="AD21" i="8"/>
  <c r="AQ71" i="1"/>
  <c r="AD21" i="16"/>
  <c r="AB45" i="16"/>
  <c r="K29" i="8"/>
  <c r="V26" i="10"/>
  <c r="AI29" i="2"/>
  <c r="AQ47" i="4"/>
  <c r="E8" i="13"/>
  <c r="G8" i="12"/>
  <c r="AB45" i="12"/>
  <c r="AQ5" i="12"/>
  <c r="AQ48" i="10"/>
  <c r="I8" i="16"/>
  <c r="R8" i="2"/>
  <c r="P29" i="14"/>
  <c r="AQ48" i="15"/>
  <c r="P26" i="11"/>
  <c r="S8" i="12"/>
  <c r="E21" i="11"/>
  <c r="AQ48" i="14"/>
  <c r="H30" i="13"/>
  <c r="E8" i="16"/>
  <c r="M8" i="15"/>
  <c r="R26" i="10"/>
  <c r="AQ5" i="15"/>
  <c r="K29" i="12"/>
  <c r="E26" i="9"/>
  <c r="AO8" i="12"/>
  <c r="AQ49" i="14"/>
  <c r="AN8" i="2"/>
  <c r="AD21" i="6"/>
  <c r="AD21" i="14"/>
  <c r="W26" i="8"/>
  <c r="K29" i="1"/>
  <c r="AB45" i="1"/>
  <c r="AI29" i="4"/>
  <c r="AQ5" i="6"/>
  <c r="AI29" i="10"/>
  <c r="AI29" i="14"/>
  <c r="AQ49" i="16"/>
  <c r="R26" i="8"/>
  <c r="W26" i="13"/>
  <c r="AO8" i="10"/>
  <c r="AQ48" i="2"/>
  <c r="T8" i="14"/>
  <c r="T26" i="2"/>
  <c r="AI26" i="14"/>
  <c r="AQ48" i="12"/>
  <c r="K29" i="6"/>
  <c r="AI29" i="8"/>
  <c r="S8" i="10"/>
  <c r="AO8" i="14"/>
  <c r="AQ49" i="5"/>
  <c r="K29" i="14"/>
  <c r="AQ48" i="5"/>
  <c r="AQ49" i="9"/>
  <c r="I8" i="15"/>
  <c r="K8" i="14"/>
  <c r="E8" i="14"/>
  <c r="U8" i="15"/>
  <c r="AQ49" i="4"/>
  <c r="AO8" i="8"/>
  <c r="G26" i="8"/>
  <c r="K29" i="4"/>
  <c r="AB22" i="6"/>
  <c r="AH8" i="14"/>
  <c r="AQ5" i="7"/>
  <c r="AI29" i="1"/>
  <c r="H30" i="1"/>
  <c r="AB45" i="9"/>
  <c r="AI29" i="6"/>
  <c r="AQ5" i="10"/>
  <c r="K26" i="10"/>
  <c r="AI26" i="10"/>
  <c r="P29" i="2"/>
  <c r="AI26" i="7"/>
  <c r="AI29" i="9"/>
  <c r="AQ49" i="8"/>
  <c r="AQ48" i="8"/>
  <c r="H30" i="6"/>
  <c r="Q26" i="9"/>
  <c r="AQ5" i="2"/>
  <c r="T8" i="15"/>
  <c r="G8" i="2"/>
  <c r="U8" i="14"/>
  <c r="AQ49" i="1"/>
  <c r="K29" i="17"/>
  <c r="AI29" i="12"/>
  <c r="AQ5" i="9"/>
  <c r="H30" i="8"/>
  <c r="K29" i="5"/>
  <c r="G26" i="11"/>
  <c r="AQ48" i="11"/>
  <c r="M8" i="2"/>
  <c r="AI26" i="6"/>
  <c r="I8" i="10"/>
  <c r="AG26" i="10"/>
  <c r="K29" i="2"/>
  <c r="K29" i="13"/>
  <c r="AO8" i="2"/>
  <c r="P26" i="8"/>
  <c r="J8" i="14"/>
  <c r="V26" i="8"/>
  <c r="E8" i="12"/>
  <c r="AC21" i="6"/>
  <c r="AD21" i="1"/>
  <c r="AD21" i="15"/>
  <c r="AB45" i="6"/>
  <c r="AQ49" i="11"/>
  <c r="AI29" i="13"/>
  <c r="W26" i="12"/>
  <c r="U8" i="13"/>
  <c r="P29" i="12"/>
  <c r="G26" i="15"/>
  <c r="J26" i="10"/>
  <c r="V26" i="12"/>
  <c r="K8" i="16"/>
  <c r="AQ49" i="15"/>
  <c r="AQ49" i="2"/>
  <c r="AQ5" i="4"/>
  <c r="AQ48" i="4"/>
  <c r="P26" i="15"/>
  <c r="J8" i="2"/>
  <c r="X26" i="2"/>
  <c r="AD8" i="16"/>
  <c r="AN29" i="5"/>
  <c r="AD21" i="9"/>
  <c r="AD21" i="4"/>
  <c r="AD21" i="13"/>
  <c r="AI26" i="5"/>
  <c r="Q26" i="10"/>
  <c r="H30" i="9"/>
  <c r="I29" i="11"/>
  <c r="I29" i="16"/>
  <c r="AI29" i="16"/>
  <c r="AI26" i="17"/>
  <c r="M8" i="12"/>
  <c r="H30" i="10"/>
  <c r="AI26" i="11"/>
  <c r="V8" i="13"/>
  <c r="P26" i="9"/>
  <c r="U8" i="12"/>
  <c r="V26" i="2"/>
  <c r="V26" i="14"/>
  <c r="S8" i="16"/>
  <c r="I8" i="9"/>
  <c r="P29" i="13"/>
  <c r="AQ49" i="13"/>
  <c r="AQ5" i="16"/>
  <c r="Q8" i="16"/>
  <c r="I29" i="2"/>
  <c r="T26" i="8"/>
  <c r="S8" i="8"/>
  <c r="P8" i="13"/>
  <c r="R8" i="12"/>
  <c r="AO8" i="15"/>
  <c r="R8" i="13"/>
  <c r="K29" i="16"/>
  <c r="AI26" i="9"/>
  <c r="D8" i="14"/>
  <c r="AQ49" i="6"/>
  <c r="K26" i="11"/>
  <c r="AB22" i="2"/>
  <c r="AD21" i="7"/>
  <c r="AD21" i="10"/>
  <c r="AD21" i="5"/>
  <c r="F72" i="2"/>
  <c r="AP72" i="13"/>
  <c r="AP26" i="12"/>
  <c r="AP72" i="12" s="1"/>
  <c r="AP26" i="5"/>
  <c r="AP72" i="5" s="1"/>
  <c r="AP26" i="7"/>
  <c r="AP72" i="7" s="1"/>
  <c r="AN26" i="9"/>
  <c r="AN26" i="6"/>
  <c r="AP26" i="17"/>
  <c r="AP72" i="17" s="1"/>
  <c r="AN26" i="17"/>
  <c r="AN26" i="14"/>
  <c r="AP72" i="16"/>
  <c r="AP26" i="10"/>
  <c r="AP72" i="10" s="1"/>
  <c r="AN26" i="10"/>
  <c r="F72" i="15"/>
  <c r="F72" i="28"/>
  <c r="F72" i="25"/>
  <c r="F72" i="29"/>
  <c r="F72" i="6"/>
  <c r="AP72" i="11"/>
  <c r="F72" i="1"/>
  <c r="Q26" i="13"/>
  <c r="F72" i="24"/>
  <c r="F72" i="14"/>
  <c r="F72" i="22"/>
  <c r="AG26" i="12"/>
  <c r="AH26" i="12"/>
  <c r="AN26" i="16"/>
  <c r="AN26" i="15"/>
  <c r="AG26" i="16"/>
  <c r="AG26" i="13"/>
  <c r="AN26" i="12"/>
  <c r="AH26" i="11"/>
  <c r="AG26" i="15"/>
  <c r="AH26" i="13"/>
  <c r="AG26" i="11"/>
  <c r="AC8" i="13"/>
  <c r="AI8" i="13"/>
  <c r="AI26" i="13"/>
  <c r="AH26" i="2"/>
  <c r="AN26" i="2"/>
  <c r="AC8" i="15"/>
  <c r="AC8" i="2"/>
  <c r="AH26" i="14"/>
  <c r="AD8" i="12"/>
  <c r="AC8" i="11"/>
  <c r="AG26" i="17"/>
  <c r="AI8" i="2"/>
  <c r="AI26" i="2"/>
  <c r="AI8" i="12"/>
  <c r="AI26" i="12"/>
  <c r="AI8" i="16"/>
  <c r="AI26" i="16"/>
  <c r="AC8" i="9"/>
  <c r="AH26" i="15"/>
  <c r="AN26" i="11"/>
  <c r="AH26" i="16"/>
  <c r="AN26" i="13"/>
  <c r="AG26" i="2"/>
  <c r="M26" i="14"/>
  <c r="F72" i="16"/>
  <c r="F72" i="8"/>
  <c r="H57" i="8"/>
  <c r="F72" i="30"/>
  <c r="F72" i="9"/>
  <c r="F72" i="31"/>
  <c r="F72" i="23"/>
  <c r="F72" i="12"/>
  <c r="F72" i="5"/>
  <c r="F72" i="17"/>
  <c r="F72" i="13"/>
  <c r="F72" i="7"/>
  <c r="I8" i="7"/>
  <c r="AA8" i="7"/>
  <c r="V26" i="7"/>
  <c r="AD8" i="7"/>
  <c r="H57" i="12"/>
  <c r="H57" i="14"/>
  <c r="H57" i="11"/>
  <c r="F72" i="19"/>
  <c r="E26" i="4"/>
  <c r="R26" i="5"/>
  <c r="U8" i="7"/>
  <c r="T26" i="7"/>
  <c r="R26" i="1"/>
  <c r="R26" i="4"/>
  <c r="M26" i="7"/>
  <c r="T26" i="4"/>
  <c r="E26" i="7"/>
  <c r="G26" i="4"/>
  <c r="R26" i="7"/>
  <c r="AD8" i="6"/>
  <c r="G26" i="17"/>
  <c r="T26" i="5"/>
  <c r="K26" i="7"/>
  <c r="K26" i="17"/>
  <c r="K26" i="4"/>
  <c r="E26" i="6"/>
  <c r="AO8" i="4"/>
  <c r="J26" i="4"/>
  <c r="P26" i="7"/>
  <c r="J26" i="17"/>
  <c r="I8" i="1"/>
  <c r="M8" i="24"/>
  <c r="V26" i="4"/>
  <c r="T26" i="1"/>
  <c r="G26" i="5"/>
  <c r="R26" i="6"/>
  <c r="Q26" i="4"/>
  <c r="J26" i="1"/>
  <c r="I8" i="4"/>
  <c r="Q26" i="6"/>
  <c r="K26" i="5"/>
  <c r="M8" i="23"/>
  <c r="W26" i="7"/>
  <c r="AO8" i="6"/>
  <c r="P26" i="5"/>
  <c r="E26" i="17"/>
  <c r="K26" i="6"/>
  <c r="T26" i="6"/>
  <c r="AO8" i="5"/>
  <c r="G26" i="1"/>
  <c r="W26" i="4"/>
  <c r="V26" i="6"/>
  <c r="H57" i="16"/>
  <c r="Q8" i="4"/>
  <c r="G8" i="11"/>
  <c r="AK72" i="9"/>
  <c r="R8" i="10"/>
  <c r="R26" i="13"/>
  <c r="AA26" i="9"/>
  <c r="V26" i="16"/>
  <c r="G8" i="4"/>
  <c r="AP72" i="4"/>
  <c r="V8" i="14"/>
  <c r="U26" i="2"/>
  <c r="H57" i="2"/>
  <c r="T26" i="15"/>
  <c r="T8" i="8"/>
  <c r="T8" i="16"/>
  <c r="E8" i="9"/>
  <c r="V8" i="4"/>
  <c r="AA26" i="2"/>
  <c r="J26" i="2"/>
  <c r="U26" i="6"/>
  <c r="AI8" i="6"/>
  <c r="K26" i="14"/>
  <c r="V8" i="12"/>
  <c r="M26" i="4"/>
  <c r="AQ70" i="2"/>
  <c r="I26" i="5"/>
  <c r="AA26" i="12"/>
  <c r="P26" i="16"/>
  <c r="F72" i="4"/>
  <c r="H7" i="1"/>
  <c r="V26" i="11"/>
  <c r="E8" i="4"/>
  <c r="W8" i="12"/>
  <c r="W8" i="9"/>
  <c r="M26" i="12"/>
  <c r="T8" i="4"/>
  <c r="W8" i="8"/>
  <c r="E8" i="7"/>
  <c r="J8" i="13"/>
  <c r="G8" i="8"/>
  <c r="J8" i="4"/>
  <c r="F72" i="11"/>
  <c r="AQ6" i="5"/>
  <c r="V8" i="9"/>
  <c r="R26" i="2"/>
  <c r="U26" i="10"/>
  <c r="M26" i="5"/>
  <c r="V8" i="2"/>
  <c r="P8" i="7"/>
  <c r="R26" i="15"/>
  <c r="M26" i="6"/>
  <c r="J8" i="8"/>
  <c r="U26" i="5"/>
  <c r="E8" i="6"/>
  <c r="T8" i="10"/>
  <c r="H57" i="9"/>
  <c r="H30" i="12"/>
  <c r="AB9" i="4"/>
  <c r="AI8" i="4"/>
  <c r="P8" i="8"/>
  <c r="W26" i="16"/>
  <c r="AA26" i="5"/>
  <c r="F72" i="18"/>
  <c r="K8" i="11"/>
  <c r="H7" i="12"/>
  <c r="Q8" i="9"/>
  <c r="P8" i="9"/>
  <c r="I26" i="13"/>
  <c r="G8" i="5"/>
  <c r="U26" i="9"/>
  <c r="P8" i="4"/>
  <c r="C24" i="11"/>
  <c r="P8" i="15"/>
  <c r="Q8" i="6"/>
  <c r="H7" i="4"/>
  <c r="K8" i="4"/>
  <c r="U26" i="11"/>
  <c r="R26" i="12"/>
  <c r="U26" i="14"/>
  <c r="R26" i="16"/>
  <c r="R8" i="7"/>
  <c r="P8" i="11"/>
  <c r="L9" i="4"/>
  <c r="V26" i="13"/>
  <c r="D26" i="8"/>
  <c r="G8" i="1"/>
  <c r="M26" i="10"/>
  <c r="AQ6" i="10"/>
  <c r="AA26" i="6"/>
  <c r="V8" i="8"/>
  <c r="I26" i="6"/>
  <c r="W8" i="11"/>
  <c r="AA26" i="4"/>
  <c r="W8" i="4"/>
  <c r="Q8" i="13"/>
  <c r="J8" i="11"/>
  <c r="H7" i="8"/>
  <c r="AA26" i="1"/>
  <c r="U8" i="8"/>
  <c r="U26" i="8"/>
  <c r="S8" i="7"/>
  <c r="E8" i="1"/>
  <c r="E26" i="1"/>
  <c r="J26" i="5"/>
  <c r="Q8" i="1"/>
  <c r="Q26" i="1"/>
  <c r="I8" i="8"/>
  <c r="I26" i="8"/>
  <c r="AC8" i="1"/>
  <c r="E8" i="10"/>
  <c r="E26" i="10"/>
  <c r="AA8" i="10"/>
  <c r="AA26" i="10"/>
  <c r="M26" i="9"/>
  <c r="U26" i="7"/>
  <c r="Q8" i="5"/>
  <c r="Q26" i="5"/>
  <c r="K8" i="8"/>
  <c r="K26" i="8"/>
  <c r="T8" i="9"/>
  <c r="T26" i="9"/>
  <c r="K8" i="1"/>
  <c r="K26" i="1"/>
  <c r="O8" i="18"/>
  <c r="G8" i="9"/>
  <c r="G26" i="9"/>
  <c r="I26" i="1"/>
  <c r="I26" i="9"/>
  <c r="AA26" i="8"/>
  <c r="G8" i="6"/>
  <c r="G26" i="6"/>
  <c r="K8" i="9"/>
  <c r="K26" i="9"/>
  <c r="M8" i="1"/>
  <c r="M26" i="1"/>
  <c r="AA26" i="7"/>
  <c r="V8" i="5"/>
  <c r="V26" i="5"/>
  <c r="P8" i="10"/>
  <c r="P26" i="10"/>
  <c r="S8" i="5"/>
  <c r="Q8" i="7"/>
  <c r="Q26" i="7"/>
  <c r="AD8" i="8"/>
  <c r="J8" i="7"/>
  <c r="J26" i="7"/>
  <c r="I26" i="7"/>
  <c r="AO8" i="1"/>
  <c r="E8" i="5"/>
  <c r="E26" i="5"/>
  <c r="P8" i="1"/>
  <c r="P26" i="1"/>
  <c r="I26" i="10"/>
  <c r="AD8" i="4"/>
  <c r="O26" i="10"/>
  <c r="AD8" i="5"/>
  <c r="G8" i="7"/>
  <c r="G26" i="7"/>
  <c r="W8" i="10"/>
  <c r="W26" i="10"/>
  <c r="U8" i="4"/>
  <c r="U26" i="4"/>
  <c r="W8" i="5"/>
  <c r="W26" i="5"/>
  <c r="AI8" i="1"/>
  <c r="I26" i="4"/>
  <c r="E8" i="8"/>
  <c r="E26" i="8"/>
  <c r="P8" i="6"/>
  <c r="P26" i="6"/>
  <c r="AI8" i="8"/>
  <c r="J26" i="6"/>
  <c r="G8" i="10"/>
  <c r="G26" i="10"/>
  <c r="J8" i="9"/>
  <c r="J26" i="9"/>
  <c r="D26" i="10"/>
  <c r="W8" i="1"/>
  <c r="W26" i="1"/>
  <c r="U8" i="1"/>
  <c r="U26" i="1"/>
  <c r="AI8" i="7"/>
  <c r="S8" i="6"/>
  <c r="W8" i="6"/>
  <c r="W26" i="6"/>
  <c r="M26" i="8"/>
  <c r="I26" i="15"/>
  <c r="AQ6" i="9"/>
  <c r="R8" i="11"/>
  <c r="R26" i="11"/>
  <c r="I8" i="11"/>
  <c r="I26" i="11"/>
  <c r="M8" i="11"/>
  <c r="M26" i="11"/>
  <c r="AA8" i="11"/>
  <c r="AA26" i="11"/>
  <c r="Q8" i="11"/>
  <c r="Q26" i="11"/>
  <c r="S8" i="11"/>
  <c r="E8" i="11"/>
  <c r="AI8" i="11"/>
  <c r="T26" i="11"/>
  <c r="AO8" i="11"/>
  <c r="H30" i="14"/>
  <c r="L9" i="13"/>
  <c r="AB9" i="16"/>
  <c r="W26" i="14"/>
  <c r="G26" i="16"/>
  <c r="M26" i="15"/>
  <c r="H7" i="14"/>
  <c r="M26" i="2"/>
  <c r="F72" i="32"/>
  <c r="AK29" i="4"/>
  <c r="W8" i="15"/>
  <c r="L9" i="15"/>
  <c r="AK29" i="1"/>
  <c r="AI8" i="17"/>
  <c r="H57" i="4"/>
  <c r="J8" i="6"/>
  <c r="V8" i="7"/>
  <c r="AQ6" i="11"/>
  <c r="P26" i="13"/>
  <c r="J8" i="17"/>
  <c r="H57" i="15"/>
  <c r="AK29" i="10"/>
  <c r="J26" i="14"/>
  <c r="AI8" i="9"/>
  <c r="AK29" i="17"/>
  <c r="H57" i="7"/>
  <c r="AB9" i="12"/>
  <c r="T8" i="2"/>
  <c r="L9" i="9"/>
  <c r="AA8" i="1"/>
  <c r="V8" i="6"/>
  <c r="R8" i="9"/>
  <c r="U8" i="11"/>
  <c r="AB9" i="14"/>
  <c r="AB9" i="2"/>
  <c r="M8" i="14"/>
  <c r="H7" i="16"/>
  <c r="M8" i="9"/>
  <c r="AD8" i="9"/>
  <c r="C7" i="14"/>
  <c r="AB9" i="11"/>
  <c r="AA8" i="6"/>
  <c r="K26" i="15"/>
  <c r="Q26" i="14"/>
  <c r="T8" i="12"/>
  <c r="T26" i="12"/>
  <c r="I29" i="1"/>
  <c r="P8" i="5"/>
  <c r="L9" i="1"/>
  <c r="L9" i="14"/>
  <c r="K26" i="2"/>
  <c r="C7" i="10"/>
  <c r="AB9" i="6"/>
  <c r="I26" i="16"/>
  <c r="C7" i="8"/>
  <c r="K26" i="13"/>
  <c r="AB9" i="1"/>
  <c r="J8" i="10"/>
  <c r="K8" i="13"/>
  <c r="AQ6" i="6"/>
  <c r="K26" i="16"/>
  <c r="P26" i="2"/>
  <c r="AA26" i="16"/>
  <c r="AQ6" i="12"/>
  <c r="G26" i="12"/>
  <c r="U26" i="15"/>
  <c r="Q26" i="16"/>
  <c r="AQ6" i="14"/>
  <c r="T8" i="6"/>
  <c r="T26" i="14"/>
  <c r="G8" i="15"/>
  <c r="J26" i="12"/>
  <c r="H57" i="13"/>
  <c r="T8" i="7"/>
  <c r="K26" i="12"/>
  <c r="AK29" i="16"/>
  <c r="AB9" i="8"/>
  <c r="L9" i="6"/>
  <c r="R8" i="5"/>
  <c r="AB9" i="10"/>
  <c r="AQ48" i="6"/>
  <c r="U26" i="13"/>
  <c r="L9" i="10"/>
  <c r="H7" i="13"/>
  <c r="H57" i="17"/>
  <c r="H7" i="7"/>
  <c r="H7" i="10"/>
  <c r="H7" i="11"/>
  <c r="U26" i="12"/>
  <c r="J8" i="15"/>
  <c r="L9" i="5"/>
  <c r="AI8" i="14"/>
  <c r="H9" i="13"/>
  <c r="R8" i="6"/>
  <c r="H57" i="6"/>
  <c r="L9" i="12"/>
  <c r="W8" i="13"/>
  <c r="U8" i="2"/>
  <c r="AB9" i="15"/>
  <c r="AB9" i="7"/>
  <c r="H7" i="6"/>
  <c r="G26" i="2"/>
  <c r="AQ6" i="16"/>
  <c r="AK72" i="2"/>
  <c r="H7" i="5"/>
  <c r="H9" i="8"/>
  <c r="AQ47" i="15"/>
  <c r="AB9" i="13"/>
  <c r="L9" i="2"/>
  <c r="W8" i="7"/>
  <c r="H7" i="9"/>
  <c r="AK29" i="12"/>
  <c r="M8" i="4"/>
  <c r="AQ6" i="8"/>
  <c r="M8" i="13"/>
  <c r="M26" i="13"/>
  <c r="AA8" i="5"/>
  <c r="AK57" i="14"/>
  <c r="AK29" i="14"/>
  <c r="AK29" i="15"/>
  <c r="AQ6" i="13"/>
  <c r="K8" i="17"/>
  <c r="AD8" i="2"/>
  <c r="AK57" i="5"/>
  <c r="AK29" i="5"/>
  <c r="AB9" i="5"/>
  <c r="S8" i="13"/>
  <c r="AA26" i="13"/>
  <c r="AA8" i="13"/>
  <c r="AG8" i="2"/>
  <c r="K8" i="5"/>
  <c r="G26" i="14"/>
  <c r="G8" i="14"/>
  <c r="AQ6" i="15"/>
  <c r="D8" i="10"/>
  <c r="AD8" i="13"/>
  <c r="AQ49" i="10"/>
  <c r="AC8" i="4"/>
  <c r="G8" i="17"/>
  <c r="U8" i="6"/>
  <c r="AI8" i="10"/>
  <c r="C9" i="16"/>
  <c r="J8" i="5"/>
  <c r="L9" i="8"/>
  <c r="AO8" i="17"/>
  <c r="M8" i="5"/>
  <c r="M8" i="6"/>
  <c r="D8" i="8"/>
  <c r="R26" i="14"/>
  <c r="R8" i="14"/>
  <c r="H57" i="1"/>
  <c r="J8" i="1"/>
  <c r="AC8" i="5"/>
  <c r="AC8" i="8"/>
  <c r="H57" i="10"/>
  <c r="Q8" i="10"/>
  <c r="I8" i="6"/>
  <c r="AO8" i="7"/>
  <c r="S8" i="9"/>
  <c r="AK29" i="11"/>
  <c r="Q8" i="12"/>
  <c r="Q26" i="12"/>
  <c r="C9" i="12"/>
  <c r="AD8" i="11"/>
  <c r="D8" i="2"/>
  <c r="Q26" i="15"/>
  <c r="Q8" i="15"/>
  <c r="L9" i="11"/>
  <c r="H57" i="5"/>
  <c r="K8" i="7"/>
  <c r="AC8" i="10"/>
  <c r="V8" i="10"/>
  <c r="AK72" i="7"/>
  <c r="C9" i="11"/>
  <c r="AB9" i="9"/>
  <c r="AD8" i="15"/>
  <c r="AB45" i="11"/>
  <c r="I8" i="12"/>
  <c r="I26" i="12"/>
  <c r="C9" i="13"/>
  <c r="R8" i="8"/>
  <c r="S8" i="14"/>
  <c r="C9" i="17"/>
  <c r="H9" i="1"/>
  <c r="AC8" i="7"/>
  <c r="AK29" i="6"/>
  <c r="AK57" i="6"/>
  <c r="I8" i="5"/>
  <c r="AD8" i="10"/>
  <c r="L9" i="7"/>
  <c r="AQ6" i="7"/>
  <c r="AC8" i="16"/>
  <c r="Q8" i="2"/>
  <c r="Q26" i="2"/>
  <c r="AA8" i="15"/>
  <c r="AA26" i="15"/>
  <c r="C9" i="15"/>
  <c r="AD8" i="17"/>
  <c r="AC8" i="17"/>
  <c r="AD8" i="1"/>
  <c r="R8" i="1"/>
  <c r="AB45" i="5"/>
  <c r="C9" i="7"/>
  <c r="AA8" i="9"/>
  <c r="M8" i="10"/>
  <c r="AK29" i="8"/>
  <c r="AK57" i="8"/>
  <c r="AQ48" i="7"/>
  <c r="AK29" i="13"/>
  <c r="H30" i="11"/>
  <c r="H7" i="15"/>
  <c r="C7" i="2"/>
  <c r="T26" i="13"/>
  <c r="T8" i="13"/>
  <c r="I26" i="14"/>
  <c r="I8" i="14"/>
  <c r="AI8" i="15"/>
  <c r="AG8" i="12"/>
  <c r="M8" i="16"/>
  <c r="M26" i="16"/>
  <c r="AC8" i="14"/>
  <c r="T8" i="1"/>
  <c r="AA8" i="4"/>
  <c r="Q8" i="8"/>
  <c r="AC8" i="12"/>
  <c r="J26" i="16"/>
  <c r="J8" i="16"/>
  <c r="G26" i="13"/>
  <c r="G8" i="13"/>
  <c r="Q57" i="2"/>
  <c r="AP72" i="15"/>
  <c r="W26" i="2"/>
  <c r="W8" i="2"/>
  <c r="C57" i="2"/>
  <c r="E8" i="17"/>
  <c r="T8" i="5"/>
  <c r="H9" i="10"/>
  <c r="K8" i="6"/>
  <c r="AC8" i="6"/>
  <c r="K8" i="10"/>
  <c r="P8" i="12"/>
  <c r="P26" i="12"/>
  <c r="P26" i="14"/>
  <c r="P8" i="14"/>
  <c r="AA8" i="14"/>
  <c r="AA26" i="14"/>
  <c r="R8" i="4"/>
  <c r="AI8" i="5"/>
  <c r="U8" i="5"/>
  <c r="M8" i="7"/>
  <c r="U8" i="10"/>
  <c r="V8" i="11"/>
  <c r="V8" i="15"/>
  <c r="V26" i="15"/>
  <c r="L9" i="16"/>
  <c r="AB45" i="13"/>
  <c r="U26" i="16"/>
  <c r="U8" i="16"/>
  <c r="AP30" i="33"/>
  <c r="AM30" i="33"/>
  <c r="AK30" i="33"/>
  <c r="AI30" i="33"/>
  <c r="AG30" i="33"/>
  <c r="AD30" i="33"/>
  <c r="AC30" i="33"/>
  <c r="Z30" i="33"/>
  <c r="Y30" i="33"/>
  <c r="X30" i="33"/>
  <c r="W30" i="33"/>
  <c r="R30" i="33"/>
  <c r="P30" i="33"/>
  <c r="O30" i="33"/>
  <c r="M30" i="33"/>
  <c r="J30" i="33"/>
  <c r="O72" i="2" l="1"/>
  <c r="AD26" i="11"/>
  <c r="AG72" i="4"/>
  <c r="H29" i="16"/>
  <c r="AG72" i="8"/>
  <c r="O72" i="5"/>
  <c r="AG72" i="14"/>
  <c r="O72" i="16"/>
  <c r="O72" i="9"/>
  <c r="O72" i="11"/>
  <c r="AC26" i="7"/>
  <c r="AO22" i="9"/>
  <c r="AG72" i="9"/>
  <c r="AC26" i="2"/>
  <c r="AG72" i="6"/>
  <c r="AC26" i="12"/>
  <c r="AC26" i="5"/>
  <c r="AO22" i="16"/>
  <c r="AC26" i="1"/>
  <c r="AG72" i="5"/>
  <c r="AG72" i="1"/>
  <c r="O72" i="8"/>
  <c r="AB21" i="16"/>
  <c r="AN72" i="1"/>
  <c r="AC26" i="10"/>
  <c r="H29" i="2"/>
  <c r="O72" i="7"/>
  <c r="AO22" i="2"/>
  <c r="H29" i="9"/>
  <c r="G72" i="8"/>
  <c r="W72" i="11"/>
  <c r="H29" i="7"/>
  <c r="AO22" i="13"/>
  <c r="O72" i="15"/>
  <c r="H29" i="5"/>
  <c r="AO22" i="12"/>
  <c r="AD26" i="6"/>
  <c r="AD26" i="8"/>
  <c r="W72" i="15"/>
  <c r="Z28" i="2"/>
  <c r="AD26" i="17"/>
  <c r="AB21" i="1"/>
  <c r="H29" i="10"/>
  <c r="X28" i="2"/>
  <c r="G72" i="11"/>
  <c r="H29" i="1"/>
  <c r="AN72" i="7"/>
  <c r="AC26" i="15"/>
  <c r="J72" i="13"/>
  <c r="AC26" i="8"/>
  <c r="AO22" i="8"/>
  <c r="AB21" i="7"/>
  <c r="G72" i="15"/>
  <c r="AD26" i="1"/>
  <c r="H29" i="8"/>
  <c r="AC26" i="11"/>
  <c r="Z28" i="16"/>
  <c r="J72" i="8"/>
  <c r="AN72" i="4"/>
  <c r="O72" i="13"/>
  <c r="AG72" i="7"/>
  <c r="O72" i="14"/>
  <c r="AD26" i="5"/>
  <c r="V72" i="2"/>
  <c r="AD26" i="9"/>
  <c r="AC26" i="6"/>
  <c r="AG72" i="10"/>
  <c r="E72" i="9"/>
  <c r="E26" i="11"/>
  <c r="AD26" i="12"/>
  <c r="AC26" i="13"/>
  <c r="AC26" i="17"/>
  <c r="AO22" i="5"/>
  <c r="AB21" i="9"/>
  <c r="AC26" i="16"/>
  <c r="W72" i="12"/>
  <c r="AD26" i="16"/>
  <c r="H29" i="15"/>
  <c r="AD26" i="2"/>
  <c r="AO22" i="17"/>
  <c r="AB21" i="4"/>
  <c r="AC26" i="4"/>
  <c r="AB21" i="15"/>
  <c r="AO22" i="14"/>
  <c r="AB21" i="11"/>
  <c r="AB21" i="12"/>
  <c r="K72" i="11"/>
  <c r="AI72" i="15"/>
  <c r="AO22" i="11"/>
  <c r="AB21" i="8"/>
  <c r="AO22" i="4"/>
  <c r="AB21" i="14"/>
  <c r="AO22" i="15"/>
  <c r="P72" i="15"/>
  <c r="AB21" i="5"/>
  <c r="AI72" i="7"/>
  <c r="AI72" i="8"/>
  <c r="AI72" i="10"/>
  <c r="AB21" i="13"/>
  <c r="AI72" i="9"/>
  <c r="AI72" i="4"/>
  <c r="AO22" i="1"/>
  <c r="AI72" i="14"/>
  <c r="AI72" i="6"/>
  <c r="AB21" i="17"/>
  <c r="AO22" i="7"/>
  <c r="AB21" i="2"/>
  <c r="X28" i="16"/>
  <c r="AD26" i="7"/>
  <c r="AO22" i="10"/>
  <c r="AB21" i="10"/>
  <c r="AB21" i="6"/>
  <c r="H29" i="4"/>
  <c r="AC26" i="14"/>
  <c r="K72" i="10"/>
  <c r="AI72" i="5"/>
  <c r="H29" i="6"/>
  <c r="J72" i="10"/>
  <c r="AD26" i="15"/>
  <c r="AI72" i="1"/>
  <c r="H29" i="13"/>
  <c r="O72" i="1"/>
  <c r="AI72" i="11"/>
  <c r="J72" i="11"/>
  <c r="O72" i="4"/>
  <c r="J72" i="15"/>
  <c r="O72" i="6"/>
  <c r="AD26" i="4"/>
  <c r="AD26" i="13"/>
  <c r="AO22" i="6"/>
  <c r="G72" i="13"/>
  <c r="I72" i="14"/>
  <c r="H29" i="11"/>
  <c r="H8" i="13"/>
  <c r="I72" i="16"/>
  <c r="C8" i="14"/>
  <c r="M72" i="11"/>
  <c r="M72" i="8"/>
  <c r="W72" i="1"/>
  <c r="I72" i="9"/>
  <c r="M72" i="12"/>
  <c r="J72" i="2"/>
  <c r="J72" i="1"/>
  <c r="K72" i="17"/>
  <c r="AI72" i="2"/>
  <c r="AN72" i="15"/>
  <c r="AN72" i="5"/>
  <c r="AD26" i="14"/>
  <c r="G72" i="14"/>
  <c r="J72" i="12"/>
  <c r="G72" i="12"/>
  <c r="J72" i="14"/>
  <c r="W72" i="6"/>
  <c r="W72" i="5"/>
  <c r="G72" i="7"/>
  <c r="E72" i="5"/>
  <c r="M72" i="1"/>
  <c r="K72" i="8"/>
  <c r="I72" i="6"/>
  <c r="I72" i="5"/>
  <c r="J72" i="17"/>
  <c r="K72" i="7"/>
  <c r="M72" i="7"/>
  <c r="AI72" i="13"/>
  <c r="AG72" i="15"/>
  <c r="AN72" i="16"/>
  <c r="J72" i="16"/>
  <c r="M72" i="16"/>
  <c r="M72" i="13"/>
  <c r="G72" i="2"/>
  <c r="C26" i="10"/>
  <c r="M72" i="2"/>
  <c r="H29" i="14"/>
  <c r="I72" i="11"/>
  <c r="G72" i="9"/>
  <c r="W72" i="4"/>
  <c r="W72" i="7"/>
  <c r="AG72" i="17"/>
  <c r="AN72" i="6"/>
  <c r="W72" i="13"/>
  <c r="K72" i="2"/>
  <c r="H8" i="16"/>
  <c r="H26" i="14"/>
  <c r="J72" i="9"/>
  <c r="K72" i="9"/>
  <c r="E72" i="10"/>
  <c r="J72" i="5"/>
  <c r="H8" i="8"/>
  <c r="I72" i="13"/>
  <c r="W72" i="16"/>
  <c r="M72" i="5"/>
  <c r="M72" i="4"/>
  <c r="G72" i="1"/>
  <c r="G72" i="5"/>
  <c r="G72" i="17"/>
  <c r="M72" i="14"/>
  <c r="AI72" i="16"/>
  <c r="AN72" i="12"/>
  <c r="AN72" i="10"/>
  <c r="AN72" i="9"/>
  <c r="W72" i="2"/>
  <c r="I72" i="12"/>
  <c r="K72" i="12"/>
  <c r="K72" i="15"/>
  <c r="E72" i="8"/>
  <c r="O72" i="10"/>
  <c r="I72" i="7"/>
  <c r="E72" i="1"/>
  <c r="K72" i="5"/>
  <c r="J72" i="4"/>
  <c r="AG72" i="2"/>
  <c r="AG72" i="13"/>
  <c r="AG72" i="12"/>
  <c r="H8" i="10"/>
  <c r="P72" i="2"/>
  <c r="K72" i="13"/>
  <c r="M72" i="15"/>
  <c r="G72" i="10"/>
  <c r="W72" i="10"/>
  <c r="J72" i="7"/>
  <c r="G72" i="6"/>
  <c r="K72" i="1"/>
  <c r="M72" i="10"/>
  <c r="M72" i="6"/>
  <c r="K72" i="14"/>
  <c r="AN72" i="13"/>
  <c r="AI72" i="12"/>
  <c r="O72" i="12"/>
  <c r="W72" i="9"/>
  <c r="P72" i="14"/>
  <c r="P72" i="12"/>
  <c r="P72" i="13"/>
  <c r="G72" i="16"/>
  <c r="I72" i="4"/>
  <c r="I72" i="10"/>
  <c r="M72" i="9"/>
  <c r="H8" i="12"/>
  <c r="K72" i="6"/>
  <c r="E72" i="6"/>
  <c r="G72" i="4"/>
  <c r="AN72" i="14"/>
  <c r="W72" i="8"/>
  <c r="K72" i="16"/>
  <c r="W72" i="14"/>
  <c r="I72" i="15"/>
  <c r="J72" i="6"/>
  <c r="I72" i="8"/>
  <c r="H29" i="12"/>
  <c r="P72" i="16"/>
  <c r="E72" i="17"/>
  <c r="K72" i="4"/>
  <c r="E72" i="7"/>
  <c r="E72" i="4"/>
  <c r="AN72" i="11"/>
  <c r="AN72" i="2"/>
  <c r="AG72" i="11"/>
  <c r="AG72" i="16"/>
  <c r="AN72" i="17"/>
  <c r="AD26" i="10"/>
  <c r="C21" i="11"/>
  <c r="AQ24" i="11"/>
  <c r="AP26" i="14"/>
  <c r="AP72" i="14" s="1"/>
  <c r="AP26" i="9"/>
  <c r="AP72" i="9" s="1"/>
  <c r="AP26" i="8"/>
  <c r="AP72" i="8" s="1"/>
  <c r="AN26" i="8"/>
  <c r="AP26" i="6"/>
  <c r="AP72" i="6" s="1"/>
  <c r="AC26" i="9"/>
  <c r="H8" i="1"/>
  <c r="H26" i="4"/>
  <c r="H26" i="6"/>
  <c r="H26" i="1"/>
  <c r="I72" i="1"/>
  <c r="AQ9" i="4"/>
  <c r="H26" i="12"/>
  <c r="C8" i="10"/>
  <c r="H26" i="13"/>
  <c r="H26" i="16"/>
  <c r="H8" i="6"/>
  <c r="AK72" i="1"/>
  <c r="H26" i="8"/>
  <c r="AK72" i="5"/>
  <c r="AK72" i="12"/>
  <c r="AK72" i="8"/>
  <c r="AK72" i="6"/>
  <c r="AK72" i="14"/>
  <c r="AK72" i="4"/>
  <c r="AK72" i="15"/>
  <c r="AK72" i="10"/>
  <c r="AK72" i="13"/>
  <c r="AK72" i="11"/>
  <c r="AK72" i="17"/>
  <c r="AK72" i="16"/>
  <c r="H8" i="4"/>
  <c r="AQ9" i="5"/>
  <c r="H8" i="14"/>
  <c r="AQ9" i="2"/>
  <c r="AQ9" i="13"/>
  <c r="C8" i="8"/>
  <c r="C26" i="8"/>
  <c r="H26" i="10"/>
  <c r="H8" i="5"/>
  <c r="H26" i="5"/>
  <c r="H8" i="9"/>
  <c r="H26" i="9"/>
  <c r="H8" i="7"/>
  <c r="H26" i="7"/>
  <c r="AQ9" i="1"/>
  <c r="AQ9" i="12"/>
  <c r="AQ9" i="9"/>
  <c r="H8" i="11"/>
  <c r="H26" i="11"/>
  <c r="AQ9" i="14"/>
  <c r="AQ9" i="6"/>
  <c r="AQ9" i="10"/>
  <c r="AQ9" i="15"/>
  <c r="AQ9" i="8"/>
  <c r="AQ9" i="7"/>
  <c r="AQ9" i="11"/>
  <c r="AQ9" i="16"/>
  <c r="C8" i="2"/>
  <c r="H26" i="15"/>
  <c r="H8" i="15"/>
  <c r="AI58" i="33"/>
  <c r="AG58" i="33"/>
  <c r="AG57" i="33" l="1"/>
  <c r="AI57" i="33"/>
  <c r="AD72" i="11"/>
  <c r="Z27" i="2"/>
  <c r="AC72" i="12"/>
  <c r="AC72" i="2"/>
  <c r="AC72" i="1"/>
  <c r="Z27" i="16"/>
  <c r="AC72" i="5"/>
  <c r="AQ22" i="16"/>
  <c r="AO21" i="16"/>
  <c r="AO21" i="9"/>
  <c r="AC72" i="13"/>
  <c r="AQ22" i="9"/>
  <c r="AC72" i="7"/>
  <c r="AQ22" i="5"/>
  <c r="AD72" i="9"/>
  <c r="AD72" i="17"/>
  <c r="AO21" i="17"/>
  <c r="AC72" i="11"/>
  <c r="AO21" i="13"/>
  <c r="AC72" i="10"/>
  <c r="AD72" i="5"/>
  <c r="AD72" i="12"/>
  <c r="AD72" i="1"/>
  <c r="AD72" i="8"/>
  <c r="AD72" i="16"/>
  <c r="E72" i="11"/>
  <c r="AO21" i="14"/>
  <c r="AD72" i="6"/>
  <c r="AO21" i="4"/>
  <c r="AC72" i="16"/>
  <c r="AQ22" i="8"/>
  <c r="AO21" i="12"/>
  <c r="AQ22" i="2"/>
  <c r="AC72" i="6"/>
  <c r="AC72" i="8"/>
  <c r="AQ22" i="13"/>
  <c r="AQ22" i="17"/>
  <c r="AO21" i="2"/>
  <c r="AQ22" i="12"/>
  <c r="AO21" i="5"/>
  <c r="AQ22" i="14"/>
  <c r="AC72" i="4"/>
  <c r="AO21" i="8"/>
  <c r="X27" i="2"/>
  <c r="AQ22" i="4"/>
  <c r="AC72" i="15"/>
  <c r="AC72" i="17"/>
  <c r="AQ22" i="11"/>
  <c r="AD72" i="15"/>
  <c r="AO21" i="10"/>
  <c r="AO21" i="1"/>
  <c r="AD72" i="2"/>
  <c r="AQ22" i="6"/>
  <c r="AD72" i="7"/>
  <c r="AQ22" i="15"/>
  <c r="AD72" i="13"/>
  <c r="X27" i="16"/>
  <c r="AD72" i="4"/>
  <c r="AC72" i="14"/>
  <c r="AO21" i="7"/>
  <c r="AO21" i="15"/>
  <c r="AO21" i="11"/>
  <c r="AQ22" i="7"/>
  <c r="H72" i="14"/>
  <c r="AQ22" i="1"/>
  <c r="AO21" i="6"/>
  <c r="AQ22" i="10"/>
  <c r="H72" i="12"/>
  <c r="AD72" i="10"/>
  <c r="H72" i="8"/>
  <c r="H72" i="7"/>
  <c r="H72" i="10"/>
  <c r="H72" i="15"/>
  <c r="AD72" i="14"/>
  <c r="H72" i="1"/>
  <c r="AC72" i="9"/>
  <c r="H72" i="16"/>
  <c r="H72" i="11"/>
  <c r="H72" i="13"/>
  <c r="H72" i="6"/>
  <c r="H72" i="9"/>
  <c r="H72" i="4"/>
  <c r="AN72" i="8"/>
  <c r="H72" i="5"/>
  <c r="Z8" i="16" l="1"/>
  <c r="Z8" i="2"/>
  <c r="Z72" i="2"/>
  <c r="Z72" i="16"/>
  <c r="X8" i="16"/>
  <c r="AQ21" i="5"/>
  <c r="AQ21" i="7"/>
  <c r="AQ21" i="6"/>
  <c r="AQ21" i="8"/>
  <c r="AO26" i="2"/>
  <c r="AQ21" i="9"/>
  <c r="AQ21" i="10"/>
  <c r="AQ21" i="11"/>
  <c r="AO26" i="16"/>
  <c r="AO26" i="12"/>
  <c r="X72" i="16"/>
  <c r="X72" i="2"/>
  <c r="X8" i="2"/>
  <c r="AO26" i="13"/>
  <c r="AO26" i="15"/>
  <c r="AO26" i="14"/>
  <c r="AB71" i="33"/>
  <c r="H71" i="33"/>
  <c r="C71" i="33"/>
  <c r="AB70" i="33"/>
  <c r="H70" i="33"/>
  <c r="C70" i="33"/>
  <c r="H69" i="33"/>
  <c r="H68" i="33"/>
  <c r="H67" i="33"/>
  <c r="H66" i="33"/>
  <c r="H64" i="33"/>
  <c r="H63" i="33"/>
  <c r="H62" i="33"/>
  <c r="H61" i="33"/>
  <c r="H60" i="33"/>
  <c r="H59" i="33"/>
  <c r="AP58" i="33"/>
  <c r="AN58" i="33"/>
  <c r="AD58" i="33"/>
  <c r="AC58" i="33"/>
  <c r="Z58" i="33"/>
  <c r="Y58" i="33"/>
  <c r="X58" i="33"/>
  <c r="W58" i="33"/>
  <c r="R58" i="33"/>
  <c r="P58" i="33"/>
  <c r="O58" i="33"/>
  <c r="M58" i="33"/>
  <c r="K58" i="33"/>
  <c r="J58" i="33"/>
  <c r="I58" i="33"/>
  <c r="F58" i="33"/>
  <c r="H55" i="33"/>
  <c r="C55" i="33"/>
  <c r="AB54" i="33"/>
  <c r="H54" i="33"/>
  <c r="C54" i="33"/>
  <c r="H53" i="33"/>
  <c r="C53" i="33"/>
  <c r="AB52" i="33"/>
  <c r="H52" i="33"/>
  <c r="C52" i="33"/>
  <c r="AB51" i="33"/>
  <c r="H51" i="33"/>
  <c r="C51" i="33"/>
  <c r="H50" i="33"/>
  <c r="C50" i="33"/>
  <c r="H49" i="33"/>
  <c r="C49" i="33"/>
  <c r="H48" i="33"/>
  <c r="C48" i="33"/>
  <c r="H47" i="33"/>
  <c r="C47" i="33"/>
  <c r="H46" i="33"/>
  <c r="C46" i="33"/>
  <c r="AP45" i="33"/>
  <c r="AN45" i="33"/>
  <c r="AM45" i="33"/>
  <c r="AK45" i="33"/>
  <c r="AH45" i="33"/>
  <c r="AG45" i="33"/>
  <c r="AE45" i="33"/>
  <c r="AD45" i="33"/>
  <c r="AC45" i="33"/>
  <c r="Z45" i="33"/>
  <c r="Y45" i="33"/>
  <c r="X45" i="33"/>
  <c r="W45" i="33"/>
  <c r="V45" i="33"/>
  <c r="Q45" i="33"/>
  <c r="O45" i="33"/>
  <c r="M45" i="33"/>
  <c r="K45" i="33"/>
  <c r="J45" i="33"/>
  <c r="I45" i="33"/>
  <c r="G45" i="33"/>
  <c r="F45" i="33"/>
  <c r="E45" i="33"/>
  <c r="AB43" i="33"/>
  <c r="AB42" i="33"/>
  <c r="H42" i="33"/>
  <c r="AB41" i="33"/>
  <c r="H41" i="33"/>
  <c r="AB40" i="33"/>
  <c r="H40" i="33"/>
  <c r="AB39" i="33"/>
  <c r="H39" i="33"/>
  <c r="H38" i="33"/>
  <c r="AB37" i="33"/>
  <c r="H37" i="33"/>
  <c r="H36" i="33"/>
  <c r="AB35" i="33"/>
  <c r="H35" i="33"/>
  <c r="H34" i="33"/>
  <c r="AB33" i="33"/>
  <c r="H33" i="33"/>
  <c r="AB31" i="33"/>
  <c r="H31" i="33"/>
  <c r="AB28" i="33"/>
  <c r="AA27" i="33"/>
  <c r="H28" i="33"/>
  <c r="C28" i="33"/>
  <c r="AP27" i="33"/>
  <c r="AO27" i="33"/>
  <c r="AN27" i="33"/>
  <c r="AM27" i="33"/>
  <c r="AK27" i="33"/>
  <c r="AI27" i="33"/>
  <c r="AH27" i="33"/>
  <c r="AG27" i="33"/>
  <c r="AE27" i="33"/>
  <c r="AD27" i="33"/>
  <c r="AC27" i="33"/>
  <c r="V27" i="33"/>
  <c r="U27" i="33"/>
  <c r="T27" i="33"/>
  <c r="S27" i="33"/>
  <c r="R27" i="33"/>
  <c r="Q27" i="33"/>
  <c r="P27" i="33"/>
  <c r="O27" i="33"/>
  <c r="M27" i="33"/>
  <c r="K27" i="33"/>
  <c r="J27" i="33"/>
  <c r="I27" i="33"/>
  <c r="G27" i="33"/>
  <c r="F27" i="33"/>
  <c r="E27" i="33"/>
  <c r="AB25" i="33"/>
  <c r="C25" i="33"/>
  <c r="Z21" i="33"/>
  <c r="Y21" i="33"/>
  <c r="X21" i="33"/>
  <c r="M21" i="33"/>
  <c r="K21" i="33"/>
  <c r="J21" i="33"/>
  <c r="F21" i="33"/>
  <c r="J9" i="33"/>
  <c r="AP9" i="33"/>
  <c r="AM9" i="33"/>
  <c r="AK9" i="33"/>
  <c r="AI9" i="33"/>
  <c r="AD9" i="33"/>
  <c r="AC9" i="33"/>
  <c r="Z9" i="33"/>
  <c r="Y9" i="33"/>
  <c r="X9" i="33"/>
  <c r="W9" i="33"/>
  <c r="V9" i="33"/>
  <c r="R9" i="33"/>
  <c r="Q9" i="33"/>
  <c r="P9" i="33"/>
  <c r="K9" i="33"/>
  <c r="G9" i="33"/>
  <c r="F9" i="33"/>
  <c r="E9" i="33"/>
  <c r="AP7" i="33"/>
  <c r="F7" i="33"/>
  <c r="AB5" i="33"/>
  <c r="H5" i="33"/>
  <c r="C5" i="33"/>
  <c r="H3" i="33"/>
  <c r="L2" i="33"/>
  <c r="Z57" i="33" l="1"/>
  <c r="M57" i="33"/>
  <c r="AC57" i="33"/>
  <c r="H27" i="33"/>
  <c r="O57" i="33"/>
  <c r="AD57" i="33"/>
  <c r="AB27" i="33"/>
  <c r="P57" i="33"/>
  <c r="AN57" i="33"/>
  <c r="R57" i="33"/>
  <c r="AP57" i="33"/>
  <c r="W57" i="33"/>
  <c r="X57" i="33"/>
  <c r="AG29" i="33"/>
  <c r="C27" i="33"/>
  <c r="Y57" i="33"/>
  <c r="I57" i="33"/>
  <c r="J57" i="33"/>
  <c r="W29" i="33"/>
  <c r="X29" i="33"/>
  <c r="AC29" i="33"/>
  <c r="O29" i="33"/>
  <c r="Y29" i="33"/>
  <c r="Z29" i="33"/>
  <c r="M29" i="33"/>
  <c r="AD29" i="33"/>
  <c r="H45" i="33"/>
  <c r="F29" i="33"/>
  <c r="F57" i="33"/>
  <c r="H58" i="33"/>
  <c r="C45" i="33"/>
  <c r="AP29" i="33"/>
  <c r="AP8" i="33"/>
  <c r="F8" i="33"/>
  <c r="F26" i="33"/>
  <c r="F72" i="33" l="1"/>
  <c r="V58" i="15" l="1"/>
  <c r="V58" i="7"/>
  <c r="V58" i="14"/>
  <c r="V58" i="6"/>
  <c r="V58" i="13"/>
  <c r="V58" i="5"/>
  <c r="V58" i="12"/>
  <c r="V58" i="11"/>
  <c r="V58" i="10"/>
  <c r="V58" i="9"/>
  <c r="V58" i="16"/>
  <c r="V58" i="8"/>
  <c r="V57" i="11" l="1"/>
  <c r="V29" i="11"/>
  <c r="V57" i="14"/>
  <c r="V29" i="14"/>
  <c r="V57" i="12"/>
  <c r="V29" i="12"/>
  <c r="V57" i="9"/>
  <c r="V29" i="9"/>
  <c r="V29" i="7"/>
  <c r="V57" i="7"/>
  <c r="V57" i="5"/>
  <c r="V29" i="5"/>
  <c r="V57" i="16"/>
  <c r="V29" i="16"/>
  <c r="V57" i="10"/>
  <c r="V29" i="10"/>
  <c r="V57" i="8"/>
  <c r="V29" i="8"/>
  <c r="V29" i="13"/>
  <c r="V57" i="13"/>
  <c r="V57" i="6"/>
  <c r="V29" i="6"/>
  <c r="V29" i="15"/>
  <c r="V57" i="15"/>
  <c r="V72" i="9" l="1"/>
  <c r="V72" i="11"/>
  <c r="V72" i="7"/>
  <c r="V72" i="5"/>
  <c r="V72" i="16"/>
  <c r="V72" i="12"/>
  <c r="V72" i="13"/>
  <c r="V72" i="8"/>
  <c r="V72" i="15"/>
  <c r="V72" i="6"/>
  <c r="V72" i="14"/>
  <c r="V72" i="10"/>
  <c r="V58" i="21" l="1"/>
  <c r="V58" i="19"/>
  <c r="V58" i="1"/>
  <c r="V58" i="17"/>
  <c r="V58" i="4"/>
  <c r="V57" i="4" l="1"/>
  <c r="V57" i="1"/>
  <c r="V57" i="19"/>
  <c r="V57" i="17"/>
  <c r="V57" i="21"/>
  <c r="V58" i="18" l="1"/>
  <c r="V57" i="18" l="1"/>
  <c r="N9" i="18" l="1"/>
  <c r="N9" i="19" l="1"/>
  <c r="N9" i="22" l="1"/>
  <c r="N9" i="23"/>
  <c r="N26" i="23" s="1"/>
  <c r="N9" i="21"/>
  <c r="N72" i="23" l="1"/>
  <c r="AK7" i="19" l="1"/>
  <c r="AF7" i="19"/>
  <c r="AK26" i="19" l="1"/>
  <c r="AK8" i="19"/>
  <c r="AF26" i="19"/>
  <c r="AF8" i="19"/>
  <c r="AN26" i="19" l="1"/>
  <c r="AP26" i="19"/>
  <c r="AP72" i="19" s="1"/>
  <c r="AN72" i="19" l="1"/>
  <c r="O21" i="23" l="1"/>
  <c r="T21" i="22"/>
  <c r="O21" i="22"/>
  <c r="T21" i="23"/>
  <c r="AP26" i="22" l="1"/>
  <c r="AP72" i="22" s="1"/>
  <c r="AK7" i="21"/>
  <c r="AF7" i="21"/>
  <c r="AP26" i="23" l="1"/>
  <c r="AP72" i="23" s="1"/>
  <c r="AF26" i="21"/>
  <c r="AF8" i="21"/>
  <c r="AA21" i="19"/>
  <c r="T21" i="19"/>
  <c r="AK26" i="21"/>
  <c r="AK8" i="21"/>
  <c r="AP26" i="21" l="1"/>
  <c r="AP72" i="21" s="1"/>
  <c r="AN26" i="21"/>
  <c r="O21" i="19"/>
  <c r="I21" i="19"/>
  <c r="H21" i="19" s="1"/>
  <c r="AN72" i="21" l="1"/>
  <c r="AF7" i="18" l="1"/>
  <c r="AK7" i="18"/>
  <c r="AF26" i="18" l="1"/>
  <c r="AF8" i="18"/>
  <c r="AK26" i="18"/>
  <c r="AK8" i="18"/>
  <c r="T21" i="21" l="1"/>
  <c r="O21" i="21"/>
  <c r="AA21" i="21" l="1"/>
  <c r="I21" i="21" l="1"/>
  <c r="H21" i="21" s="1"/>
  <c r="AP26" i="24" l="1"/>
  <c r="AP72" i="24" s="1"/>
  <c r="AN26" i="18" l="1"/>
  <c r="AN72" i="18" l="1"/>
  <c r="AP26" i="18"/>
  <c r="AP72" i="18" s="1"/>
  <c r="O21" i="24" l="1"/>
  <c r="T21" i="24"/>
  <c r="O21" i="25" l="1"/>
  <c r="T21" i="25"/>
  <c r="AP26" i="25" l="1"/>
  <c r="AP72" i="25" s="1"/>
  <c r="O21" i="29" l="1"/>
  <c r="T21" i="29" l="1"/>
  <c r="AP26" i="29" l="1"/>
  <c r="AP72" i="29" s="1"/>
  <c r="AA21" i="29" l="1"/>
  <c r="I21" i="29" l="1"/>
  <c r="H21" i="29" s="1"/>
  <c r="O21" i="28" l="1"/>
  <c r="T21" i="28" l="1"/>
  <c r="AP26" i="28" l="1"/>
  <c r="AP72" i="28" s="1"/>
  <c r="AA21" i="28" l="1"/>
  <c r="I21" i="28" l="1"/>
  <c r="H21" i="28" s="1"/>
  <c r="O21" i="26" l="1"/>
  <c r="T21" i="26" l="1"/>
  <c r="AP26" i="26" l="1"/>
  <c r="AP72" i="26" s="1"/>
  <c r="O21" i="32" l="1"/>
  <c r="T21" i="32" l="1"/>
  <c r="AP26" i="32" l="1"/>
  <c r="AP72" i="32" s="1"/>
  <c r="AA21" i="32" l="1"/>
  <c r="I21" i="32" l="1"/>
  <c r="H21" i="32" s="1"/>
  <c r="O21" i="31" l="1"/>
  <c r="T21" i="31" l="1"/>
  <c r="AP26" i="31" l="1"/>
  <c r="AP72" i="31" s="1"/>
  <c r="AA21" i="31" l="1"/>
  <c r="I21" i="31" l="1"/>
  <c r="H21" i="31" s="1"/>
  <c r="O21" i="30" l="1"/>
  <c r="T21" i="30" l="1"/>
  <c r="AP26" i="30" l="1"/>
  <c r="AP72" i="30" s="1"/>
  <c r="AA21" i="30" l="1"/>
  <c r="I21" i="30" l="1"/>
  <c r="H21" i="30" s="1"/>
  <c r="AA21" i="22" l="1"/>
  <c r="I21" i="22"/>
  <c r="H21" i="22" s="1"/>
  <c r="AA21" i="25" l="1"/>
  <c r="AA21" i="26"/>
  <c r="AA21" i="23"/>
  <c r="I21" i="23" l="1"/>
  <c r="H21" i="23" s="1"/>
  <c r="I21" i="26"/>
  <c r="H21" i="26" s="1"/>
  <c r="AA21" i="24" l="1"/>
  <c r="I21" i="25"/>
  <c r="H21" i="25" s="1"/>
  <c r="I21" i="24"/>
  <c r="H21" i="24" s="1"/>
  <c r="O21" i="33" l="1"/>
  <c r="T21" i="33" l="1"/>
  <c r="AP26" i="33" l="1"/>
  <c r="AP72" i="33" l="1"/>
  <c r="AA21" i="33"/>
  <c r="I21" i="33" l="1"/>
  <c r="H21" i="33" l="1"/>
  <c r="S21" i="9"/>
  <c r="S21" i="10"/>
  <c r="S21" i="7"/>
  <c r="S21" i="16"/>
  <c r="S21" i="2"/>
  <c r="S21" i="12"/>
  <c r="S21" i="14"/>
  <c r="S21" i="6"/>
  <c r="S21" i="8"/>
  <c r="S21" i="11"/>
  <c r="S21" i="15"/>
  <c r="S21" i="13"/>
  <c r="S21" i="5"/>
  <c r="L21" i="7" l="1"/>
  <c r="L21" i="16"/>
  <c r="L21" i="11"/>
  <c r="L21" i="10"/>
  <c r="L21" i="8"/>
  <c r="L21" i="9"/>
  <c r="L21" i="13"/>
  <c r="L21" i="14"/>
  <c r="L21" i="15"/>
  <c r="L21" i="6"/>
  <c r="L21" i="12"/>
  <c r="L21" i="5"/>
  <c r="L21" i="2"/>
  <c r="AK57" i="18" l="1"/>
  <c r="AK29" i="18"/>
  <c r="AK72" i="18" s="1"/>
  <c r="AK57" i="19"/>
  <c r="AK29" i="19"/>
  <c r="AK72" i="19" s="1"/>
  <c r="AK57" i="33" l="1"/>
  <c r="AK29" i="33"/>
  <c r="AK57" i="32" l="1"/>
  <c r="AK29" i="32"/>
  <c r="AK57" i="31" l="1"/>
  <c r="AK29" i="31"/>
  <c r="AK57" i="29" l="1"/>
  <c r="AK29" i="29"/>
  <c r="AK57" i="22" l="1"/>
  <c r="AK29" i="22"/>
  <c r="AK57" i="24"/>
  <c r="AK29" i="24"/>
  <c r="AK57" i="23"/>
  <c r="AK29" i="23"/>
  <c r="AK57" i="21" l="1"/>
  <c r="AK29" i="21"/>
  <c r="AK72" i="21" s="1"/>
  <c r="AK57" i="26" l="1"/>
  <c r="AK29" i="26"/>
  <c r="AK57" i="28" l="1"/>
  <c r="AK29" i="28"/>
  <c r="AK57" i="30" l="1"/>
  <c r="AK29" i="30"/>
  <c r="AK57" i="25" l="1"/>
  <c r="AK29" i="25"/>
  <c r="L70" i="9" l="1"/>
  <c r="L70" i="5"/>
  <c r="L70" i="7"/>
  <c r="L70" i="1"/>
  <c r="L70" i="11"/>
  <c r="L70" i="6"/>
  <c r="L70" i="12"/>
  <c r="L70" i="10"/>
  <c r="L70" i="4"/>
  <c r="L70" i="8"/>
  <c r="AQ70" i="4" l="1"/>
  <c r="AQ70" i="12"/>
  <c r="AQ70" i="10"/>
  <c r="AQ70" i="6"/>
  <c r="AQ70" i="7"/>
  <c r="AQ70" i="11"/>
  <c r="AQ70" i="5"/>
  <c r="AQ70" i="9"/>
  <c r="AQ70" i="8"/>
  <c r="AQ70" i="1"/>
  <c r="L70" i="16" l="1"/>
  <c r="L70" i="15" l="1"/>
  <c r="AQ70" i="16"/>
  <c r="L70" i="14" l="1"/>
  <c r="AQ70" i="15"/>
  <c r="L70" i="13" l="1"/>
  <c r="AQ70" i="14"/>
  <c r="AQ70" i="13" l="1"/>
  <c r="AO15" i="4" l="1"/>
  <c r="AQ16" i="4"/>
  <c r="AO15" i="5"/>
  <c r="AQ16" i="5"/>
  <c r="AQ15" i="5" l="1"/>
  <c r="AO26" i="5"/>
  <c r="AQ15" i="4"/>
  <c r="AO26" i="4"/>
  <c r="D7" i="5" l="1"/>
  <c r="C3" i="5"/>
  <c r="D7" i="6"/>
  <c r="C3" i="6"/>
  <c r="C3" i="7"/>
  <c r="D7" i="7"/>
  <c r="C3" i="12"/>
  <c r="D7" i="12"/>
  <c r="C3" i="17"/>
  <c r="C3" i="13"/>
  <c r="D7" i="13"/>
  <c r="C3" i="1"/>
  <c r="C3" i="4"/>
  <c r="D7" i="4"/>
  <c r="I7" i="2"/>
  <c r="H6" i="2"/>
  <c r="D8" i="12" l="1"/>
  <c r="D8" i="13"/>
  <c r="C7" i="12"/>
  <c r="C7" i="7"/>
  <c r="C7" i="6"/>
  <c r="C3" i="15"/>
  <c r="D7" i="15"/>
  <c r="D8" i="6"/>
  <c r="D26" i="6"/>
  <c r="C3" i="9"/>
  <c r="D7" i="9"/>
  <c r="C7" i="5"/>
  <c r="D8" i="5"/>
  <c r="D26" i="5"/>
  <c r="AQ6" i="2"/>
  <c r="H7" i="2"/>
  <c r="I26" i="2"/>
  <c r="I8" i="2"/>
  <c r="D26" i="4"/>
  <c r="D8" i="4"/>
  <c r="C7" i="4"/>
  <c r="C7" i="13"/>
  <c r="D26" i="7"/>
  <c r="D8" i="7"/>
  <c r="C8" i="13" l="1"/>
  <c r="C8" i="12"/>
  <c r="I72" i="2"/>
  <c r="D8" i="15"/>
  <c r="C8" i="5"/>
  <c r="C26" i="5"/>
  <c r="C26" i="7"/>
  <c r="C8" i="7"/>
  <c r="C8" i="4"/>
  <c r="C26" i="4"/>
  <c r="C8" i="6"/>
  <c r="C26" i="6"/>
  <c r="D26" i="9"/>
  <c r="D8" i="9"/>
  <c r="H26" i="2"/>
  <c r="H8" i="2"/>
  <c r="C7" i="9"/>
  <c r="C7" i="15"/>
  <c r="H72" i="2" l="1"/>
  <c r="C8" i="15"/>
  <c r="C26" i="9"/>
  <c r="C8" i="9"/>
  <c r="AA24" i="36" l="1"/>
  <c r="AB24" i="36"/>
  <c r="AH21" i="36"/>
  <c r="AA21" i="36" l="1"/>
  <c r="AA24" i="34" l="1"/>
  <c r="AA24" i="35"/>
  <c r="AH21" i="34"/>
  <c r="AB24" i="34"/>
  <c r="AB24" i="35"/>
  <c r="AH21" i="35"/>
  <c r="AA21" i="35" l="1"/>
  <c r="AA21" i="34"/>
  <c r="W21" i="36" l="1"/>
  <c r="Y7" i="36"/>
  <c r="X7" i="36"/>
  <c r="Z7" i="36"/>
  <c r="Y26" i="36" l="1"/>
  <c r="Z26" i="36"/>
  <c r="X26" i="36"/>
  <c r="Y28" i="36" l="1"/>
  <c r="Z28" i="36"/>
  <c r="X28" i="36"/>
  <c r="Y27" i="36" l="1"/>
  <c r="Y8" i="36" s="1"/>
  <c r="Z27" i="36"/>
  <c r="L28" i="36"/>
  <c r="X27" i="36"/>
  <c r="Y72" i="36" l="1"/>
  <c r="Z72" i="36"/>
  <c r="Z8" i="36"/>
  <c r="X8" i="36"/>
  <c r="X72" i="36"/>
  <c r="AQ28" i="36"/>
  <c r="L27" i="36"/>
  <c r="AQ27" i="36" l="1"/>
  <c r="Z7" i="35" l="1"/>
  <c r="Y7" i="35"/>
  <c r="X7" i="35"/>
  <c r="Z26" i="35" l="1"/>
  <c r="X26" i="35"/>
  <c r="Y26" i="35"/>
  <c r="Z28" i="35" l="1"/>
  <c r="Z27" i="35" s="1"/>
  <c r="Y28" i="35"/>
  <c r="X28" i="35"/>
  <c r="Z72" i="35" l="1"/>
  <c r="Y27" i="35"/>
  <c r="Z8" i="35"/>
  <c r="L28" i="35"/>
  <c r="X27" i="35"/>
  <c r="Y72" i="35" l="1"/>
  <c r="Y8" i="35"/>
  <c r="X8" i="35"/>
  <c r="X72" i="35"/>
  <c r="AQ28" i="35"/>
  <c r="L27" i="35"/>
  <c r="AQ27" i="35" l="1"/>
  <c r="W21" i="34" l="1"/>
  <c r="Y7" i="34" l="1"/>
  <c r="Z7" i="34"/>
  <c r="X7" i="34"/>
  <c r="Y26" i="34" l="1"/>
  <c r="Y28" i="34" s="1"/>
  <c r="X26" i="34"/>
  <c r="Z26" i="34"/>
  <c r="Z28" i="34" l="1"/>
  <c r="Z27" i="34" s="1"/>
  <c r="X28" i="34"/>
  <c r="Y27" i="34"/>
  <c r="L28" i="34"/>
  <c r="X27" i="34" l="1"/>
  <c r="X8" i="34" s="1"/>
  <c r="Z72" i="34"/>
  <c r="Y8" i="34"/>
  <c r="Y72" i="34"/>
  <c r="Z8" i="34"/>
  <c r="AQ28" i="34"/>
  <c r="L27" i="34"/>
  <c r="X72" i="34" l="1"/>
  <c r="AQ27" i="34"/>
  <c r="AE57" i="8" l="1"/>
  <c r="AE57" i="13"/>
  <c r="AE57" i="5"/>
  <c r="AE57" i="4"/>
  <c r="AE57" i="16"/>
  <c r="AE57" i="15"/>
  <c r="AE57" i="14"/>
  <c r="AE57" i="1"/>
  <c r="AE57" i="7"/>
  <c r="AE57" i="6"/>
  <c r="AE57" i="12"/>
  <c r="AE57" i="11"/>
  <c r="AE57" i="10"/>
  <c r="AE57" i="2"/>
  <c r="AE57" i="9"/>
  <c r="X7" i="22" l="1"/>
  <c r="X26" i="22" s="1"/>
  <c r="X7" i="31"/>
  <c r="X7" i="23"/>
  <c r="X7" i="32"/>
  <c r="X26" i="32" s="1"/>
  <c r="X7" i="30"/>
  <c r="L4" i="2"/>
  <c r="X7" i="21"/>
  <c r="L4" i="16"/>
  <c r="Y7" i="19"/>
  <c r="Y26" i="19" s="1"/>
  <c r="Y7" i="29"/>
  <c r="Z7" i="12"/>
  <c r="Z26" i="12" s="1"/>
  <c r="Z7" i="4"/>
  <c r="Z26" i="4" s="1"/>
  <c r="Z7" i="24"/>
  <c r="Z7" i="33"/>
  <c r="X7" i="19"/>
  <c r="X7" i="29"/>
  <c r="Y7" i="8"/>
  <c r="Y7" i="14"/>
  <c r="Y7" i="6"/>
  <c r="Y7" i="22"/>
  <c r="Y7" i="31"/>
  <c r="Z7" i="10"/>
  <c r="Z7" i="17"/>
  <c r="Z7" i="26"/>
  <c r="Y7" i="9"/>
  <c r="Y7" i="18"/>
  <c r="Y7" i="28"/>
  <c r="Z7" i="13"/>
  <c r="Z7" i="5"/>
  <c r="Z7" i="23"/>
  <c r="Z7" i="32"/>
  <c r="Y7" i="12"/>
  <c r="Y7" i="33"/>
  <c r="Z7" i="8"/>
  <c r="Z7" i="19"/>
  <c r="Z7" i="29"/>
  <c r="Y7" i="24"/>
  <c r="X7" i="1"/>
  <c r="X7" i="25"/>
  <c r="Y7" i="4"/>
  <c r="X7" i="33"/>
  <c r="Z7" i="15"/>
  <c r="Z7" i="21"/>
  <c r="Z7" i="30"/>
  <c r="X7" i="24"/>
  <c r="Z7" i="7"/>
  <c r="Z7" i="6"/>
  <c r="X7" i="17"/>
  <c r="X7" i="26"/>
  <c r="Y7" i="11"/>
  <c r="Y7" i="25"/>
  <c r="Y7" i="17"/>
  <c r="Z7" i="14"/>
  <c r="Z7" i="22"/>
  <c r="X7" i="18"/>
  <c r="X7" i="28"/>
  <c r="L4" i="15"/>
  <c r="Y7" i="1"/>
  <c r="Y7" i="10"/>
  <c r="Y7" i="26"/>
  <c r="Z7" i="31"/>
  <c r="Y7" i="13"/>
  <c r="Y7" i="5"/>
  <c r="Y7" i="23"/>
  <c r="Y7" i="32"/>
  <c r="Z7" i="9"/>
  <c r="Z7" i="18"/>
  <c r="Z7" i="28"/>
  <c r="Y7" i="15"/>
  <c r="Y7" i="7"/>
  <c r="Y7" i="21"/>
  <c r="Y7" i="30"/>
  <c r="Z7" i="11"/>
  <c r="Z7" i="1"/>
  <c r="Z7" i="25"/>
  <c r="L3" i="16"/>
  <c r="Y7" i="16"/>
  <c r="L3" i="14"/>
  <c r="X7" i="14"/>
  <c r="X7" i="6"/>
  <c r="L3" i="6"/>
  <c r="L4" i="14"/>
  <c r="L4" i="6"/>
  <c r="X7" i="13"/>
  <c r="L3" i="13"/>
  <c r="L3" i="5"/>
  <c r="X7" i="5"/>
  <c r="X26" i="23"/>
  <c r="L4" i="13"/>
  <c r="L4" i="5"/>
  <c r="L3" i="12"/>
  <c r="X7" i="12"/>
  <c r="X7" i="4"/>
  <c r="L3" i="4"/>
  <c r="L4" i="12"/>
  <c r="L4" i="4"/>
  <c r="X7" i="11"/>
  <c r="L3" i="11"/>
  <c r="L4" i="11"/>
  <c r="X7" i="10"/>
  <c r="L3" i="10"/>
  <c r="L4" i="10"/>
  <c r="L3" i="9"/>
  <c r="X7" i="9"/>
  <c r="L4" i="9"/>
  <c r="X7" i="8"/>
  <c r="L3" i="8"/>
  <c r="L4" i="8"/>
  <c r="Y7" i="2"/>
  <c r="L3" i="2"/>
  <c r="L3" i="15"/>
  <c r="X7" i="15"/>
  <c r="X7" i="7"/>
  <c r="L3" i="7"/>
  <c r="X26" i="30"/>
  <c r="L4" i="7"/>
  <c r="Y26" i="29" l="1"/>
  <c r="Y28" i="29" s="1"/>
  <c r="X26" i="31"/>
  <c r="X28" i="31" s="1"/>
  <c r="X26" i="29"/>
  <c r="X28" i="29" s="1"/>
  <c r="X26" i="19"/>
  <c r="X26" i="21"/>
  <c r="X28" i="21" s="1"/>
  <c r="Z26" i="33"/>
  <c r="Z28" i="33" s="1"/>
  <c r="Y26" i="31"/>
  <c r="Z26" i="24"/>
  <c r="X26" i="24"/>
  <c r="Y26" i="24"/>
  <c r="Y26" i="26"/>
  <c r="Y28" i="26" s="1"/>
  <c r="Y26" i="17"/>
  <c r="Y28" i="17" s="1"/>
  <c r="Z26" i="30"/>
  <c r="Z26" i="29"/>
  <c r="Z28" i="29" s="1"/>
  <c r="Z26" i="13"/>
  <c r="Y26" i="22"/>
  <c r="Y28" i="22" s="1"/>
  <c r="Z26" i="21"/>
  <c r="Z28" i="21" s="1"/>
  <c r="Z26" i="19"/>
  <c r="Z28" i="19" s="1"/>
  <c r="Y26" i="28"/>
  <c r="Y28" i="28" s="1"/>
  <c r="Y26" i="6"/>
  <c r="Y28" i="6" s="1"/>
  <c r="Y26" i="1"/>
  <c r="Y28" i="1" s="1"/>
  <c r="Y26" i="8"/>
  <c r="AQ4" i="16"/>
  <c r="AQ4" i="2"/>
  <c r="Z26" i="5"/>
  <c r="X26" i="25"/>
  <c r="X28" i="25" s="1"/>
  <c r="Z26" i="32"/>
  <c r="Z26" i="17"/>
  <c r="Y26" i="13"/>
  <c r="Z26" i="22"/>
  <c r="Z26" i="23"/>
  <c r="Z28" i="23" s="1"/>
  <c r="Z26" i="10"/>
  <c r="Z26" i="1"/>
  <c r="Z28" i="12"/>
  <c r="Y26" i="15"/>
  <c r="Z26" i="31"/>
  <c r="Z26" i="14"/>
  <c r="Z28" i="14" s="1"/>
  <c r="Z26" i="15"/>
  <c r="Z26" i="28"/>
  <c r="Y26" i="10"/>
  <c r="Y26" i="25"/>
  <c r="Z26" i="9"/>
  <c r="Z28" i="4"/>
  <c r="Z26" i="11"/>
  <c r="Y26" i="32"/>
  <c r="X26" i="26"/>
  <c r="X28" i="26" s="1"/>
  <c r="X26" i="33"/>
  <c r="Y26" i="9"/>
  <c r="Y26" i="11"/>
  <c r="Z26" i="8"/>
  <c r="Y26" i="18"/>
  <c r="Y26" i="14"/>
  <c r="Y26" i="30"/>
  <c r="X26" i="28"/>
  <c r="Y26" i="12"/>
  <c r="Z26" i="26"/>
  <c r="AQ4" i="5"/>
  <c r="AQ4" i="6"/>
  <c r="AQ4" i="13"/>
  <c r="AQ4" i="14"/>
  <c r="AQ4" i="8"/>
  <c r="AQ4" i="9"/>
  <c r="AQ4" i="7"/>
  <c r="AQ4" i="11"/>
  <c r="AQ4" i="4"/>
  <c r="AQ4" i="15"/>
  <c r="AQ4" i="12"/>
  <c r="AQ4" i="10"/>
  <c r="Y26" i="5"/>
  <c r="Y26" i="4"/>
  <c r="Y26" i="33"/>
  <c r="X26" i="1"/>
  <c r="Z26" i="7"/>
  <c r="Y26" i="7"/>
  <c r="X26" i="18"/>
  <c r="X26" i="17"/>
  <c r="Z26" i="6"/>
  <c r="Y26" i="23"/>
  <c r="Z26" i="25"/>
  <c r="Y26" i="21"/>
  <c r="Z26" i="18"/>
  <c r="L7" i="7"/>
  <c r="AQ3" i="7"/>
  <c r="Y26" i="2"/>
  <c r="AQ3" i="4"/>
  <c r="X26" i="5"/>
  <c r="X26" i="7"/>
  <c r="AQ3" i="8"/>
  <c r="L7" i="8"/>
  <c r="X26" i="4"/>
  <c r="X28" i="32"/>
  <c r="L7" i="5"/>
  <c r="AQ3" i="5"/>
  <c r="Y28" i="31"/>
  <c r="X26" i="15"/>
  <c r="X26" i="8"/>
  <c r="X26" i="12"/>
  <c r="L7" i="13"/>
  <c r="AQ3" i="13"/>
  <c r="X28" i="22"/>
  <c r="X28" i="30"/>
  <c r="L7" i="15"/>
  <c r="AQ3" i="15"/>
  <c r="L7" i="12"/>
  <c r="AQ3" i="12"/>
  <c r="X26" i="13"/>
  <c r="L7" i="6"/>
  <c r="AQ3" i="6"/>
  <c r="L7" i="10"/>
  <c r="AQ3" i="10"/>
  <c r="X26" i="6"/>
  <c r="X26" i="9"/>
  <c r="X26" i="10"/>
  <c r="L7" i="11"/>
  <c r="X26" i="14"/>
  <c r="Y28" i="19"/>
  <c r="X28" i="19"/>
  <c r="L7" i="9"/>
  <c r="AQ3" i="9"/>
  <c r="X26" i="11"/>
  <c r="X28" i="23"/>
  <c r="AQ3" i="14"/>
  <c r="L7" i="14"/>
  <c r="Y26" i="16"/>
  <c r="L7" i="2"/>
  <c r="AQ3" i="2"/>
  <c r="L7" i="16"/>
  <c r="Y28" i="18" l="1"/>
  <c r="Y27" i="18" s="1"/>
  <c r="Z28" i="13"/>
  <c r="Z27" i="13" s="1"/>
  <c r="Z28" i="24"/>
  <c r="Z27" i="24" s="1"/>
  <c r="Y28" i="24"/>
  <c r="Y27" i="24" s="1"/>
  <c r="X28" i="24"/>
  <c r="Z28" i="30"/>
  <c r="Z27" i="30" s="1"/>
  <c r="Z72" i="30" s="1"/>
  <c r="Y28" i="8"/>
  <c r="Y27" i="8" s="1"/>
  <c r="Y28" i="25"/>
  <c r="Y27" i="25" s="1"/>
  <c r="Z28" i="5"/>
  <c r="Z28" i="8"/>
  <c r="Z27" i="8" s="1"/>
  <c r="Y28" i="10"/>
  <c r="Y27" i="10" s="1"/>
  <c r="Y28" i="11"/>
  <c r="Y27" i="11" s="1"/>
  <c r="Z28" i="1"/>
  <c r="Y28" i="23"/>
  <c r="L28" i="23" s="1"/>
  <c r="X28" i="33"/>
  <c r="X27" i="33" s="1"/>
  <c r="Z28" i="31"/>
  <c r="Z28" i="26"/>
  <c r="Y28" i="15"/>
  <c r="Y28" i="12"/>
  <c r="Z28" i="28"/>
  <c r="Z28" i="22"/>
  <c r="Z28" i="32"/>
  <c r="X28" i="28"/>
  <c r="X27" i="28" s="1"/>
  <c r="Z28" i="9"/>
  <c r="Z28" i="15"/>
  <c r="Y28" i="13"/>
  <c r="Z28" i="10"/>
  <c r="Z27" i="21"/>
  <c r="Z27" i="19"/>
  <c r="Y27" i="17"/>
  <c r="Y27" i="1"/>
  <c r="Y72" i="1" s="1"/>
  <c r="Z28" i="6"/>
  <c r="X28" i="18"/>
  <c r="Y28" i="30"/>
  <c r="Z27" i="4"/>
  <c r="Y28" i="7"/>
  <c r="Y28" i="14"/>
  <c r="Y28" i="32"/>
  <c r="Y27" i="19"/>
  <c r="Y27" i="31"/>
  <c r="Z27" i="14"/>
  <c r="Z27" i="12"/>
  <c r="Y28" i="5"/>
  <c r="Z27" i="29"/>
  <c r="Z27" i="23"/>
  <c r="Y27" i="29"/>
  <c r="Y27" i="6"/>
  <c r="Y28" i="21"/>
  <c r="X28" i="1"/>
  <c r="Y28" i="4"/>
  <c r="Y28" i="9"/>
  <c r="Z28" i="11"/>
  <c r="Z28" i="17"/>
  <c r="Z27" i="33"/>
  <c r="Y27" i="26"/>
  <c r="Z28" i="25"/>
  <c r="X28" i="17"/>
  <c r="Y27" i="28"/>
  <c r="Y27" i="22"/>
  <c r="Z28" i="18"/>
  <c r="Z28" i="7"/>
  <c r="Y28" i="33"/>
  <c r="L28" i="19"/>
  <c r="X27" i="19"/>
  <c r="X28" i="6"/>
  <c r="X27" i="26"/>
  <c r="X28" i="10"/>
  <c r="X28" i="7"/>
  <c r="X27" i="31"/>
  <c r="X27" i="29"/>
  <c r="L28" i="29"/>
  <c r="X27" i="30"/>
  <c r="X28" i="12"/>
  <c r="X28" i="15"/>
  <c r="X28" i="14"/>
  <c r="X28" i="13"/>
  <c r="Y28" i="16"/>
  <c r="X27" i="23"/>
  <c r="X27" i="22"/>
  <c r="X27" i="32"/>
  <c r="X27" i="21"/>
  <c r="X28" i="9"/>
  <c r="X27" i="25"/>
  <c r="X28" i="8"/>
  <c r="X28" i="4"/>
  <c r="Y28" i="2"/>
  <c r="X28" i="11"/>
  <c r="X28" i="5"/>
  <c r="L28" i="24" l="1"/>
  <c r="X27" i="24"/>
  <c r="Z72" i="14"/>
  <c r="Z27" i="28"/>
  <c r="Z72" i="28" s="1"/>
  <c r="L28" i="28"/>
  <c r="L27" i="28" s="1"/>
  <c r="Y27" i="15"/>
  <c r="Y72" i="15" s="1"/>
  <c r="Y27" i="23"/>
  <c r="Y8" i="23" s="1"/>
  <c r="Z27" i="26"/>
  <c r="Z8" i="26" s="1"/>
  <c r="L28" i="26"/>
  <c r="L27" i="26" s="1"/>
  <c r="Z27" i="5"/>
  <c r="Z72" i="5" s="1"/>
  <c r="Z27" i="31"/>
  <c r="Z8" i="31" s="1"/>
  <c r="Z27" i="22"/>
  <c r="Z8" i="22" s="1"/>
  <c r="Z27" i="1"/>
  <c r="Z72" i="1" s="1"/>
  <c r="L28" i="31"/>
  <c r="AQ28" i="31" s="1"/>
  <c r="L28" i="22"/>
  <c r="AQ28" i="22" s="1"/>
  <c r="Z27" i="32"/>
  <c r="Z72" i="32" s="1"/>
  <c r="Y27" i="13"/>
  <c r="Y8" i="13" s="1"/>
  <c r="Z72" i="21"/>
  <c r="Y27" i="12"/>
  <c r="Y8" i="12" s="1"/>
  <c r="Z27" i="9"/>
  <c r="Z8" i="9" s="1"/>
  <c r="X27" i="1"/>
  <c r="X8" i="1" s="1"/>
  <c r="Y72" i="24"/>
  <c r="Y72" i="26"/>
  <c r="L28" i="21"/>
  <c r="L27" i="21" s="1"/>
  <c r="X27" i="18"/>
  <c r="X72" i="18" s="1"/>
  <c r="Y72" i="18"/>
  <c r="Z27" i="15"/>
  <c r="Z72" i="33"/>
  <c r="Y72" i="19"/>
  <c r="L28" i="30"/>
  <c r="AQ28" i="30" s="1"/>
  <c r="Y72" i="11"/>
  <c r="Y72" i="6"/>
  <c r="L28" i="32"/>
  <c r="Y72" i="22"/>
  <c r="X27" i="17"/>
  <c r="X72" i="17" s="1"/>
  <c r="Y72" i="29"/>
  <c r="Y72" i="31"/>
  <c r="Y72" i="17"/>
  <c r="Z72" i="13"/>
  <c r="Z72" i="19"/>
  <c r="Y72" i="10"/>
  <c r="Y72" i="28"/>
  <c r="L28" i="25"/>
  <c r="L28" i="33"/>
  <c r="L27" i="33" s="1"/>
  <c r="Y72" i="25"/>
  <c r="Z72" i="29"/>
  <c r="Z72" i="8"/>
  <c r="Z72" i="24"/>
  <c r="L28" i="18"/>
  <c r="L28" i="1"/>
  <c r="AQ28" i="1" s="1"/>
  <c r="L28" i="17"/>
  <c r="L27" i="17" s="1"/>
  <c r="Y27" i="32"/>
  <c r="Z8" i="21"/>
  <c r="Z27" i="7"/>
  <c r="Y8" i="11"/>
  <c r="Z27" i="25"/>
  <c r="Y8" i="26"/>
  <c r="Y27" i="9"/>
  <c r="Y27" i="21"/>
  <c r="Z8" i="23"/>
  <c r="Z72" i="12"/>
  <c r="Z8" i="12"/>
  <c r="Y8" i="31"/>
  <c r="Y27" i="30"/>
  <c r="Z27" i="10"/>
  <c r="Z72" i="23"/>
  <c r="Z8" i="30"/>
  <c r="Y27" i="14"/>
  <c r="Y8" i="17"/>
  <c r="Z27" i="18"/>
  <c r="Y8" i="22"/>
  <c r="Y72" i="8"/>
  <c r="Y8" i="8"/>
  <c r="Z8" i="33"/>
  <c r="Z8" i="29"/>
  <c r="Z8" i="13"/>
  <c r="Y27" i="7"/>
  <c r="Y8" i="28"/>
  <c r="Y8" i="24"/>
  <c r="Z8" i="24"/>
  <c r="Z27" i="17"/>
  <c r="Y27" i="4"/>
  <c r="Y8" i="6"/>
  <c r="Y27" i="5"/>
  <c r="Z27" i="6"/>
  <c r="Z8" i="8"/>
  <c r="Y8" i="19"/>
  <c r="Z8" i="19"/>
  <c r="Y27" i="33"/>
  <c r="Y8" i="18"/>
  <c r="Y8" i="25"/>
  <c r="Y8" i="10"/>
  <c r="Z27" i="11"/>
  <c r="Y8" i="29"/>
  <c r="Z8" i="14"/>
  <c r="Z72" i="4"/>
  <c r="Z8" i="4"/>
  <c r="Y8" i="1"/>
  <c r="X8" i="32"/>
  <c r="X72" i="32"/>
  <c r="X8" i="23"/>
  <c r="X72" i="23"/>
  <c r="L27" i="24"/>
  <c r="AQ28" i="24"/>
  <c r="L28" i="15"/>
  <c r="X27" i="15"/>
  <c r="X27" i="10"/>
  <c r="L28" i="10"/>
  <c r="L28" i="6"/>
  <c r="X27" i="6"/>
  <c r="L28" i="2"/>
  <c r="Y27" i="2"/>
  <c r="X8" i="25"/>
  <c r="X72" i="25"/>
  <c r="Y27" i="16"/>
  <c r="L28" i="16"/>
  <c r="X27" i="12"/>
  <c r="L28" i="12"/>
  <c r="X8" i="31"/>
  <c r="X72" i="31"/>
  <c r="X27" i="11"/>
  <c r="L28" i="11"/>
  <c r="X8" i="21"/>
  <c r="X72" i="21"/>
  <c r="X8" i="22"/>
  <c r="X72" i="22"/>
  <c r="X27" i="7"/>
  <c r="L28" i="7"/>
  <c r="X8" i="19"/>
  <c r="X72" i="19"/>
  <c r="X27" i="5"/>
  <c r="L28" i="5"/>
  <c r="L28" i="4"/>
  <c r="X27" i="4"/>
  <c r="L28" i="9"/>
  <c r="X27" i="9"/>
  <c r="L28" i="13"/>
  <c r="X27" i="13"/>
  <c r="X8" i="30"/>
  <c r="X72" i="30"/>
  <c r="X8" i="28"/>
  <c r="X72" i="28"/>
  <c r="AQ28" i="19"/>
  <c r="L27" i="19"/>
  <c r="L27" i="29"/>
  <c r="AQ28" i="29"/>
  <c r="X8" i="26"/>
  <c r="X72" i="26"/>
  <c r="X27" i="14"/>
  <c r="L28" i="14"/>
  <c r="X8" i="29"/>
  <c r="X72" i="29"/>
  <c r="X8" i="33"/>
  <c r="X72" i="33"/>
  <c r="L28" i="8"/>
  <c r="X27" i="8"/>
  <c r="AQ28" i="23"/>
  <c r="L27" i="23"/>
  <c r="X8" i="24"/>
  <c r="X72" i="24"/>
  <c r="X8" i="17"/>
  <c r="AQ28" i="33" l="1"/>
  <c r="Y72" i="12"/>
  <c r="Z8" i="28"/>
  <c r="Z8" i="1"/>
  <c r="Z8" i="32"/>
  <c r="X72" i="1"/>
  <c r="AQ28" i="28"/>
  <c r="AQ28" i="21"/>
  <c r="AQ27" i="21" s="1"/>
  <c r="Y8" i="15"/>
  <c r="Y72" i="23"/>
  <c r="L27" i="22"/>
  <c r="AQ28" i="26"/>
  <c r="AQ27" i="26" s="1"/>
  <c r="X8" i="18"/>
  <c r="Z8" i="5"/>
  <c r="Z72" i="26"/>
  <c r="Z72" i="31"/>
  <c r="L27" i="25"/>
  <c r="Z8" i="15"/>
  <c r="Z72" i="22"/>
  <c r="L27" i="31"/>
  <c r="L27" i="1"/>
  <c r="AQ28" i="17"/>
  <c r="AQ27" i="17" s="1"/>
  <c r="Y72" i="13"/>
  <c r="L27" i="30"/>
  <c r="AQ28" i="32"/>
  <c r="AQ27" i="32" s="1"/>
  <c r="L27" i="32"/>
  <c r="AQ28" i="25"/>
  <c r="AQ27" i="25" s="1"/>
  <c r="L27" i="18"/>
  <c r="AQ28" i="18"/>
  <c r="AQ27" i="18" s="1"/>
  <c r="Z72" i="9"/>
  <c r="Z72" i="15"/>
  <c r="Z8" i="10"/>
  <c r="Z72" i="10"/>
  <c r="AQ27" i="33"/>
  <c r="Z72" i="17"/>
  <c r="Z8" i="17"/>
  <c r="Y72" i="14"/>
  <c r="Y8" i="14"/>
  <c r="Z72" i="25"/>
  <c r="Z8" i="25"/>
  <c r="AQ27" i="28"/>
  <c r="Y72" i="30"/>
  <c r="Y8" i="30"/>
  <c r="AQ27" i="31"/>
  <c r="Y72" i="5"/>
  <c r="Y8" i="5"/>
  <c r="Y8" i="7"/>
  <c r="Y72" i="7"/>
  <c r="Z8" i="18"/>
  <c r="Z72" i="18"/>
  <c r="Y8" i="21"/>
  <c r="Y72" i="21"/>
  <c r="AQ27" i="30"/>
  <c r="AQ27" i="22"/>
  <c r="AQ27" i="23"/>
  <c r="AQ27" i="24"/>
  <c r="Z72" i="11"/>
  <c r="Z8" i="11"/>
  <c r="Y72" i="9"/>
  <c r="Y8" i="9"/>
  <c r="Y72" i="32"/>
  <c r="Y8" i="32"/>
  <c r="AQ27" i="19"/>
  <c r="AQ27" i="29"/>
  <c r="AQ27" i="1"/>
  <c r="Y8" i="33"/>
  <c r="Y72" i="33"/>
  <c r="Z8" i="6"/>
  <c r="Z72" i="6"/>
  <c r="Y8" i="4"/>
  <c r="Y72" i="4"/>
  <c r="Z8" i="7"/>
  <c r="Z72" i="7"/>
  <c r="L27" i="9"/>
  <c r="AQ28" i="9"/>
  <c r="X8" i="7"/>
  <c r="X72" i="7"/>
  <c r="X8" i="4"/>
  <c r="X72" i="4"/>
  <c r="L27" i="12"/>
  <c r="AQ28" i="12"/>
  <c r="X8" i="6"/>
  <c r="X72" i="6"/>
  <c r="AQ28" i="4"/>
  <c r="L27" i="4"/>
  <c r="X8" i="12"/>
  <c r="X72" i="12"/>
  <c r="AQ28" i="6"/>
  <c r="L27" i="6"/>
  <c r="X8" i="9"/>
  <c r="X72" i="9"/>
  <c r="X8" i="8"/>
  <c r="X72" i="8"/>
  <c r="AQ28" i="14"/>
  <c r="L27" i="14"/>
  <c r="AQ28" i="5"/>
  <c r="L27" i="5"/>
  <c r="X8" i="15"/>
  <c r="X72" i="15"/>
  <c r="L27" i="7"/>
  <c r="AQ28" i="7"/>
  <c r="AQ28" i="8"/>
  <c r="L27" i="8"/>
  <c r="X8" i="14"/>
  <c r="X72" i="14"/>
  <c r="X8" i="5"/>
  <c r="X72" i="5"/>
  <c r="AQ28" i="15"/>
  <c r="L27" i="15"/>
  <c r="X8" i="13"/>
  <c r="X72" i="13"/>
  <c r="L27" i="11"/>
  <c r="AQ28" i="11"/>
  <c r="AQ28" i="16"/>
  <c r="L27" i="16"/>
  <c r="Y8" i="2"/>
  <c r="Y72" i="2"/>
  <c r="L27" i="10"/>
  <c r="AQ28" i="10"/>
  <c r="L27" i="13"/>
  <c r="AQ28" i="13"/>
  <c r="X8" i="11"/>
  <c r="X72" i="11"/>
  <c r="Y8" i="16"/>
  <c r="Y72" i="16"/>
  <c r="AQ28" i="2"/>
  <c r="L27" i="2"/>
  <c r="X8" i="10"/>
  <c r="X72" i="10"/>
  <c r="AQ27" i="13" l="1"/>
  <c r="AQ27" i="12"/>
  <c r="AQ27" i="5"/>
  <c r="AQ27" i="6"/>
  <c r="AQ27" i="8"/>
  <c r="AQ27" i="7"/>
  <c r="AQ27" i="4"/>
  <c r="AQ27" i="11"/>
  <c r="AQ27" i="10"/>
  <c r="AQ27" i="9"/>
  <c r="AQ27" i="2"/>
  <c r="AQ27" i="14"/>
  <c r="AQ27" i="15"/>
  <c r="AQ27" i="16"/>
  <c r="L8" i="5"/>
  <c r="L8" i="13"/>
  <c r="L8" i="11"/>
  <c r="L8" i="12"/>
  <c r="L8" i="14"/>
  <c r="L8" i="2"/>
  <c r="L8" i="10"/>
  <c r="L8" i="6"/>
  <c r="L8" i="8"/>
  <c r="L8" i="15"/>
  <c r="L8" i="7"/>
  <c r="L8" i="16"/>
  <c r="L8" i="9"/>
  <c r="AA45" i="17" l="1"/>
  <c r="AA7" i="17"/>
  <c r="AA26" i="17" l="1"/>
  <c r="AA8" i="17"/>
  <c r="AB3" i="17" l="1"/>
  <c r="AB4" i="17"/>
  <c r="AB6" i="17"/>
  <c r="AE7" i="17"/>
  <c r="AE26" i="17" l="1"/>
  <c r="AE8" i="17"/>
  <c r="L70" i="17" l="1"/>
  <c r="T9" i="17"/>
  <c r="V29" i="17"/>
  <c r="V7" i="1"/>
  <c r="D21" i="18"/>
  <c r="V7" i="17"/>
  <c r="L11" i="17"/>
  <c r="O9" i="17"/>
  <c r="D9" i="18"/>
  <c r="C11" i="18"/>
  <c r="V29" i="4"/>
  <c r="C2" i="18"/>
  <c r="V29" i="1"/>
  <c r="AQ70" i="17" l="1"/>
  <c r="V72" i="4"/>
  <c r="C9" i="18"/>
  <c r="L9" i="17"/>
  <c r="V8" i="17"/>
  <c r="V26" i="17"/>
  <c r="V8" i="1"/>
  <c r="V26" i="1"/>
  <c r="V72" i="1" l="1"/>
  <c r="V72" i="17"/>
  <c r="T9" i="18" l="1"/>
  <c r="O9" i="18"/>
  <c r="L11" i="18"/>
  <c r="AL7" i="18" l="1"/>
  <c r="AB3" i="18"/>
  <c r="AB4" i="18"/>
  <c r="AJ7" i="18"/>
  <c r="AL26" i="18" l="1"/>
  <c r="AL8" i="18"/>
  <c r="AH30" i="18"/>
  <c r="AB6" i="18"/>
  <c r="AH7" i="18"/>
  <c r="AH9" i="18"/>
  <c r="AI7" i="18"/>
  <c r="AB32" i="18"/>
  <c r="AJ8" i="18"/>
  <c r="AJ26" i="18"/>
  <c r="AI8" i="18" l="1"/>
  <c r="AI26" i="18"/>
  <c r="AH8" i="18"/>
  <c r="AH26" i="18"/>
  <c r="E57" i="18" l="1"/>
  <c r="G57" i="18"/>
  <c r="E7" i="18"/>
  <c r="C4" i="18"/>
  <c r="V7" i="18"/>
  <c r="G29" i="18"/>
  <c r="C3" i="18"/>
  <c r="C56" i="18"/>
  <c r="V21" i="18"/>
  <c r="E24" i="18"/>
  <c r="V29" i="18"/>
  <c r="E29" i="18"/>
  <c r="G7" i="18"/>
  <c r="E8" i="18" l="1"/>
  <c r="V26" i="18"/>
  <c r="V8" i="18"/>
  <c r="G8" i="18"/>
  <c r="G26" i="18"/>
  <c r="E21" i="18"/>
  <c r="C24" i="18"/>
  <c r="V72" i="18" l="1"/>
  <c r="G72" i="18"/>
  <c r="E26" i="18"/>
  <c r="C21" i="18"/>
  <c r="E72" i="18" l="1"/>
  <c r="AD22" i="18" l="1"/>
  <c r="AD7" i="18"/>
  <c r="AC22" i="18"/>
  <c r="AC7" i="18"/>
  <c r="AE7" i="18" l="1"/>
  <c r="AD21" i="18"/>
  <c r="AG9" i="18"/>
  <c r="AC8" i="18"/>
  <c r="AB22" i="18"/>
  <c r="AC21" i="18"/>
  <c r="AD8" i="18"/>
  <c r="AB11" i="18"/>
  <c r="AE8" i="18" l="1"/>
  <c r="AD26" i="18"/>
  <c r="AC26" i="18"/>
  <c r="AG7" i="18"/>
  <c r="AO22" i="18"/>
  <c r="AB21" i="18"/>
  <c r="AD72" i="18" l="1"/>
  <c r="AG26" i="18"/>
  <c r="AG8" i="18"/>
  <c r="AO21" i="18"/>
  <c r="AC72" i="18"/>
  <c r="AQ22" i="18"/>
  <c r="AG72" i="18" l="1"/>
  <c r="P15" i="17" l="1"/>
  <c r="T15" i="17"/>
  <c r="S15" i="17"/>
  <c r="L71" i="18"/>
  <c r="R15" i="18"/>
  <c r="R15" i="17"/>
  <c r="Q21" i="18"/>
  <c r="L54" i="18"/>
  <c r="Q15" i="18"/>
  <c r="Q15" i="17"/>
  <c r="Q21" i="17"/>
  <c r="S15" i="18"/>
  <c r="N7" i="18"/>
  <c r="R21" i="17"/>
  <c r="W15" i="18"/>
  <c r="W15" i="17"/>
  <c r="U21" i="17"/>
  <c r="U15" i="17"/>
  <c r="P15" i="18"/>
  <c r="R21" i="18"/>
  <c r="T15" i="18"/>
  <c r="U15" i="18"/>
  <c r="T7" i="17"/>
  <c r="Q7" i="17"/>
  <c r="M7" i="17"/>
  <c r="P7" i="18"/>
  <c r="L20" i="17"/>
  <c r="O15" i="17"/>
  <c r="M7" i="18"/>
  <c r="P21" i="18"/>
  <c r="O7" i="17"/>
  <c r="O15" i="18"/>
  <c r="L20" i="18"/>
  <c r="P21" i="17"/>
  <c r="L46" i="18"/>
  <c r="W7" i="17"/>
  <c r="Q8" i="17" l="1"/>
  <c r="N8" i="18"/>
  <c r="N26" i="18"/>
  <c r="L50" i="18"/>
  <c r="AQ71" i="18"/>
  <c r="U21" i="18"/>
  <c r="L49" i="17"/>
  <c r="L49" i="18"/>
  <c r="AQ54" i="18"/>
  <c r="L50" i="17"/>
  <c r="O26" i="18"/>
  <c r="N7" i="17"/>
  <c r="U7" i="18"/>
  <c r="Q26" i="17"/>
  <c r="T8" i="17"/>
  <c r="T26" i="17"/>
  <c r="L53" i="18"/>
  <c r="M8" i="18"/>
  <c r="AQ20" i="18"/>
  <c r="L15" i="18"/>
  <c r="L46" i="17"/>
  <c r="L15" i="17"/>
  <c r="AQ20" i="17"/>
  <c r="W8" i="17"/>
  <c r="W26" i="17"/>
  <c r="P8" i="18"/>
  <c r="P26" i="18"/>
  <c r="O26" i="17"/>
  <c r="O8" i="17"/>
  <c r="M26" i="17"/>
  <c r="M8" i="17"/>
  <c r="N72" i="18" l="1"/>
  <c r="U8" i="18"/>
  <c r="U26" i="18"/>
  <c r="O72" i="17"/>
  <c r="T45" i="17"/>
  <c r="U45" i="17"/>
  <c r="N26" i="17"/>
  <c r="W7" i="18"/>
  <c r="T7" i="18"/>
  <c r="N8" i="17"/>
  <c r="O72" i="18"/>
  <c r="R7" i="18"/>
  <c r="W72" i="17"/>
  <c r="L70" i="18"/>
  <c r="P7" i="17"/>
  <c r="M72" i="17"/>
  <c r="AQ50" i="17"/>
  <c r="U45" i="18"/>
  <c r="R7" i="17"/>
  <c r="T45" i="18"/>
  <c r="L48" i="18"/>
  <c r="Q7" i="18"/>
  <c r="L48" i="17"/>
  <c r="T8" i="18" l="1"/>
  <c r="W8" i="18"/>
  <c r="W26" i="18"/>
  <c r="T26" i="18"/>
  <c r="P8" i="17"/>
  <c r="R26" i="18"/>
  <c r="R8" i="18"/>
  <c r="P26" i="17"/>
  <c r="U7" i="17"/>
  <c r="N72" i="17"/>
  <c r="Q26" i="18"/>
  <c r="Q8" i="18"/>
  <c r="R8" i="17"/>
  <c r="R26" i="17"/>
  <c r="W72" i="18" l="1"/>
  <c r="U26" i="17"/>
  <c r="U8" i="17"/>
  <c r="L53" i="17" l="1"/>
  <c r="U9" i="37" l="1"/>
  <c r="C10" i="37"/>
  <c r="H10" i="37"/>
  <c r="S9" i="37"/>
  <c r="L10" i="37"/>
  <c r="AM57" i="37"/>
  <c r="AM29" i="37"/>
  <c r="AM7" i="37"/>
  <c r="AM8" i="37" l="1"/>
  <c r="AM26" i="37"/>
  <c r="AM72" i="37" l="1"/>
  <c r="U9" i="36" l="1"/>
  <c r="C10" i="36"/>
  <c r="H10" i="36"/>
  <c r="L10" i="36"/>
  <c r="S9" i="36"/>
  <c r="AM29" i="36"/>
  <c r="AM57" i="36"/>
  <c r="AM7" i="36"/>
  <c r="AM26" i="36" l="1"/>
  <c r="AM8" i="36"/>
  <c r="AM72" i="36" l="1"/>
  <c r="U9" i="35" l="1"/>
  <c r="L10" i="35"/>
  <c r="S9" i="35"/>
  <c r="AM29" i="35"/>
  <c r="AM7" i="35"/>
  <c r="AM57" i="35"/>
  <c r="AM26" i="35" l="1"/>
  <c r="AM8" i="35"/>
  <c r="AM72" i="35" l="1"/>
  <c r="H10" i="35" l="1"/>
  <c r="C10" i="35" l="1"/>
  <c r="U9" i="34" l="1"/>
  <c r="H10" i="34"/>
  <c r="C10" i="34"/>
  <c r="L10" i="34"/>
  <c r="S9" i="34"/>
  <c r="AM7" i="34"/>
  <c r="AM57" i="34"/>
  <c r="AM29" i="34"/>
  <c r="AM8" i="34" l="1"/>
  <c r="AM26" i="34"/>
  <c r="AM72" i="34" l="1"/>
  <c r="L53" i="10" l="1"/>
  <c r="L53" i="2"/>
  <c r="L53" i="9"/>
  <c r="L53" i="16"/>
  <c r="L53" i="8"/>
  <c r="L53" i="15"/>
  <c r="L53" i="7"/>
  <c r="L53" i="14"/>
  <c r="L53" i="6"/>
  <c r="L53" i="13"/>
  <c r="L53" i="5"/>
  <c r="L53" i="12"/>
  <c r="L53" i="4"/>
  <c r="L53" i="11"/>
  <c r="L53" i="1"/>
  <c r="AQ53" i="14" l="1"/>
  <c r="AQ53" i="1"/>
  <c r="AQ53" i="7"/>
  <c r="AQ53" i="11"/>
  <c r="AQ53" i="15"/>
  <c r="AQ53" i="4"/>
  <c r="AQ53" i="8"/>
  <c r="AQ53" i="12"/>
  <c r="AQ53" i="16"/>
  <c r="AQ53" i="5"/>
  <c r="AQ53" i="9"/>
  <c r="AQ53" i="13"/>
  <c r="AQ53" i="2"/>
  <c r="AQ53" i="6"/>
  <c r="AQ53" i="10"/>
  <c r="AM57" i="33"/>
  <c r="AM29" i="33"/>
  <c r="AM7" i="33"/>
  <c r="AM8" i="33" l="1"/>
  <c r="AM26" i="33"/>
  <c r="AM72" i="33" l="1"/>
  <c r="L52" i="13" l="1"/>
  <c r="L52" i="5"/>
  <c r="L52" i="12"/>
  <c r="L52" i="4"/>
  <c r="L52" i="11"/>
  <c r="L52" i="1"/>
  <c r="L52" i="10"/>
  <c r="L52" i="17"/>
  <c r="L52" i="2"/>
  <c r="L52" i="9"/>
  <c r="L52" i="18"/>
  <c r="L52" i="16"/>
  <c r="L52" i="8"/>
  <c r="L52" i="19"/>
  <c r="L52" i="15"/>
  <c r="L52" i="7"/>
  <c r="L52" i="21"/>
  <c r="L52" i="14"/>
  <c r="L52" i="6"/>
  <c r="L52" i="22"/>
  <c r="R45" i="6"/>
  <c r="R45" i="22"/>
  <c r="R45" i="8"/>
  <c r="L51" i="13"/>
  <c r="R45" i="13"/>
  <c r="R45" i="5"/>
  <c r="L51" i="16"/>
  <c r="R45" i="16"/>
  <c r="R45" i="12"/>
  <c r="L51" i="12"/>
  <c r="R45" i="4"/>
  <c r="R45" i="14"/>
  <c r="L51" i="14"/>
  <c r="R45" i="11"/>
  <c r="R45" i="1"/>
  <c r="R45" i="10"/>
  <c r="R45" i="17"/>
  <c r="R45" i="2"/>
  <c r="L51" i="2"/>
  <c r="R45" i="9"/>
  <c r="R45" i="18"/>
  <c r="R45" i="19"/>
  <c r="R45" i="15"/>
  <c r="L51" i="15"/>
  <c r="R45" i="7"/>
  <c r="R45" i="21"/>
  <c r="R29" i="15" l="1"/>
  <c r="R29" i="1"/>
  <c r="AQ52" i="22"/>
  <c r="AQ52" i="7"/>
  <c r="AQ52" i="16"/>
  <c r="AQ52" i="17"/>
  <c r="AQ52" i="4"/>
  <c r="R29" i="10"/>
  <c r="R29" i="19"/>
  <c r="R29" i="5"/>
  <c r="R29" i="18"/>
  <c r="R29" i="13"/>
  <c r="AQ52" i="6"/>
  <c r="AQ52" i="15"/>
  <c r="AQ52" i="18"/>
  <c r="AQ52" i="10"/>
  <c r="AQ52" i="12"/>
  <c r="R29" i="9"/>
  <c r="R29" i="14"/>
  <c r="R29" i="4"/>
  <c r="R29" i="8"/>
  <c r="AQ52" i="14"/>
  <c r="AQ52" i="19"/>
  <c r="AQ52" i="9"/>
  <c r="AQ52" i="1"/>
  <c r="AQ52" i="5"/>
  <c r="R29" i="16"/>
  <c r="R29" i="11"/>
  <c r="R29" i="21"/>
  <c r="R29" i="2"/>
  <c r="R29" i="22"/>
  <c r="R29" i="7"/>
  <c r="R29" i="17"/>
  <c r="R29" i="12"/>
  <c r="R29" i="6"/>
  <c r="AQ52" i="21"/>
  <c r="AQ52" i="8"/>
  <c r="AQ52" i="2"/>
  <c r="AQ52" i="11"/>
  <c r="AQ52" i="13"/>
  <c r="AQ51" i="12"/>
  <c r="AQ51" i="13"/>
  <c r="AQ51" i="14"/>
  <c r="AQ51" i="16"/>
  <c r="AQ51" i="15"/>
  <c r="AQ51" i="2"/>
  <c r="R72" i="17" l="1"/>
  <c r="R72" i="7"/>
  <c r="R72" i="11"/>
  <c r="R72" i="4"/>
  <c r="R72" i="13"/>
  <c r="R72" i="10"/>
  <c r="R72" i="6"/>
  <c r="R72" i="18"/>
  <c r="R72" i="16"/>
  <c r="R72" i="14"/>
  <c r="R72" i="12"/>
  <c r="R72" i="2"/>
  <c r="R72" i="9"/>
  <c r="R72" i="5"/>
  <c r="R72" i="1"/>
  <c r="R72" i="8"/>
  <c r="R72" i="15"/>
  <c r="AM57" i="30" l="1"/>
  <c r="AM29" i="23"/>
  <c r="AM29" i="32"/>
  <c r="AM57" i="14"/>
  <c r="AB58" i="14"/>
  <c r="AM57" i="6"/>
  <c r="AB58" i="6"/>
  <c r="AM57" i="22"/>
  <c r="AM57" i="31"/>
  <c r="AM29" i="12"/>
  <c r="AB56" i="12"/>
  <c r="AM29" i="4"/>
  <c r="AB56" i="4"/>
  <c r="AM29" i="24"/>
  <c r="AM57" i="13"/>
  <c r="AB58" i="13"/>
  <c r="AM57" i="23"/>
  <c r="AM29" i="11"/>
  <c r="AB56" i="11"/>
  <c r="AM57" i="4"/>
  <c r="AB58" i="4"/>
  <c r="AM57" i="24"/>
  <c r="AM29" i="10"/>
  <c r="AB56" i="10"/>
  <c r="AM29" i="17"/>
  <c r="AB56" i="17"/>
  <c r="AM29" i="26"/>
  <c r="AM57" i="7"/>
  <c r="AB58" i="7"/>
  <c r="AM29" i="1"/>
  <c r="AB56" i="1"/>
  <c r="AM57" i="12"/>
  <c r="AB58" i="12"/>
  <c r="AM57" i="11"/>
  <c r="AB58" i="11"/>
  <c r="AM57" i="1"/>
  <c r="AB58" i="1"/>
  <c r="AM57" i="25"/>
  <c r="AM29" i="9"/>
  <c r="AB56" i="9"/>
  <c r="AM29" i="18"/>
  <c r="AB56" i="18"/>
  <c r="AM29" i="28"/>
  <c r="AB58" i="5"/>
  <c r="AM57" i="5"/>
  <c r="AM57" i="32"/>
  <c r="AM29" i="25"/>
  <c r="AM57" i="10"/>
  <c r="AB58" i="10"/>
  <c r="AM57" i="17"/>
  <c r="AM57" i="26"/>
  <c r="AM29" i="16"/>
  <c r="AB56" i="16"/>
  <c r="AM29" i="8"/>
  <c r="AB56" i="8"/>
  <c r="AM29" i="19"/>
  <c r="AM29" i="29"/>
  <c r="AM57" i="21"/>
  <c r="AM29" i="5"/>
  <c r="AB56" i="5"/>
  <c r="AM57" i="18"/>
  <c r="AM29" i="7"/>
  <c r="AB56" i="7"/>
  <c r="AM29" i="21"/>
  <c r="AM29" i="30"/>
  <c r="AM57" i="15"/>
  <c r="AB58" i="15"/>
  <c r="AM29" i="13"/>
  <c r="AB56" i="13"/>
  <c r="AM57" i="9"/>
  <c r="AB58" i="9"/>
  <c r="AM57" i="28"/>
  <c r="AM29" i="15"/>
  <c r="AB56" i="15"/>
  <c r="AM57" i="16"/>
  <c r="AB58" i="16"/>
  <c r="AM57" i="8"/>
  <c r="AB58" i="8"/>
  <c r="AM57" i="19"/>
  <c r="AM57" i="29"/>
  <c r="AM29" i="14"/>
  <c r="AB56" i="14"/>
  <c r="AM29" i="6"/>
  <c r="AB56" i="6"/>
  <c r="AM29" i="22"/>
  <c r="AM29" i="31"/>
  <c r="AM57" i="2" l="1"/>
  <c r="AB58" i="2"/>
  <c r="AM29" i="2"/>
  <c r="AB56" i="2"/>
  <c r="AM7" i="24" l="1"/>
  <c r="AM7" i="1"/>
  <c r="AM7" i="25"/>
  <c r="AM7" i="13"/>
  <c r="AM7" i="10"/>
  <c r="AM7" i="26"/>
  <c r="AM7" i="9"/>
  <c r="AM7" i="18"/>
  <c r="AB2" i="18"/>
  <c r="AM7" i="28"/>
  <c r="AM7" i="12"/>
  <c r="AM7" i="17"/>
  <c r="AM7" i="16"/>
  <c r="AM7" i="8"/>
  <c r="AM7" i="19"/>
  <c r="AM7" i="29"/>
  <c r="AM7" i="4"/>
  <c r="AM7" i="15"/>
  <c r="AM7" i="7"/>
  <c r="AM7" i="21"/>
  <c r="AM7" i="30"/>
  <c r="AM7" i="11"/>
  <c r="AM7" i="14"/>
  <c r="AM7" i="6"/>
  <c r="AM7" i="22"/>
  <c r="AM7" i="31"/>
  <c r="AM7" i="5"/>
  <c r="AM7" i="23"/>
  <c r="AM7" i="32"/>
  <c r="AM8" i="23" l="1"/>
  <c r="AM26" i="23"/>
  <c r="AM26" i="6"/>
  <c r="AM8" i="6"/>
  <c r="AM26" i="21"/>
  <c r="AM8" i="21"/>
  <c r="AM26" i="29"/>
  <c r="AM8" i="29"/>
  <c r="AM8" i="17"/>
  <c r="AM26" i="17"/>
  <c r="AM8" i="9"/>
  <c r="AM26" i="9"/>
  <c r="AM8" i="13"/>
  <c r="AM26" i="13"/>
  <c r="AM7" i="2"/>
  <c r="AM8" i="14"/>
  <c r="AM26" i="14"/>
  <c r="AM8" i="31"/>
  <c r="AM26" i="31"/>
  <c r="AM8" i="11"/>
  <c r="AM26" i="11"/>
  <c r="AM26" i="15"/>
  <c r="AM8" i="15"/>
  <c r="AM8" i="8"/>
  <c r="AM26" i="8"/>
  <c r="AM8" i="28"/>
  <c r="AM26" i="28"/>
  <c r="AM8" i="26"/>
  <c r="AM26" i="26"/>
  <c r="AM26" i="1"/>
  <c r="AM8" i="1"/>
  <c r="AM8" i="5"/>
  <c r="AM26" i="5"/>
  <c r="AB7" i="18"/>
  <c r="AM26" i="7"/>
  <c r="AM8" i="7"/>
  <c r="AM8" i="19"/>
  <c r="AM26" i="19"/>
  <c r="AM8" i="12"/>
  <c r="AM26" i="12"/>
  <c r="AM26" i="25"/>
  <c r="AM8" i="25"/>
  <c r="AM26" i="32"/>
  <c r="AM8" i="32"/>
  <c r="AM26" i="22"/>
  <c r="AM8" i="22"/>
  <c r="AM26" i="30"/>
  <c r="AM8" i="30"/>
  <c r="AM26" i="4"/>
  <c r="AM8" i="4"/>
  <c r="AM26" i="16"/>
  <c r="AM8" i="16"/>
  <c r="AM8" i="18"/>
  <c r="AM26" i="18"/>
  <c r="AM8" i="10"/>
  <c r="AM26" i="10"/>
  <c r="AM26" i="24"/>
  <c r="AM8" i="24"/>
  <c r="AM72" i="12" l="1"/>
  <c r="AM72" i="28"/>
  <c r="AM72" i="11"/>
  <c r="AM72" i="21"/>
  <c r="AM72" i="24"/>
  <c r="AM72" i="18"/>
  <c r="AM72" i="22"/>
  <c r="AM72" i="25"/>
  <c r="AM72" i="1"/>
  <c r="AM72" i="31"/>
  <c r="AM72" i="10"/>
  <c r="AM72" i="4"/>
  <c r="AM72" i="5"/>
  <c r="AM72" i="26"/>
  <c r="AM72" i="8"/>
  <c r="AM72" i="13"/>
  <c r="AM72" i="30"/>
  <c r="AM72" i="32"/>
  <c r="AM72" i="19"/>
  <c r="AM72" i="14"/>
  <c r="AM72" i="17"/>
  <c r="AM72" i="29"/>
  <c r="AM72" i="6"/>
  <c r="AM72" i="16"/>
  <c r="AM72" i="7"/>
  <c r="AM72" i="15"/>
  <c r="AM72" i="9"/>
  <c r="AM72" i="23"/>
  <c r="AB8" i="18"/>
  <c r="AM8" i="2"/>
  <c r="AM26" i="2"/>
  <c r="AM72" i="2" l="1"/>
  <c r="U9" i="32" l="1"/>
  <c r="S9" i="32"/>
  <c r="L10" i="32"/>
  <c r="C10" i="32" l="1"/>
  <c r="H10" i="32"/>
  <c r="U9" i="31" l="1"/>
  <c r="L10" i="31"/>
  <c r="S9" i="31"/>
  <c r="C10" i="31"/>
  <c r="H10" i="31" l="1"/>
  <c r="U9" i="30" l="1"/>
  <c r="L10" i="30"/>
  <c r="S9" i="30"/>
  <c r="H10" i="30" l="1"/>
  <c r="C10" i="30"/>
  <c r="C10" i="29" l="1"/>
  <c r="U9" i="29" l="1"/>
  <c r="H10" i="29"/>
  <c r="S9" i="29"/>
  <c r="L10" i="29"/>
  <c r="U9" i="28" l="1"/>
  <c r="U9" i="26"/>
  <c r="S9" i="26"/>
  <c r="L10" i="26"/>
  <c r="H10" i="28"/>
  <c r="H10" i="26"/>
  <c r="S9" i="28"/>
  <c r="L10" i="28"/>
  <c r="C10" i="26"/>
  <c r="C10" i="28" l="1"/>
  <c r="S9" i="25" l="1"/>
  <c r="S9" i="24"/>
  <c r="H10" i="24" l="1"/>
  <c r="U9" i="25"/>
  <c r="L10" i="25"/>
  <c r="H10" i="25"/>
  <c r="U9" i="24"/>
  <c r="L10" i="24"/>
  <c r="C10" i="24" l="1"/>
  <c r="C10" i="25" l="1"/>
  <c r="C10" i="33" l="1"/>
  <c r="U9" i="33" l="1"/>
  <c r="S9" i="33"/>
  <c r="L10" i="33"/>
  <c r="H10" i="33" l="1"/>
  <c r="AB24" i="37" l="1"/>
  <c r="AA24" i="37"/>
  <c r="AH21" i="37"/>
  <c r="O7" i="37" l="1"/>
  <c r="AN30" i="37"/>
  <c r="AH9" i="37"/>
  <c r="AB50" i="37"/>
  <c r="C2" i="37"/>
  <c r="K30" i="37"/>
  <c r="H43" i="37"/>
  <c r="AH7" i="37"/>
  <c r="AG9" i="37"/>
  <c r="AH30" i="37"/>
  <c r="AG7" i="37"/>
  <c r="AL7" i="37"/>
  <c r="C11" i="37"/>
  <c r="D9" i="37"/>
  <c r="AA21" i="37"/>
  <c r="T9" i="37"/>
  <c r="C62" i="37" l="1"/>
  <c r="C63" i="37"/>
  <c r="AG26" i="37"/>
  <c r="AG8" i="37"/>
  <c r="C67" i="37"/>
  <c r="AN29" i="37"/>
  <c r="C68" i="37"/>
  <c r="C59" i="37"/>
  <c r="C69" i="37"/>
  <c r="C9" i="37"/>
  <c r="O8" i="37"/>
  <c r="C60" i="37"/>
  <c r="L11" i="37"/>
  <c r="O9" i="37"/>
  <c r="C61" i="37"/>
  <c r="AL8" i="37"/>
  <c r="AL26" i="37"/>
  <c r="AH8" i="37"/>
  <c r="AH26" i="37"/>
  <c r="V65" i="37" l="1"/>
  <c r="L44" i="37"/>
  <c r="AG72" i="37"/>
  <c r="G21" i="35" l="1"/>
  <c r="G21" i="31"/>
  <c r="G21" i="32"/>
  <c r="G21" i="33"/>
  <c r="G21" i="34" l="1"/>
  <c r="AB50" i="36" l="1"/>
  <c r="V65" i="36"/>
  <c r="AG7" i="36"/>
  <c r="AL7" i="36"/>
  <c r="AG9" i="36"/>
  <c r="C11" i="36"/>
  <c r="D9" i="36"/>
  <c r="K30" i="36"/>
  <c r="H43" i="36"/>
  <c r="C60" i="36"/>
  <c r="C61" i="36"/>
  <c r="AH30" i="36"/>
  <c r="C62" i="36"/>
  <c r="T9" i="36"/>
  <c r="C63" i="36"/>
  <c r="O7" i="36"/>
  <c r="C67" i="36"/>
  <c r="C2" i="36"/>
  <c r="C69" i="36" l="1"/>
  <c r="O8" i="36"/>
  <c r="C59" i="36"/>
  <c r="AH9" i="36"/>
  <c r="AH7" i="36"/>
  <c r="O9" i="36"/>
  <c r="L11" i="36"/>
  <c r="AL8" i="36"/>
  <c r="AL26" i="36"/>
  <c r="C68" i="36"/>
  <c r="L44" i="36"/>
  <c r="C9" i="36"/>
  <c r="AG8" i="36"/>
  <c r="AG26" i="36"/>
  <c r="AN30" i="36"/>
  <c r="AN29" i="36" l="1"/>
  <c r="AH26" i="36"/>
  <c r="AH8" i="36"/>
  <c r="AG72" i="36"/>
  <c r="C2" i="35" l="1"/>
  <c r="AG7" i="35"/>
  <c r="AB50" i="35"/>
  <c r="O7" i="35"/>
  <c r="K30" i="35"/>
  <c r="H43" i="35"/>
  <c r="AH30" i="35"/>
  <c r="AG9" i="35"/>
  <c r="C11" i="35"/>
  <c r="D9" i="35"/>
  <c r="AL7" i="35"/>
  <c r="C67" i="35" l="1"/>
  <c r="C68" i="35"/>
  <c r="AL8" i="35"/>
  <c r="AL26" i="35"/>
  <c r="C59" i="35"/>
  <c r="C69" i="35"/>
  <c r="AG8" i="35"/>
  <c r="AG26" i="35"/>
  <c r="C61" i="35"/>
  <c r="C9" i="35"/>
  <c r="C60" i="35"/>
  <c r="C62" i="35"/>
  <c r="C63" i="35"/>
  <c r="O8" i="35"/>
  <c r="AG72" i="35" l="1"/>
  <c r="V65" i="35" l="1"/>
  <c r="L44" i="35"/>
  <c r="AL7" i="34" l="1"/>
  <c r="AG7" i="34"/>
  <c r="D9" i="34"/>
  <c r="C11" i="34"/>
  <c r="AG9" i="34"/>
  <c r="AB50" i="34"/>
  <c r="V65" i="34"/>
  <c r="O7" i="34"/>
  <c r="H43" i="34"/>
  <c r="K30" i="34"/>
  <c r="C2" i="34"/>
  <c r="C9" i="34" l="1"/>
  <c r="O8" i="34"/>
  <c r="AG26" i="34"/>
  <c r="AG8" i="34"/>
  <c r="AN30" i="34"/>
  <c r="AL26" i="34"/>
  <c r="AL8" i="34"/>
  <c r="AG72" i="34" l="1"/>
  <c r="AN29" i="34"/>
  <c r="Q29" i="2" l="1"/>
  <c r="L56" i="2"/>
  <c r="Q72" i="2" l="1"/>
  <c r="T9" i="19" l="1"/>
  <c r="O9" i="19"/>
  <c r="L11" i="19"/>
  <c r="T9" i="22"/>
  <c r="T9" i="23"/>
  <c r="T9" i="24"/>
  <c r="T9" i="25"/>
  <c r="O9" i="22"/>
  <c r="L11" i="22"/>
  <c r="L11" i="25" l="1"/>
  <c r="O9" i="25"/>
  <c r="O9" i="23"/>
  <c r="L11" i="23"/>
  <c r="O9" i="24"/>
  <c r="L11" i="24"/>
  <c r="O7" i="33" l="1"/>
  <c r="C11" i="33"/>
  <c r="D9" i="33"/>
  <c r="AB50" i="33"/>
  <c r="AG9" i="33"/>
  <c r="C2" i="33"/>
  <c r="AG7" i="33"/>
  <c r="H43" i="33"/>
  <c r="K30" i="33"/>
  <c r="AG8" i="33" l="1"/>
  <c r="AG26" i="33"/>
  <c r="C9" i="33"/>
  <c r="O8" i="33"/>
  <c r="AG72" i="33" l="1"/>
  <c r="AB50" i="32" l="1"/>
  <c r="H43" i="32"/>
  <c r="K30" i="32"/>
  <c r="AH30" i="32"/>
  <c r="C11" i="32"/>
  <c r="D9" i="32"/>
  <c r="AL7" i="32"/>
  <c r="O7" i="32"/>
  <c r="C2" i="32"/>
  <c r="H4" i="32"/>
  <c r="K7" i="32"/>
  <c r="O8" i="32" l="1"/>
  <c r="AL26" i="32"/>
  <c r="AL8" i="32"/>
  <c r="AN30" i="32"/>
  <c r="K15" i="32"/>
  <c r="K26" i="32" s="1"/>
  <c r="H19" i="32"/>
  <c r="C9" i="32"/>
  <c r="K8" i="32"/>
  <c r="H15" i="32" l="1"/>
  <c r="AQ19" i="32"/>
  <c r="AN29" i="32"/>
  <c r="V65" i="32" l="1"/>
  <c r="AL7" i="26" l="1"/>
  <c r="AL7" i="25"/>
  <c r="AL7" i="29"/>
  <c r="AL7" i="31"/>
  <c r="AL7" i="28"/>
  <c r="AL7" i="24"/>
  <c r="AL7" i="30"/>
  <c r="AL8" i="30" l="1"/>
  <c r="AL26" i="30"/>
  <c r="AL26" i="29"/>
  <c r="AL8" i="29"/>
  <c r="AL26" i="31"/>
  <c r="AL8" i="31"/>
  <c r="AL8" i="24"/>
  <c r="AL26" i="24"/>
  <c r="AL8" i="25"/>
  <c r="AL26" i="25"/>
  <c r="AL26" i="28"/>
  <c r="AL8" i="28"/>
  <c r="AL26" i="26"/>
  <c r="AL8" i="26"/>
  <c r="V65" i="30" l="1"/>
  <c r="V65" i="31"/>
  <c r="H43" i="31" l="1"/>
  <c r="K30" i="31"/>
  <c r="C11" i="31"/>
  <c r="D9" i="31"/>
  <c r="C2" i="31"/>
  <c r="O7" i="31"/>
  <c r="AB50" i="31" l="1"/>
  <c r="C9" i="31"/>
  <c r="O8" i="31"/>
  <c r="K15" i="31"/>
  <c r="H19" i="31"/>
  <c r="AQ19" i="31" l="1"/>
  <c r="H15" i="31"/>
  <c r="AA45" i="18" l="1"/>
  <c r="AA45" i="19"/>
  <c r="AA45" i="2" l="1"/>
  <c r="AA45" i="9"/>
  <c r="AA45" i="16"/>
  <c r="AA45" i="8"/>
  <c r="AA45" i="15"/>
  <c r="AA45" i="7"/>
  <c r="AA45" i="6"/>
  <c r="AA45" i="13"/>
  <c r="AA45" i="5"/>
  <c r="AA45" i="14"/>
  <c r="AA45" i="12"/>
  <c r="AA45" i="4"/>
  <c r="AA45" i="11"/>
  <c r="AA45" i="1"/>
  <c r="AA45" i="10"/>
  <c r="AB50" i="30" l="1"/>
  <c r="O7" i="30" l="1"/>
  <c r="C2" i="30" l="1"/>
  <c r="C11" i="30"/>
  <c r="D9" i="30"/>
  <c r="O8" i="30"/>
  <c r="C9" i="30" l="1"/>
  <c r="AN30" i="29" l="1"/>
  <c r="AB50" i="29"/>
  <c r="C11" i="29"/>
  <c r="D9" i="29"/>
  <c r="K30" i="29"/>
  <c r="H43" i="29"/>
  <c r="O7" i="29"/>
  <c r="C2" i="29"/>
  <c r="K15" i="29" l="1"/>
  <c r="H19" i="29"/>
  <c r="C9" i="29"/>
  <c r="AN29" i="29"/>
  <c r="O8" i="29"/>
  <c r="AQ19" i="29" l="1"/>
  <c r="H15" i="29"/>
  <c r="O7" i="28" l="1"/>
  <c r="O8" i="28" l="1"/>
  <c r="C11" i="28" l="1"/>
  <c r="D9" i="28"/>
  <c r="C2" i="28"/>
  <c r="C9" i="28" l="1"/>
  <c r="AG9" i="19" l="1"/>
  <c r="AG7" i="19" l="1"/>
  <c r="AB32" i="19"/>
  <c r="AL7" i="19"/>
  <c r="AJ7" i="19"/>
  <c r="AE7" i="19"/>
  <c r="AB56" i="19"/>
  <c r="AE9" i="19"/>
  <c r="AB10" i="19"/>
  <c r="AH7" i="19"/>
  <c r="AB11" i="19"/>
  <c r="AH9" i="19"/>
  <c r="AH30" i="19"/>
  <c r="AJ26" i="19" l="1"/>
  <c r="AJ8" i="19"/>
  <c r="AH26" i="19"/>
  <c r="AH8" i="19"/>
  <c r="AL26" i="19"/>
  <c r="AL8" i="19"/>
  <c r="AE8" i="19"/>
  <c r="AE26" i="19"/>
  <c r="AD7" i="19"/>
  <c r="AD22" i="19"/>
  <c r="AB9" i="19"/>
  <c r="AG8" i="19"/>
  <c r="AG26" i="19"/>
  <c r="AD21" i="19" l="1"/>
  <c r="AD8" i="19"/>
  <c r="AG72" i="19"/>
  <c r="AC7" i="19"/>
  <c r="AC22" i="19"/>
  <c r="AC21" i="19" l="1"/>
  <c r="AB22" i="19"/>
  <c r="AC8" i="19"/>
  <c r="AC26" i="19"/>
  <c r="AD26" i="19"/>
  <c r="AC72" i="19" l="1"/>
  <c r="AD72" i="19"/>
  <c r="AB21" i="19"/>
  <c r="AO22" i="19"/>
  <c r="AQ22" i="19" s="1"/>
  <c r="AO21" i="19" l="1"/>
  <c r="H43" i="23" l="1"/>
  <c r="K30" i="23"/>
  <c r="C2" i="26" l="1"/>
  <c r="C11" i="26"/>
  <c r="D9" i="26"/>
  <c r="H4" i="26"/>
  <c r="AH9" i="22" l="1"/>
  <c r="AG9" i="23"/>
  <c r="AO45" i="23"/>
  <c r="C2" i="25"/>
  <c r="J7" i="22"/>
  <c r="J29" i="22"/>
  <c r="H56" i="22"/>
  <c r="AQ18" i="22"/>
  <c r="H4" i="23"/>
  <c r="AB4" i="24"/>
  <c r="AB11" i="24"/>
  <c r="K30" i="25"/>
  <c r="H43" i="25"/>
  <c r="C11" i="24"/>
  <c r="D9" i="24"/>
  <c r="AB50" i="24"/>
  <c r="H65" i="22"/>
  <c r="K57" i="22"/>
  <c r="H4" i="22"/>
  <c r="K7" i="22"/>
  <c r="AH30" i="22"/>
  <c r="AO7" i="22"/>
  <c r="AB3" i="23"/>
  <c r="AB6" i="23"/>
  <c r="H4" i="24"/>
  <c r="AH30" i="24"/>
  <c r="AI7" i="23"/>
  <c r="C11" i="22"/>
  <c r="D9" i="22"/>
  <c r="H11" i="23"/>
  <c r="AF7" i="23"/>
  <c r="AG7" i="24"/>
  <c r="C11" i="25"/>
  <c r="D9" i="25"/>
  <c r="C9" i="26"/>
  <c r="H43" i="22"/>
  <c r="K30" i="22"/>
  <c r="AO7" i="23"/>
  <c r="AC7" i="22"/>
  <c r="AC22" i="22"/>
  <c r="AC7" i="23"/>
  <c r="AC22" i="23"/>
  <c r="AN7" i="23"/>
  <c r="D9" i="23"/>
  <c r="C11" i="23"/>
  <c r="C2" i="24"/>
  <c r="H43" i="24"/>
  <c r="K30" i="24"/>
  <c r="AB3" i="22"/>
  <c r="AQ12" i="23"/>
  <c r="AG9" i="24"/>
  <c r="AJ7" i="23"/>
  <c r="AB4" i="22"/>
  <c r="AQ12" i="22"/>
  <c r="AI7" i="22"/>
  <c r="AG9" i="22"/>
  <c r="AD7" i="22"/>
  <c r="AD22" i="22"/>
  <c r="AJ7" i="22"/>
  <c r="AB10" i="22"/>
  <c r="AQ10" i="22" s="1"/>
  <c r="AE9" i="22"/>
  <c r="AD7" i="23"/>
  <c r="AD22" i="23"/>
  <c r="AH30" i="23"/>
  <c r="AQ18" i="23"/>
  <c r="AH7" i="22"/>
  <c r="AO45" i="22"/>
  <c r="H11" i="22"/>
  <c r="AA9" i="22"/>
  <c r="AG7" i="22"/>
  <c r="AB11" i="22"/>
  <c r="AG7" i="23"/>
  <c r="AB4" i="23"/>
  <c r="K7" i="25"/>
  <c r="H4" i="25"/>
  <c r="AB6" i="22"/>
  <c r="AQ17" i="22"/>
  <c r="AO9" i="23" l="1"/>
  <c r="AG8" i="22"/>
  <c r="AG26" i="22"/>
  <c r="AD8" i="23"/>
  <c r="AD21" i="22"/>
  <c r="AD26" i="22" s="1"/>
  <c r="AO8" i="23"/>
  <c r="AQ11" i="22"/>
  <c r="C9" i="22"/>
  <c r="AH9" i="23"/>
  <c r="AD8" i="22"/>
  <c r="AC21" i="23"/>
  <c r="C9" i="25"/>
  <c r="AB32" i="22"/>
  <c r="AH7" i="24"/>
  <c r="C9" i="23"/>
  <c r="AC8" i="23"/>
  <c r="K29" i="22"/>
  <c r="AB32" i="24"/>
  <c r="AI8" i="23"/>
  <c r="AI26" i="23"/>
  <c r="AH9" i="24"/>
  <c r="J26" i="22"/>
  <c r="J8" i="22"/>
  <c r="AG8" i="23"/>
  <c r="AG26" i="23"/>
  <c r="AH7" i="23"/>
  <c r="AF26" i="23"/>
  <c r="AF8" i="23"/>
  <c r="K8" i="22"/>
  <c r="K15" i="25"/>
  <c r="H19" i="25"/>
  <c r="AB9" i="22"/>
  <c r="K15" i="23"/>
  <c r="H19" i="23"/>
  <c r="C9" i="24"/>
  <c r="K8" i="25"/>
  <c r="AH8" i="22"/>
  <c r="AH26" i="22"/>
  <c r="AI8" i="22"/>
  <c r="AI26" i="22"/>
  <c r="AC21" i="22"/>
  <c r="AG8" i="24"/>
  <c r="AG26" i="24"/>
  <c r="AB32" i="23"/>
  <c r="H19" i="22"/>
  <c r="K15" i="22"/>
  <c r="AJ8" i="22"/>
  <c r="AJ26" i="22"/>
  <c r="AJ8" i="23"/>
  <c r="AJ26" i="23"/>
  <c r="AN8" i="23"/>
  <c r="AN26" i="23"/>
  <c r="AC8" i="22"/>
  <c r="K15" i="24"/>
  <c r="H19" i="24"/>
  <c r="AD21" i="23"/>
  <c r="AO9" i="22"/>
  <c r="AO8" i="22"/>
  <c r="H57" i="22"/>
  <c r="AN30" i="23"/>
  <c r="AB11" i="23"/>
  <c r="AG9" i="21" l="1"/>
  <c r="AO7" i="21"/>
  <c r="AB36" i="21"/>
  <c r="AG7" i="21"/>
  <c r="V7" i="21"/>
  <c r="C11" i="21"/>
  <c r="D9" i="21"/>
  <c r="AB10" i="21"/>
  <c r="AQ12" i="21"/>
  <c r="AO9" i="21"/>
  <c r="AQ18" i="21"/>
  <c r="J29" i="18"/>
  <c r="AB3" i="21"/>
  <c r="G57" i="21"/>
  <c r="H43" i="21"/>
  <c r="K30" i="21"/>
  <c r="AO45" i="21"/>
  <c r="K57" i="21"/>
  <c r="H65" i="21"/>
  <c r="K7" i="21"/>
  <c r="H4" i="21"/>
  <c r="J7" i="21"/>
  <c r="AH30" i="21"/>
  <c r="C4" i="21"/>
  <c r="AB56" i="21"/>
  <c r="AB6" i="21"/>
  <c r="H4" i="18"/>
  <c r="E24" i="21"/>
  <c r="C24" i="21" s="1"/>
  <c r="D21" i="21"/>
  <c r="E29" i="21"/>
  <c r="C56" i="21"/>
  <c r="AB32" i="21"/>
  <c r="H11" i="21"/>
  <c r="AC7" i="21"/>
  <c r="AC22" i="21"/>
  <c r="V21" i="21"/>
  <c r="AA7" i="18"/>
  <c r="AH7" i="21"/>
  <c r="C3" i="21"/>
  <c r="G29" i="21"/>
  <c r="AD7" i="21"/>
  <c r="AD22" i="21"/>
  <c r="H11" i="18"/>
  <c r="J7" i="18"/>
  <c r="AJ7" i="21"/>
  <c r="G7" i="21"/>
  <c r="AL7" i="21"/>
  <c r="AB4" i="21"/>
  <c r="AA9" i="18"/>
  <c r="AH9" i="21"/>
  <c r="H56" i="21"/>
  <c r="J29" i="21"/>
  <c r="AA9" i="21"/>
  <c r="V7" i="19"/>
  <c r="AB3" i="19"/>
  <c r="K30" i="19"/>
  <c r="H43" i="19"/>
  <c r="AB6" i="19"/>
  <c r="AQ17" i="19"/>
  <c r="C2" i="21"/>
  <c r="H4" i="19"/>
  <c r="K7" i="19"/>
  <c r="G7" i="19"/>
  <c r="G29" i="19"/>
  <c r="D9" i="19"/>
  <c r="C11" i="19"/>
  <c r="AQ18" i="18"/>
  <c r="C2" i="19"/>
  <c r="AE9" i="18"/>
  <c r="AB10" i="18"/>
  <c r="G57" i="19"/>
  <c r="AB4" i="19"/>
  <c r="AQ12" i="18"/>
  <c r="C2" i="22"/>
  <c r="E29" i="19"/>
  <c r="J7" i="19"/>
  <c r="C56" i="19"/>
  <c r="C2" i="23"/>
  <c r="AQ18" i="19"/>
  <c r="AC26" i="23"/>
  <c r="AC72" i="23" s="1"/>
  <c r="AQ12" i="19"/>
  <c r="AO7" i="19"/>
  <c r="AO45" i="19"/>
  <c r="AI7" i="19"/>
  <c r="AB2" i="19"/>
  <c r="V21" i="19"/>
  <c r="AO45" i="18"/>
  <c r="AQ50" i="18"/>
  <c r="AO7" i="18"/>
  <c r="E24" i="19"/>
  <c r="C24" i="19" s="1"/>
  <c r="D21" i="19"/>
  <c r="AA9" i="19"/>
  <c r="AQ10" i="19"/>
  <c r="H56" i="19"/>
  <c r="J29" i="19"/>
  <c r="H11" i="19"/>
  <c r="H65" i="19"/>
  <c r="K57" i="19"/>
  <c r="K26" i="22"/>
  <c r="K72" i="22" s="1"/>
  <c r="L51" i="23"/>
  <c r="AN29" i="23"/>
  <c r="AN72" i="23" s="1"/>
  <c r="H15" i="23"/>
  <c r="AQ19" i="23"/>
  <c r="AD72" i="22"/>
  <c r="AG72" i="24"/>
  <c r="P45" i="6"/>
  <c r="L51" i="6"/>
  <c r="K26" i="25"/>
  <c r="H15" i="25"/>
  <c r="AQ19" i="25"/>
  <c r="AQ11" i="23"/>
  <c r="P45" i="7"/>
  <c r="L51" i="7"/>
  <c r="L51" i="24"/>
  <c r="L51" i="8"/>
  <c r="P45" i="8"/>
  <c r="H15" i="24"/>
  <c r="AQ19" i="24"/>
  <c r="P45" i="5"/>
  <c r="L51" i="5"/>
  <c r="L51" i="19"/>
  <c r="P45" i="9"/>
  <c r="L51" i="9"/>
  <c r="L51" i="21"/>
  <c r="AQ19" i="22"/>
  <c r="H15" i="22"/>
  <c r="AH8" i="23"/>
  <c r="AH26" i="23"/>
  <c r="AG72" i="22"/>
  <c r="L51" i="17"/>
  <c r="P45" i="17"/>
  <c r="P45" i="10"/>
  <c r="L51" i="10"/>
  <c r="P45" i="18"/>
  <c r="L51" i="18"/>
  <c r="AH8" i="24"/>
  <c r="AH26" i="24"/>
  <c r="P45" i="11"/>
  <c r="L51" i="11"/>
  <c r="L51" i="22"/>
  <c r="L51" i="25"/>
  <c r="AD26" i="23"/>
  <c r="P45" i="1"/>
  <c r="L51" i="1"/>
  <c r="P45" i="4"/>
  <c r="L51" i="4"/>
  <c r="AC26" i="22"/>
  <c r="AG72" i="23"/>
  <c r="J72" i="22"/>
  <c r="AI7" i="21" l="1"/>
  <c r="AD8" i="21"/>
  <c r="H19" i="21"/>
  <c r="K15" i="21"/>
  <c r="AC8" i="21"/>
  <c r="AG8" i="21"/>
  <c r="AG26" i="21"/>
  <c r="C4" i="19"/>
  <c r="AQ10" i="21"/>
  <c r="AL26" i="21"/>
  <c r="AL8" i="21"/>
  <c r="AJ26" i="21"/>
  <c r="AJ8" i="21"/>
  <c r="C21" i="21"/>
  <c r="E7" i="21"/>
  <c r="E57" i="21"/>
  <c r="J8" i="21"/>
  <c r="J26" i="21"/>
  <c r="J26" i="18"/>
  <c r="J8" i="18"/>
  <c r="V29" i="21"/>
  <c r="E21" i="21"/>
  <c r="C9" i="21"/>
  <c r="AH8" i="21"/>
  <c r="AH26" i="21"/>
  <c r="AO8" i="21"/>
  <c r="AD21" i="21"/>
  <c r="AB22" i="21"/>
  <c r="AC21" i="21"/>
  <c r="H57" i="21"/>
  <c r="AQ11" i="18"/>
  <c r="K8" i="21"/>
  <c r="V26" i="21"/>
  <c r="V8" i="21"/>
  <c r="G8" i="21"/>
  <c r="G26" i="21"/>
  <c r="AA8" i="18"/>
  <c r="AA26" i="18"/>
  <c r="K29" i="21"/>
  <c r="C21" i="19"/>
  <c r="AO8" i="18"/>
  <c r="AB7" i="19"/>
  <c r="AO9" i="19"/>
  <c r="J8" i="19"/>
  <c r="J26" i="19"/>
  <c r="K29" i="19"/>
  <c r="AI8" i="19"/>
  <c r="AI26" i="19"/>
  <c r="G26" i="19"/>
  <c r="G8" i="19"/>
  <c r="E7" i="19"/>
  <c r="H57" i="19"/>
  <c r="K15" i="19"/>
  <c r="H19" i="19"/>
  <c r="V29" i="19"/>
  <c r="AB9" i="18"/>
  <c r="AQ10" i="18"/>
  <c r="K8" i="19"/>
  <c r="AQ70" i="18"/>
  <c r="AE26" i="18"/>
  <c r="C9" i="19"/>
  <c r="AQ11" i="19"/>
  <c r="E21" i="19"/>
  <c r="AO8" i="19"/>
  <c r="C3" i="19"/>
  <c r="E57" i="19"/>
  <c r="V26" i="19"/>
  <c r="V8" i="19"/>
  <c r="AQ51" i="22"/>
  <c r="P29" i="17"/>
  <c r="AQ51" i="23"/>
  <c r="AQ51" i="4"/>
  <c r="AQ51" i="17"/>
  <c r="AQ51" i="21"/>
  <c r="AQ51" i="6"/>
  <c r="AC72" i="22"/>
  <c r="P29" i="4"/>
  <c r="AD72" i="23"/>
  <c r="AQ51" i="11"/>
  <c r="AQ51" i="18"/>
  <c r="AQ51" i="24"/>
  <c r="P29" i="6"/>
  <c r="C38" i="1"/>
  <c r="AQ51" i="1"/>
  <c r="P29" i="11"/>
  <c r="P29" i="18"/>
  <c r="AQ51" i="5"/>
  <c r="P29" i="1"/>
  <c r="AQ51" i="9"/>
  <c r="P29" i="5"/>
  <c r="AQ51" i="7"/>
  <c r="AQ51" i="10"/>
  <c r="P29" i="9"/>
  <c r="P29" i="7"/>
  <c r="AQ51" i="25"/>
  <c r="P29" i="10"/>
  <c r="P29" i="8"/>
  <c r="AQ51" i="19"/>
  <c r="AQ51" i="8"/>
  <c r="AI26" i="21" l="1"/>
  <c r="AI8" i="21"/>
  <c r="AQ19" i="21"/>
  <c r="H15" i="21"/>
  <c r="K26" i="21"/>
  <c r="E26" i="21"/>
  <c r="E8" i="21"/>
  <c r="AG72" i="21"/>
  <c r="AB21" i="21"/>
  <c r="AO22" i="21"/>
  <c r="AQ22" i="21" s="1"/>
  <c r="J72" i="21"/>
  <c r="AC26" i="21"/>
  <c r="V72" i="21"/>
  <c r="AD26" i="21"/>
  <c r="G72" i="21"/>
  <c r="J72" i="18"/>
  <c r="V72" i="19"/>
  <c r="G72" i="19"/>
  <c r="E8" i="19"/>
  <c r="E26" i="19"/>
  <c r="AB8" i="19"/>
  <c r="AB26" i="19"/>
  <c r="K26" i="19"/>
  <c r="AQ19" i="19"/>
  <c r="H15" i="19"/>
  <c r="J72" i="19"/>
  <c r="AB26" i="18"/>
  <c r="C38" i="4"/>
  <c r="P72" i="1"/>
  <c r="P72" i="6"/>
  <c r="P72" i="7"/>
  <c r="P72" i="18"/>
  <c r="P72" i="17"/>
  <c r="P72" i="10"/>
  <c r="P72" i="9"/>
  <c r="P72" i="11"/>
  <c r="P72" i="8"/>
  <c r="P72" i="5"/>
  <c r="AD72" i="21" l="1"/>
  <c r="AC72" i="21"/>
  <c r="K72" i="21"/>
  <c r="E72" i="21"/>
  <c r="AO21" i="21"/>
  <c r="K72" i="19"/>
  <c r="E72" i="19"/>
  <c r="K30" i="26" l="1"/>
  <c r="H43" i="26"/>
  <c r="K7" i="26"/>
  <c r="K8" i="26" l="1"/>
  <c r="K15" i="26"/>
  <c r="H19" i="26"/>
  <c r="K26" i="26" l="1"/>
  <c r="H15" i="26"/>
  <c r="AQ19" i="26"/>
  <c r="O7" i="26" l="1"/>
  <c r="O8" i="26" l="1"/>
  <c r="O15" i="26" l="1"/>
  <c r="AH30" i="26" l="1"/>
  <c r="AN30" i="26" l="1"/>
  <c r="AN29" i="26" l="1"/>
  <c r="AG9" i="26" l="1"/>
  <c r="AG7" i="26" l="1"/>
  <c r="AG26" i="26" l="1"/>
  <c r="AG8" i="26"/>
  <c r="AG72" i="26" l="1"/>
  <c r="AN7" i="22" l="1"/>
  <c r="AN30" i="22"/>
  <c r="AN29" i="22" l="1"/>
  <c r="AF7" i="22"/>
  <c r="AN26" i="22"/>
  <c r="AN8" i="22"/>
  <c r="AF26" i="22" l="1"/>
  <c r="AF8" i="22"/>
  <c r="AN72" i="22"/>
  <c r="AL7" i="22" l="1"/>
  <c r="AL7" i="23" l="1"/>
  <c r="AL26" i="22"/>
  <c r="AL8" i="22"/>
  <c r="AL8" i="23" l="1"/>
  <c r="AL26" i="23"/>
  <c r="AH7" i="26" l="1"/>
  <c r="AH8" i="26" l="1"/>
  <c r="T9" i="26"/>
  <c r="O9" i="26"/>
  <c r="L11" i="26"/>
  <c r="O26" i="26" l="1"/>
  <c r="AH9" i="26" l="1"/>
  <c r="O72" i="26"/>
  <c r="AH26" i="26" l="1"/>
  <c r="AQ17" i="18" l="1"/>
  <c r="AO9" i="18"/>
  <c r="AO15" i="18" l="1"/>
  <c r="AQ16" i="18"/>
  <c r="AO26" i="18" l="1"/>
  <c r="K7" i="18" l="1"/>
  <c r="H43" i="18"/>
  <c r="K30" i="18"/>
  <c r="H56" i="18"/>
  <c r="K57" i="18"/>
  <c r="H65" i="18"/>
  <c r="K29" i="18" l="1"/>
  <c r="H19" i="18"/>
  <c r="K15" i="18"/>
  <c r="H57" i="18"/>
  <c r="K8" i="18"/>
  <c r="K26" i="18" l="1"/>
  <c r="K72" i="18" s="1"/>
  <c r="AQ19" i="18"/>
  <c r="H15" i="18"/>
  <c r="AQ15" i="18" l="1"/>
  <c r="AN30" i="24" l="1"/>
  <c r="AN7" i="24"/>
  <c r="AN8" i="24" l="1"/>
  <c r="AN26" i="24"/>
  <c r="AN29" i="24"/>
  <c r="AF7" i="24" l="1"/>
  <c r="AN72" i="24"/>
  <c r="AF8" i="24" l="1"/>
  <c r="AF26" i="24"/>
  <c r="G57" i="24" l="1"/>
  <c r="D21" i="24"/>
  <c r="H65" i="24"/>
  <c r="K57" i="24"/>
  <c r="AB10" i="24"/>
  <c r="AE9" i="24"/>
  <c r="E57" i="24"/>
  <c r="K7" i="24"/>
  <c r="K29" i="24"/>
  <c r="E24" i="24"/>
  <c r="E29" i="24" l="1"/>
  <c r="E21" i="24"/>
  <c r="C24" i="24"/>
  <c r="K26" i="24"/>
  <c r="K8" i="24"/>
  <c r="H57" i="24"/>
  <c r="AQ12" i="24"/>
  <c r="C4" i="24"/>
  <c r="V21" i="24"/>
  <c r="G29" i="24"/>
  <c r="J7" i="24"/>
  <c r="H56" i="24"/>
  <c r="J29" i="24"/>
  <c r="AB9" i="24"/>
  <c r="C3" i="24" l="1"/>
  <c r="K72" i="24"/>
  <c r="V7" i="24"/>
  <c r="G7" i="24"/>
  <c r="C21" i="24"/>
  <c r="AE7" i="24"/>
  <c r="E7" i="24"/>
  <c r="AQ18" i="24"/>
  <c r="AC7" i="24"/>
  <c r="AC22" i="24"/>
  <c r="AO7" i="24"/>
  <c r="J26" i="24"/>
  <c r="J8" i="24"/>
  <c r="AD22" i="24"/>
  <c r="AD7" i="24"/>
  <c r="J72" i="24" l="1"/>
  <c r="E26" i="24"/>
  <c r="E8" i="24"/>
  <c r="AE8" i="24"/>
  <c r="AE26" i="24"/>
  <c r="AD21" i="24"/>
  <c r="AD26" i="24" s="1"/>
  <c r="V26" i="24"/>
  <c r="V8" i="24"/>
  <c r="AC21" i="24"/>
  <c r="AC26" i="24" s="1"/>
  <c r="G26" i="24"/>
  <c r="G8" i="24"/>
  <c r="AO8" i="24"/>
  <c r="AD8" i="24"/>
  <c r="AC8" i="24"/>
  <c r="AC72" i="24" l="1"/>
  <c r="G72" i="24"/>
  <c r="E72" i="24"/>
  <c r="AD72" i="24"/>
  <c r="AB50" i="28" l="1"/>
  <c r="Q15" i="26" l="1"/>
  <c r="U15" i="26"/>
  <c r="P15" i="26"/>
  <c r="T15" i="26"/>
  <c r="S15" i="26"/>
  <c r="H4" i="28" l="1"/>
  <c r="AH30" i="28" l="1"/>
  <c r="T9" i="28" l="1"/>
  <c r="O9" i="28"/>
  <c r="L11" i="28"/>
  <c r="AK7" i="22" l="1"/>
  <c r="AK21" i="22"/>
  <c r="AB22" i="22"/>
  <c r="AB21" i="22" l="1"/>
  <c r="AO22" i="22"/>
  <c r="AQ22" i="22" s="1"/>
  <c r="AK8" i="22"/>
  <c r="AK26" i="22"/>
  <c r="AK21" i="23"/>
  <c r="AB22" i="23"/>
  <c r="AK7" i="23"/>
  <c r="AK72" i="22" l="1"/>
  <c r="AO22" i="23"/>
  <c r="AQ22" i="23" s="1"/>
  <c r="AB21" i="23"/>
  <c r="AK21" i="24"/>
  <c r="AB22" i="24"/>
  <c r="AK7" i="24"/>
  <c r="AK8" i="23"/>
  <c r="AK26" i="23"/>
  <c r="AO21" i="22"/>
  <c r="AO21" i="23" l="1"/>
  <c r="AK8" i="24"/>
  <c r="AK26" i="24"/>
  <c r="AK21" i="25"/>
  <c r="AO22" i="24"/>
  <c r="AQ22" i="24" s="1"/>
  <c r="AB21" i="24"/>
  <c r="AK7" i="25"/>
  <c r="AK72" i="23"/>
  <c r="AO21" i="24" l="1"/>
  <c r="AK7" i="26"/>
  <c r="AK8" i="25"/>
  <c r="AK26" i="25"/>
  <c r="AK72" i="24"/>
  <c r="AK21" i="26"/>
  <c r="AK72" i="25" l="1"/>
  <c r="AK8" i="26"/>
  <c r="AK26" i="26"/>
  <c r="AK72" i="26" l="1"/>
  <c r="AN30" i="28" l="1"/>
  <c r="AN29" i="28" l="1"/>
  <c r="AH7" i="28" l="1"/>
  <c r="AH9" i="28" l="1"/>
  <c r="AH26" i="28" s="1"/>
  <c r="AH8" i="28"/>
  <c r="H43" i="28" l="1"/>
  <c r="K30" i="28"/>
  <c r="H19" i="28"/>
  <c r="K15" i="28"/>
  <c r="H15" i="28" l="1"/>
  <c r="AQ19" i="28"/>
  <c r="K7" i="28" l="1"/>
  <c r="K26" i="28" l="1"/>
  <c r="K8" i="28"/>
  <c r="AH30" i="29" l="1"/>
  <c r="Q21" i="29" l="1"/>
  <c r="R21" i="29"/>
  <c r="K7" i="29" l="1"/>
  <c r="H4" i="29"/>
  <c r="K26" i="29" l="1"/>
  <c r="K8" i="29"/>
  <c r="AH9" i="29" l="1"/>
  <c r="AH7" i="29" l="1"/>
  <c r="AH8" i="29" l="1"/>
  <c r="AH26" i="29"/>
  <c r="T9" i="29" l="1"/>
  <c r="O9" i="29"/>
  <c r="L11" i="29"/>
  <c r="H43" i="30" l="1"/>
  <c r="K30" i="30"/>
  <c r="K15" i="30" l="1"/>
  <c r="H19" i="30"/>
  <c r="AQ19" i="30" l="1"/>
  <c r="H15" i="30"/>
  <c r="T9" i="30" l="1"/>
  <c r="O9" i="30"/>
  <c r="L11" i="30"/>
  <c r="AN30" i="30" l="1"/>
  <c r="AN29" i="30" l="1"/>
  <c r="AH30" i="30" l="1"/>
  <c r="AH9" i="30" l="1"/>
  <c r="AH7" i="30" l="1"/>
  <c r="AH26" i="30" l="1"/>
  <c r="AH8" i="30"/>
  <c r="AH30" i="25" l="1"/>
  <c r="AG9" i="25"/>
  <c r="AH7" i="25" l="1"/>
  <c r="AG7" i="25"/>
  <c r="AH9" i="25"/>
  <c r="AG8" i="25" l="1"/>
  <c r="AG26" i="25"/>
  <c r="AH8" i="25"/>
  <c r="AH26" i="25"/>
  <c r="AN30" i="25" l="1"/>
  <c r="AG72" i="25"/>
  <c r="AN29" i="25" l="1"/>
  <c r="Q21" i="30" l="1"/>
  <c r="R21" i="30" l="1"/>
  <c r="AN30" i="31" l="1"/>
  <c r="AN29" i="31" l="1"/>
  <c r="H4" i="30" l="1"/>
  <c r="K7" i="30"/>
  <c r="K26" i="30" l="1"/>
  <c r="K8" i="30"/>
  <c r="H4" i="31" l="1"/>
  <c r="K7" i="31"/>
  <c r="K8" i="31" l="1"/>
  <c r="K26" i="31"/>
  <c r="AH9" i="31" l="1"/>
  <c r="AH30" i="31"/>
  <c r="AH7" i="31" l="1"/>
  <c r="AH8" i="31" l="1"/>
  <c r="AH26" i="31"/>
  <c r="AB56" i="24" l="1"/>
  <c r="T9" i="31" l="1"/>
  <c r="O9" i="31"/>
  <c r="L11" i="31"/>
  <c r="T9" i="32" l="1"/>
  <c r="L11" i="32" l="1"/>
  <c r="O9" i="32"/>
  <c r="V21" i="25" l="1"/>
  <c r="AD22" i="25"/>
  <c r="AD7" i="25"/>
  <c r="E24" i="25"/>
  <c r="C24" i="25" s="1"/>
  <c r="D21" i="25"/>
  <c r="AQ12" i="25"/>
  <c r="G57" i="22"/>
  <c r="G57" i="25"/>
  <c r="K57" i="25"/>
  <c r="H65" i="25"/>
  <c r="K29" i="25"/>
  <c r="C21" i="25" l="1"/>
  <c r="E57" i="25"/>
  <c r="C3" i="25"/>
  <c r="AQ18" i="25"/>
  <c r="H57" i="25"/>
  <c r="AD8" i="25"/>
  <c r="J29" i="25"/>
  <c r="H56" i="25"/>
  <c r="AO7" i="25"/>
  <c r="C4" i="25"/>
  <c r="E29" i="25"/>
  <c r="J7" i="25"/>
  <c r="V21" i="22"/>
  <c r="K72" i="25"/>
  <c r="G29" i="25"/>
  <c r="AC22" i="25"/>
  <c r="AC7" i="25"/>
  <c r="AD21" i="25"/>
  <c r="E21" i="25"/>
  <c r="AD26" i="25" l="1"/>
  <c r="AO8" i="25"/>
  <c r="G29" i="22"/>
  <c r="V7" i="25"/>
  <c r="G7" i="25"/>
  <c r="AB22" i="25"/>
  <c r="AC21" i="25"/>
  <c r="AC26" i="25" s="1"/>
  <c r="G7" i="22"/>
  <c r="E24" i="22"/>
  <c r="C24" i="22" s="1"/>
  <c r="D21" i="22"/>
  <c r="AC8" i="25"/>
  <c r="J8" i="25"/>
  <c r="J26" i="25"/>
  <c r="AO22" i="25" l="1"/>
  <c r="AQ22" i="25" s="1"/>
  <c r="AB21" i="25"/>
  <c r="AD72" i="25"/>
  <c r="E21" i="22"/>
  <c r="C3" i="22"/>
  <c r="J72" i="25"/>
  <c r="C4" i="22"/>
  <c r="E29" i="22"/>
  <c r="V8" i="25"/>
  <c r="V26" i="25"/>
  <c r="E7" i="25"/>
  <c r="V7" i="22"/>
  <c r="AC72" i="25"/>
  <c r="C21" i="22"/>
  <c r="E57" i="22"/>
  <c r="G8" i="22"/>
  <c r="G26" i="22"/>
  <c r="G8" i="25"/>
  <c r="G26" i="25"/>
  <c r="E7" i="22"/>
  <c r="E8" i="25" l="1"/>
  <c r="E26" i="25"/>
  <c r="V8" i="22"/>
  <c r="V26" i="22"/>
  <c r="G72" i="25"/>
  <c r="G72" i="22"/>
  <c r="E8" i="22"/>
  <c r="E26" i="22"/>
  <c r="AO21" i="25"/>
  <c r="AB56" i="22" l="1"/>
  <c r="E72" i="22"/>
  <c r="E72" i="25"/>
  <c r="AE7" i="22"/>
  <c r="AB2" i="22"/>
  <c r="AB7" i="22" l="1"/>
  <c r="AE26" i="22"/>
  <c r="AE8" i="22"/>
  <c r="AH9" i="32" l="1"/>
  <c r="AB26" i="22"/>
  <c r="AB8" i="22"/>
  <c r="AH7" i="32" l="1"/>
  <c r="AH26" i="32" l="1"/>
  <c r="AH8" i="32"/>
  <c r="S15" i="29" l="1"/>
  <c r="AJ7" i="29" l="1"/>
  <c r="L71" i="29" l="1"/>
  <c r="L54" i="29"/>
  <c r="AJ8" i="29"/>
  <c r="AJ26" i="29"/>
  <c r="P21" i="29" l="1"/>
  <c r="W15" i="29"/>
  <c r="P15" i="29"/>
  <c r="N7" i="29"/>
  <c r="R7" i="29"/>
  <c r="T7" i="29"/>
  <c r="M7" i="29"/>
  <c r="Q7" i="29"/>
  <c r="R15" i="29"/>
  <c r="P7" i="29"/>
  <c r="T15" i="29"/>
  <c r="AQ54" i="29"/>
  <c r="W7" i="29"/>
  <c r="Q15" i="29"/>
  <c r="U21" i="29"/>
  <c r="AQ71" i="29"/>
  <c r="M8" i="29" l="1"/>
  <c r="N8" i="29"/>
  <c r="U15" i="29"/>
  <c r="W8" i="29"/>
  <c r="W26" i="29"/>
  <c r="Q8" i="29"/>
  <c r="Q26" i="29"/>
  <c r="T8" i="29"/>
  <c r="P8" i="29"/>
  <c r="P26" i="29"/>
  <c r="R8" i="29"/>
  <c r="R26" i="29"/>
  <c r="U7" i="29"/>
  <c r="L70" i="29" l="1"/>
  <c r="W72" i="29"/>
  <c r="U8" i="29"/>
  <c r="T45" i="29" l="1"/>
  <c r="AQ70" i="29"/>
  <c r="AQ12" i="29" l="1"/>
  <c r="AD7" i="29" l="1"/>
  <c r="AD22" i="29"/>
  <c r="AC22" i="29"/>
  <c r="AC7" i="29"/>
  <c r="AO7" i="29"/>
  <c r="AQ18" i="29"/>
  <c r="AO8" i="29" l="1"/>
  <c r="AC8" i="29"/>
  <c r="AC21" i="29"/>
  <c r="AD21" i="29"/>
  <c r="AD8" i="29"/>
  <c r="AD26" i="29" l="1"/>
  <c r="AD72" i="29" s="1"/>
  <c r="AC26" i="29"/>
  <c r="AG9" i="29" l="1"/>
  <c r="AG7" i="29"/>
  <c r="AC72" i="29"/>
  <c r="S15" i="28" l="1"/>
  <c r="AG8" i="29"/>
  <c r="AG26" i="29"/>
  <c r="AG72" i="29" l="1"/>
  <c r="W7" i="28" l="1"/>
  <c r="AJ7" i="28"/>
  <c r="P21" i="28"/>
  <c r="P15" i="28"/>
  <c r="R7" i="28"/>
  <c r="U21" i="28"/>
  <c r="W15" i="28"/>
  <c r="T15" i="28"/>
  <c r="Q15" i="28"/>
  <c r="Q7" i="28"/>
  <c r="N7" i="28"/>
  <c r="M7" i="28"/>
  <c r="R21" i="28"/>
  <c r="T7" i="28"/>
  <c r="P7" i="28"/>
  <c r="Q21" i="28"/>
  <c r="R15" i="28"/>
  <c r="Q8" i="28" l="1"/>
  <c r="Q26" i="28"/>
  <c r="P8" i="28"/>
  <c r="P26" i="28"/>
  <c r="U7" i="28"/>
  <c r="M8" i="28"/>
  <c r="T8" i="28"/>
  <c r="AJ8" i="28"/>
  <c r="AJ26" i="28"/>
  <c r="N8" i="28"/>
  <c r="W8" i="28"/>
  <c r="W26" i="28"/>
  <c r="U15" i="28"/>
  <c r="R8" i="28"/>
  <c r="R26" i="28"/>
  <c r="U8" i="28" l="1"/>
  <c r="W72" i="28"/>
  <c r="T45" i="28" l="1"/>
  <c r="L54" i="28"/>
  <c r="L71" i="28"/>
  <c r="AQ71" i="28" l="1"/>
  <c r="J7" i="28"/>
  <c r="AQ54" i="28"/>
  <c r="J26" i="28" l="1"/>
  <c r="J8" i="28"/>
  <c r="J29" i="28"/>
  <c r="J72" i="28" l="1"/>
  <c r="AQ12" i="28" l="1"/>
  <c r="AD7" i="28" l="1"/>
  <c r="AD22" i="28"/>
  <c r="AO7" i="28"/>
  <c r="AQ18" i="28"/>
  <c r="AC7" i="28"/>
  <c r="AC22" i="28"/>
  <c r="AO8" i="28" l="1"/>
  <c r="AD21" i="28"/>
  <c r="AD26" i="28" s="1"/>
  <c r="AC8" i="28"/>
  <c r="AC21" i="28"/>
  <c r="AD8" i="28"/>
  <c r="AC26" i="28" l="1"/>
  <c r="AD72" i="28"/>
  <c r="AC72" i="28" l="1"/>
  <c r="L70" i="28"/>
  <c r="AQ70" i="28" l="1"/>
  <c r="H65" i="28" l="1"/>
  <c r="K57" i="28"/>
  <c r="K29" i="28"/>
  <c r="H56" i="28"/>
  <c r="K72" i="28" l="1"/>
  <c r="H57" i="28"/>
  <c r="V21" i="28" l="1"/>
  <c r="G57" i="28" l="1"/>
  <c r="E57" i="28" l="1"/>
  <c r="C4" i="28" l="1"/>
  <c r="E24" i="28" l="1"/>
  <c r="C24" i="28" s="1"/>
  <c r="D21" i="28"/>
  <c r="C21" i="28" l="1"/>
  <c r="C6" i="28"/>
  <c r="E21" i="28"/>
  <c r="G7" i="28" l="1"/>
  <c r="G29" i="28" l="1"/>
  <c r="G26" i="28"/>
  <c r="G8" i="28"/>
  <c r="E29" i="28" l="1"/>
  <c r="G72" i="28"/>
  <c r="V7" i="28"/>
  <c r="V8" i="28" l="1"/>
  <c r="V26" i="28"/>
  <c r="E7" i="28"/>
  <c r="C3" i="28" l="1"/>
  <c r="D7" i="28"/>
  <c r="E26" i="28"/>
  <c r="E8" i="28"/>
  <c r="E72" i="28" l="1"/>
  <c r="D8" i="28"/>
  <c r="D26" i="28"/>
  <c r="C7" i="28"/>
  <c r="AG9" i="28" l="1"/>
  <c r="C8" i="28"/>
  <c r="C26" i="28"/>
  <c r="AG7" i="28" l="1"/>
  <c r="AG26" i="28" l="1"/>
  <c r="AG8" i="28"/>
  <c r="AG72" i="28" l="1"/>
  <c r="W15" i="26"/>
  <c r="W7" i="26" l="1"/>
  <c r="U21" i="26"/>
  <c r="R7" i="26"/>
  <c r="P21" i="26"/>
  <c r="AJ7" i="26"/>
  <c r="AJ75" i="26" s="1"/>
  <c r="R21" i="26"/>
  <c r="R15" i="26"/>
  <c r="L20" i="26"/>
  <c r="M7" i="26"/>
  <c r="P7" i="26"/>
  <c r="Q21" i="26"/>
  <c r="T7" i="26"/>
  <c r="Q7" i="26"/>
  <c r="N7" i="26"/>
  <c r="P26" i="26" l="1"/>
  <c r="P8" i="26"/>
  <c r="Q8" i="26"/>
  <c r="Q26" i="26"/>
  <c r="M8" i="26"/>
  <c r="R8" i="26"/>
  <c r="R26" i="26"/>
  <c r="T8" i="26"/>
  <c r="U7" i="26"/>
  <c r="W8" i="26"/>
  <c r="W26" i="26"/>
  <c r="N8" i="26"/>
  <c r="AQ20" i="26"/>
  <c r="L15" i="26"/>
  <c r="AJ8" i="26"/>
  <c r="AJ26" i="26"/>
  <c r="W72" i="26" l="1"/>
  <c r="U8" i="26"/>
  <c r="T45" i="26" l="1"/>
  <c r="L71" i="26" l="1"/>
  <c r="AQ71" i="26" l="1"/>
  <c r="L54" i="26" l="1"/>
  <c r="AQ54" i="26" l="1"/>
  <c r="J7" i="26" l="1"/>
  <c r="J29" i="26" l="1"/>
  <c r="AQ12" i="26"/>
  <c r="J8" i="26"/>
  <c r="J26" i="26"/>
  <c r="AC22" i="26" l="1"/>
  <c r="AC7" i="26"/>
  <c r="AQ18" i="26"/>
  <c r="J72" i="26"/>
  <c r="AO7" i="26"/>
  <c r="AC8" i="26" l="1"/>
  <c r="AO8" i="26"/>
  <c r="AC21" i="26"/>
  <c r="AC26" i="26" l="1"/>
  <c r="AD7" i="26"/>
  <c r="AD22" i="26"/>
  <c r="AD21" i="26" l="1"/>
  <c r="AB22" i="26"/>
  <c r="AD8" i="26"/>
  <c r="AD26" i="26"/>
  <c r="AC72" i="26"/>
  <c r="AD72" i="26" l="1"/>
  <c r="AO22" i="26"/>
  <c r="AQ22" i="26" s="1"/>
  <c r="AB21" i="26"/>
  <c r="AO21" i="26" l="1"/>
  <c r="H56" i="26" l="1"/>
  <c r="H65" i="26" l="1"/>
  <c r="K57" i="26"/>
  <c r="K29" i="26"/>
  <c r="K72" i="26" l="1"/>
  <c r="H57" i="26"/>
  <c r="V21" i="26" l="1"/>
  <c r="G57" i="26" l="1"/>
  <c r="E57" i="26" l="1"/>
  <c r="C4" i="26" l="1"/>
  <c r="E24" i="26" l="1"/>
  <c r="D21" i="26"/>
  <c r="C24" i="26"/>
  <c r="C21" i="26" l="1"/>
  <c r="E21" i="26"/>
  <c r="C6" i="26" l="1"/>
  <c r="E29" i="26" l="1"/>
  <c r="G29" i="26"/>
  <c r="V7" i="26" l="1"/>
  <c r="E7" i="26"/>
  <c r="C3" i="26"/>
  <c r="D7" i="26"/>
  <c r="G7" i="26"/>
  <c r="D26" i="26" l="1"/>
  <c r="D8" i="26"/>
  <c r="C7" i="26"/>
  <c r="E8" i="26"/>
  <c r="E26" i="26"/>
  <c r="G26" i="26"/>
  <c r="G8" i="26"/>
  <c r="V8" i="26"/>
  <c r="V26" i="26"/>
  <c r="C8" i="26" l="1"/>
  <c r="C26" i="26"/>
  <c r="G72" i="26"/>
  <c r="E72" i="26"/>
  <c r="L70" i="26" l="1"/>
  <c r="AQ70" i="26" l="1"/>
  <c r="AL7" i="33" l="1"/>
  <c r="AL8" i="33" l="1"/>
  <c r="AL26" i="33"/>
  <c r="V65" i="33" l="1"/>
  <c r="AN30" i="33" l="1"/>
  <c r="AN29" i="33" l="1"/>
  <c r="T7" i="19" l="1"/>
  <c r="R21" i="19"/>
  <c r="L20" i="19"/>
  <c r="O15" i="19"/>
  <c r="W15" i="19"/>
  <c r="U21" i="19"/>
  <c r="T45" i="19"/>
  <c r="U15" i="19"/>
  <c r="T15" i="19"/>
  <c r="Q15" i="19"/>
  <c r="L54" i="19"/>
  <c r="R15" i="19"/>
  <c r="N7" i="19"/>
  <c r="S15" i="19"/>
  <c r="Q21" i="19"/>
  <c r="P21" i="19"/>
  <c r="L50" i="19"/>
  <c r="M7" i="19"/>
  <c r="P15" i="19"/>
  <c r="L71" i="19"/>
  <c r="H65" i="23"/>
  <c r="K57" i="23"/>
  <c r="K7" i="23"/>
  <c r="AQ71" i="19" l="1"/>
  <c r="R7" i="19"/>
  <c r="O26" i="19"/>
  <c r="AQ54" i="19"/>
  <c r="AQ20" i="19"/>
  <c r="L15" i="19"/>
  <c r="M8" i="19"/>
  <c r="AA7" i="19"/>
  <c r="AQ50" i="19"/>
  <c r="N8" i="19"/>
  <c r="N26" i="19"/>
  <c r="T8" i="19"/>
  <c r="T26" i="19"/>
  <c r="D21" i="23"/>
  <c r="AE9" i="23"/>
  <c r="AB10" i="23"/>
  <c r="K29" i="23"/>
  <c r="K8" i="23"/>
  <c r="K26" i="23"/>
  <c r="G57" i="23"/>
  <c r="J7" i="23"/>
  <c r="H57" i="23"/>
  <c r="N72" i="19" l="1"/>
  <c r="O72" i="19"/>
  <c r="W7" i="19"/>
  <c r="AA26" i="19"/>
  <c r="AA8" i="19"/>
  <c r="R8" i="19"/>
  <c r="R26" i="19"/>
  <c r="E57" i="23"/>
  <c r="V21" i="23"/>
  <c r="H56" i="23"/>
  <c r="J29" i="23"/>
  <c r="AB9" i="23"/>
  <c r="K72" i="23"/>
  <c r="J26" i="23"/>
  <c r="J8" i="23"/>
  <c r="G29" i="23"/>
  <c r="E24" i="23"/>
  <c r="L70" i="19" l="1"/>
  <c r="R72" i="19"/>
  <c r="W26" i="19"/>
  <c r="W8" i="19"/>
  <c r="E21" i="23"/>
  <c r="C24" i="23"/>
  <c r="J72" i="23"/>
  <c r="G7" i="23"/>
  <c r="V7" i="23"/>
  <c r="E7" i="23"/>
  <c r="E29" i="23"/>
  <c r="C3" i="23"/>
  <c r="C4" i="23"/>
  <c r="AQ70" i="19" l="1"/>
  <c r="U7" i="19"/>
  <c r="W72" i="19"/>
  <c r="V8" i="23"/>
  <c r="V26" i="23"/>
  <c r="G8" i="23"/>
  <c r="G26" i="23"/>
  <c r="E8" i="23"/>
  <c r="E26" i="23"/>
  <c r="C21" i="23"/>
  <c r="AB56" i="23"/>
  <c r="U8" i="19" l="1"/>
  <c r="U26" i="19"/>
  <c r="Q7" i="19"/>
  <c r="P7" i="19"/>
  <c r="L53" i="19"/>
  <c r="AE7" i="23"/>
  <c r="AB2" i="23"/>
  <c r="G72" i="23"/>
  <c r="E72" i="23"/>
  <c r="P26" i="19" l="1"/>
  <c r="P8" i="19"/>
  <c r="Q26" i="19"/>
  <c r="Q8" i="19"/>
  <c r="P45" i="19"/>
  <c r="AB7" i="23"/>
  <c r="AE26" i="23"/>
  <c r="AE8" i="23"/>
  <c r="L46" i="19" l="1"/>
  <c r="L49" i="19"/>
  <c r="L48" i="19"/>
  <c r="P29" i="19"/>
  <c r="P72" i="19" s="1"/>
  <c r="AB26" i="23"/>
  <c r="AB8" i="23"/>
  <c r="U45" i="19" l="1"/>
  <c r="AQ16" i="19" l="1"/>
  <c r="AO15" i="19"/>
  <c r="AO26" i="19" l="1"/>
  <c r="AQ15" i="19"/>
  <c r="T9" i="33" l="1"/>
  <c r="O9" i="33" l="1"/>
  <c r="L11" i="33"/>
  <c r="L71" i="32" l="1"/>
  <c r="AQ71" i="32" l="1"/>
  <c r="T45" i="32" l="1"/>
  <c r="L54" i="32"/>
  <c r="R15" i="32"/>
  <c r="AQ54" i="32" l="1"/>
  <c r="J7" i="32" l="1"/>
  <c r="J26" i="32" l="1"/>
  <c r="J8" i="32"/>
  <c r="J29" i="32" l="1"/>
  <c r="J72" i="32" s="1"/>
  <c r="AQ12" i="32" l="1"/>
  <c r="AQ18" i="32" l="1"/>
  <c r="AC7" i="32"/>
  <c r="AC22" i="32"/>
  <c r="AO7" i="32"/>
  <c r="AO8" i="32" l="1"/>
  <c r="AC21" i="32"/>
  <c r="AC8" i="32"/>
  <c r="AC26" i="32" l="1"/>
  <c r="AK21" i="32" l="1"/>
  <c r="AK7" i="32"/>
  <c r="AC72" i="32"/>
  <c r="AG9" i="32" l="1"/>
  <c r="AK26" i="32"/>
  <c r="AK8" i="32"/>
  <c r="AK72" i="32" l="1"/>
  <c r="AG7" i="32"/>
  <c r="AG26" i="32" l="1"/>
  <c r="AG8" i="32"/>
  <c r="AG72" i="32" l="1"/>
  <c r="H56" i="32" l="1"/>
  <c r="H65" i="32" l="1"/>
  <c r="K57" i="32"/>
  <c r="K29" i="32"/>
  <c r="K72" i="32" l="1"/>
  <c r="V21" i="32"/>
  <c r="H57" i="32"/>
  <c r="E57" i="32" l="1"/>
  <c r="G57" i="32"/>
  <c r="E29" i="32" l="1"/>
  <c r="G29" i="32" l="1"/>
  <c r="G7" i="32"/>
  <c r="G8" i="32" l="1"/>
  <c r="G26" i="32"/>
  <c r="G72" i="32" l="1"/>
  <c r="E24" i="32"/>
  <c r="D21" i="32"/>
  <c r="C24" i="32"/>
  <c r="C21" i="32" l="1"/>
  <c r="E21" i="32"/>
  <c r="E7" i="32"/>
  <c r="E8" i="32" l="1"/>
  <c r="E26" i="32"/>
  <c r="E72" i="32" l="1"/>
  <c r="C4" i="32"/>
  <c r="C3" i="32" l="1"/>
  <c r="C6" i="32" l="1"/>
  <c r="D7" i="32"/>
  <c r="D26" i="32" l="1"/>
  <c r="D8" i="32"/>
  <c r="C7" i="32"/>
  <c r="C26" i="32" l="1"/>
  <c r="C8" i="32"/>
  <c r="Q21" i="32" l="1"/>
  <c r="T7" i="32"/>
  <c r="M7" i="32"/>
  <c r="W15" i="32"/>
  <c r="N7" i="32"/>
  <c r="S15" i="32"/>
  <c r="W7" i="32"/>
  <c r="R21" i="32"/>
  <c r="Q15" i="32"/>
  <c r="T15" i="32"/>
  <c r="N8" i="32" l="1"/>
  <c r="M8" i="32"/>
  <c r="U15" i="32"/>
  <c r="P15" i="32"/>
  <c r="T8" i="32"/>
  <c r="P21" i="32"/>
  <c r="R7" i="32"/>
  <c r="W8" i="32"/>
  <c r="Q7" i="32"/>
  <c r="R26" i="32" l="1"/>
  <c r="R8" i="32"/>
  <c r="Q26" i="32"/>
  <c r="Q8" i="32"/>
  <c r="U7" i="32"/>
  <c r="U21" i="32"/>
  <c r="P7" i="32"/>
  <c r="L70" i="32" l="1"/>
  <c r="U8" i="32"/>
  <c r="P26" i="32"/>
  <c r="P8" i="32"/>
  <c r="AQ70" i="32" l="1"/>
  <c r="V7" i="32" l="1"/>
  <c r="V26" i="32" l="1"/>
  <c r="V8" i="32"/>
  <c r="J7" i="31" l="1"/>
  <c r="J26" i="31" l="1"/>
  <c r="J8" i="31"/>
  <c r="J29" i="31" l="1"/>
  <c r="J72" i="31" l="1"/>
  <c r="H56" i="31" l="1"/>
  <c r="K57" i="31" l="1"/>
  <c r="H65" i="31"/>
  <c r="K29" i="31"/>
  <c r="G57" i="31" l="1"/>
  <c r="K72" i="31"/>
  <c r="H57" i="31"/>
  <c r="V21" i="31" l="1"/>
  <c r="E57" i="31" l="1"/>
  <c r="C4" i="31" l="1"/>
  <c r="E24" i="31" l="1"/>
  <c r="D21" i="31"/>
  <c r="C24" i="31"/>
  <c r="C21" i="31" l="1"/>
  <c r="E21" i="31"/>
  <c r="C6" i="31" l="1"/>
  <c r="G7" i="31" l="1"/>
  <c r="G29" i="31"/>
  <c r="G8" i="31" l="1"/>
  <c r="G26" i="31"/>
  <c r="E29" i="31" l="1"/>
  <c r="G72" i="31"/>
  <c r="D7" i="31" l="1"/>
  <c r="D8" i="31" l="1"/>
  <c r="D26" i="31"/>
  <c r="E7" i="31" l="1"/>
  <c r="C3" i="31"/>
  <c r="C7" i="31" l="1"/>
  <c r="E8" i="31"/>
  <c r="E26" i="31"/>
  <c r="E72" i="31" l="1"/>
  <c r="C26" i="31"/>
  <c r="C8" i="31"/>
  <c r="V7" i="31" l="1"/>
  <c r="V8" i="31" l="1"/>
  <c r="V26" i="31"/>
  <c r="J7" i="29" l="1"/>
  <c r="J26" i="29" l="1"/>
  <c r="J8" i="29"/>
  <c r="J29" i="29" l="1"/>
  <c r="J72" i="29" s="1"/>
  <c r="H65" i="29" l="1"/>
  <c r="K57" i="29"/>
  <c r="K29" i="29"/>
  <c r="H56" i="29"/>
  <c r="K72" i="29" l="1"/>
  <c r="V21" i="29"/>
  <c r="E24" i="29"/>
  <c r="C24" i="29" s="1"/>
  <c r="D21" i="29"/>
  <c r="H57" i="29"/>
  <c r="C4" i="29" l="1"/>
  <c r="E21" i="29"/>
  <c r="E57" i="29"/>
  <c r="C21" i="29"/>
  <c r="G29" i="29" l="1"/>
  <c r="G57" i="29"/>
  <c r="E29" i="29" l="1"/>
  <c r="G7" i="29"/>
  <c r="G26" i="29" l="1"/>
  <c r="G8" i="29"/>
  <c r="C3" i="29"/>
  <c r="G72" i="29" l="1"/>
  <c r="E7" i="29"/>
  <c r="E26" i="29" l="1"/>
  <c r="E8" i="29"/>
  <c r="E72" i="29" l="1"/>
  <c r="V7" i="29"/>
  <c r="V26" i="29" l="1"/>
  <c r="V8" i="29"/>
  <c r="C6" i="29" l="1"/>
  <c r="D7" i="29"/>
  <c r="D26" i="29" l="1"/>
  <c r="D8" i="29"/>
  <c r="C7" i="29"/>
  <c r="C8" i="29" l="1"/>
  <c r="C26" i="29"/>
  <c r="AH30" i="34" l="1"/>
  <c r="C61" i="32" l="1"/>
  <c r="C63" i="32"/>
  <c r="C62" i="32"/>
  <c r="C69" i="32"/>
  <c r="C67" i="32"/>
  <c r="C60" i="32"/>
  <c r="C59" i="32"/>
  <c r="C68" i="32"/>
  <c r="C67" i="31" l="1"/>
  <c r="C60" i="31"/>
  <c r="C69" i="31"/>
  <c r="C68" i="31"/>
  <c r="C59" i="31"/>
  <c r="C61" i="31"/>
  <c r="C62" i="31"/>
  <c r="C63" i="31"/>
  <c r="C62" i="30" l="1"/>
  <c r="C69" i="30"/>
  <c r="C61" i="30"/>
  <c r="C60" i="30"/>
  <c r="D65" i="30"/>
  <c r="C66" i="30"/>
  <c r="C67" i="30"/>
  <c r="C68" i="30"/>
  <c r="C59" i="30"/>
  <c r="C63" i="30"/>
  <c r="C65" i="30" l="1"/>
  <c r="C62" i="34" l="1"/>
  <c r="C63" i="33"/>
  <c r="C67" i="33"/>
  <c r="C69" i="34"/>
  <c r="C63" i="34"/>
  <c r="C67" i="34"/>
  <c r="C59" i="33"/>
  <c r="C60" i="33"/>
  <c r="C68" i="33"/>
  <c r="C68" i="34"/>
  <c r="C59" i="34"/>
  <c r="C60" i="34"/>
  <c r="C61" i="33"/>
  <c r="C61" i="34"/>
  <c r="C69" i="33"/>
  <c r="C62" i="33"/>
  <c r="C66" i="22" l="1"/>
  <c r="D65" i="22"/>
  <c r="C59" i="22"/>
  <c r="C69" i="22"/>
  <c r="C61" i="22"/>
  <c r="C62" i="22"/>
  <c r="C63" i="22"/>
  <c r="C60" i="22"/>
  <c r="C67" i="22"/>
  <c r="C68" i="22"/>
  <c r="C62" i="29" l="1"/>
  <c r="C68" i="28"/>
  <c r="C63" i="24"/>
  <c r="C63" i="23"/>
  <c r="C61" i="29"/>
  <c r="C61" i="28"/>
  <c r="C61" i="26"/>
  <c r="C60" i="24"/>
  <c r="C62" i="24"/>
  <c r="C67" i="24"/>
  <c r="C61" i="25"/>
  <c r="C62" i="23"/>
  <c r="C60" i="29"/>
  <c r="C60" i="28"/>
  <c r="C60" i="26"/>
  <c r="C60" i="25"/>
  <c r="C59" i="23"/>
  <c r="C60" i="23"/>
  <c r="C59" i="29"/>
  <c r="C59" i="28"/>
  <c r="C59" i="26"/>
  <c r="C59" i="25"/>
  <c r="C59" i="24"/>
  <c r="C61" i="24"/>
  <c r="C66" i="28"/>
  <c r="D65" i="28"/>
  <c r="C66" i="26"/>
  <c r="D65" i="26"/>
  <c r="C66" i="25"/>
  <c r="D65" i="25"/>
  <c r="C66" i="24"/>
  <c r="D65" i="24"/>
  <c r="C66" i="23"/>
  <c r="D65" i="23"/>
  <c r="C68" i="29"/>
  <c r="C63" i="26"/>
  <c r="C67" i="29"/>
  <c r="C62" i="25"/>
  <c r="C66" i="29"/>
  <c r="D65" i="29"/>
  <c r="C67" i="23"/>
  <c r="C67" i="26"/>
  <c r="C69" i="28"/>
  <c r="C69" i="26"/>
  <c r="C69" i="25"/>
  <c r="C69" i="24"/>
  <c r="C69" i="23"/>
  <c r="C63" i="28"/>
  <c r="C69" i="29"/>
  <c r="C61" i="23"/>
  <c r="C65" i="22"/>
  <c r="C67" i="25"/>
  <c r="C62" i="28"/>
  <c r="C68" i="26"/>
  <c r="C68" i="25"/>
  <c r="C68" i="24"/>
  <c r="C68" i="23"/>
  <c r="C63" i="29"/>
  <c r="C62" i="26"/>
  <c r="C63" i="25"/>
  <c r="C67" i="28"/>
  <c r="C65" i="26" l="1"/>
  <c r="C65" i="23"/>
  <c r="C65" i="29"/>
  <c r="C65" i="24"/>
  <c r="C65" i="28"/>
  <c r="C65" i="25"/>
  <c r="L44" i="26" l="1"/>
  <c r="L44" i="31"/>
  <c r="L44" i="28"/>
  <c r="L44" i="30"/>
  <c r="L44" i="29"/>
  <c r="L44" i="25" l="1"/>
  <c r="L44" i="32" l="1"/>
  <c r="L44" i="24"/>
  <c r="L44" i="34"/>
  <c r="L44" i="33"/>
  <c r="L44" i="23" l="1"/>
  <c r="L44" i="22" l="1"/>
  <c r="L44" i="21" l="1"/>
  <c r="L44" i="19" l="1"/>
  <c r="L44" i="18" l="1"/>
  <c r="L44" i="17" l="1"/>
  <c r="L44" i="1" l="1"/>
  <c r="L44" i="4" l="1"/>
  <c r="L44" i="5" l="1"/>
  <c r="L44" i="6" l="1"/>
  <c r="L44" i="7" l="1"/>
  <c r="L44" i="8" l="1"/>
  <c r="L44" i="9" l="1"/>
  <c r="L44" i="10" l="1"/>
  <c r="L44" i="11" l="1"/>
  <c r="L44" i="12" l="1"/>
  <c r="L44" i="13" l="1"/>
  <c r="L44" i="14" l="1"/>
  <c r="L44" i="15" l="1"/>
  <c r="L44" i="2" l="1"/>
  <c r="L44" i="16"/>
  <c r="L71" i="31" l="1"/>
  <c r="R15" i="31"/>
  <c r="L54" i="31"/>
  <c r="T45" i="31"/>
  <c r="AQ54" i="31" l="1"/>
  <c r="AQ71" i="31"/>
  <c r="AQ12" i="31" l="1"/>
  <c r="AO7" i="31" l="1"/>
  <c r="AQ18" i="31"/>
  <c r="AC7" i="31"/>
  <c r="AC22" i="31"/>
  <c r="AC8" i="31" l="1"/>
  <c r="AC21" i="31"/>
  <c r="AO8" i="31"/>
  <c r="AC26" i="31" l="1"/>
  <c r="AC72" i="31" l="1"/>
  <c r="AK7" i="28" l="1"/>
  <c r="AK21" i="28"/>
  <c r="AB22" i="28"/>
  <c r="AK26" i="28" l="1"/>
  <c r="AK8" i="28"/>
  <c r="AK21" i="29"/>
  <c r="AB22" i="29"/>
  <c r="AK7" i="29"/>
  <c r="AO22" i="28"/>
  <c r="AQ22" i="28" s="1"/>
  <c r="AB21" i="28"/>
  <c r="AK7" i="30"/>
  <c r="AK21" i="30"/>
  <c r="AO22" i="29" l="1"/>
  <c r="AQ22" i="29" s="1"/>
  <c r="AB21" i="29"/>
  <c r="AO21" i="28"/>
  <c r="AK26" i="30"/>
  <c r="AK8" i="30"/>
  <c r="AK8" i="29"/>
  <c r="AK26" i="29"/>
  <c r="AK72" i="28"/>
  <c r="AK72" i="29" l="1"/>
  <c r="AK72" i="30"/>
  <c r="AK7" i="31"/>
  <c r="AO21" i="29"/>
  <c r="AK21" i="31"/>
  <c r="AK8" i="31" l="1"/>
  <c r="AK26" i="31"/>
  <c r="AG9" i="31"/>
  <c r="AG7" i="31" l="1"/>
  <c r="AK72" i="31"/>
  <c r="AG26" i="31" l="1"/>
  <c r="AG8" i="31"/>
  <c r="AG72" i="31" l="1"/>
  <c r="M7" i="31" l="1"/>
  <c r="N7" i="31"/>
  <c r="N8" i="31" l="1"/>
  <c r="S15" i="31"/>
  <c r="M8" i="31"/>
  <c r="Q7" i="31" l="1"/>
  <c r="U15" i="31"/>
  <c r="Q15" i="31"/>
  <c r="U21" i="31"/>
  <c r="R7" i="31"/>
  <c r="W15" i="31" l="1"/>
  <c r="W7" i="31"/>
  <c r="R21" i="31"/>
  <c r="U7" i="31"/>
  <c r="T7" i="31"/>
  <c r="Q21" i="31"/>
  <c r="Q26" i="31" s="1"/>
  <c r="R8" i="31"/>
  <c r="R26" i="31"/>
  <c r="T15" i="31"/>
  <c r="Q8" i="31"/>
  <c r="T8" i="31" l="1"/>
  <c r="U8" i="31"/>
  <c r="L70" i="31"/>
  <c r="W8" i="31"/>
  <c r="AQ70" i="31" l="1"/>
  <c r="P21" i="31" l="1"/>
  <c r="P15" i="31"/>
  <c r="P7" i="31"/>
  <c r="P26" i="31" l="1"/>
  <c r="P8" i="31"/>
  <c r="L54" i="30" l="1"/>
  <c r="L71" i="30"/>
  <c r="AJ7" i="30" l="1"/>
  <c r="AQ71" i="30"/>
  <c r="AI7" i="30"/>
  <c r="AQ54" i="30"/>
  <c r="Q7" i="30" l="1"/>
  <c r="W15" i="30"/>
  <c r="T7" i="30"/>
  <c r="N7" i="30"/>
  <c r="S15" i="30"/>
  <c r="U15" i="30"/>
  <c r="AJ26" i="30"/>
  <c r="AJ8" i="30"/>
  <c r="Q15" i="30"/>
  <c r="R7" i="30"/>
  <c r="T15" i="30"/>
  <c r="U21" i="30"/>
  <c r="W7" i="30"/>
  <c r="R15" i="30"/>
  <c r="P7" i="30"/>
  <c r="P15" i="30"/>
  <c r="P21" i="30"/>
  <c r="M7" i="30"/>
  <c r="AI26" i="30"/>
  <c r="AI8" i="30"/>
  <c r="W8" i="30" l="1"/>
  <c r="W26" i="30"/>
  <c r="U7" i="30"/>
  <c r="N8" i="30"/>
  <c r="T45" i="30"/>
  <c r="P26" i="30"/>
  <c r="P8" i="30"/>
  <c r="T8" i="30"/>
  <c r="Q8" i="30"/>
  <c r="Q26" i="30"/>
  <c r="M8" i="30"/>
  <c r="R26" i="30"/>
  <c r="R8" i="30"/>
  <c r="U8" i="30" l="1"/>
  <c r="W72" i="30"/>
  <c r="L70" i="30" l="1"/>
  <c r="J7" i="30" l="1"/>
  <c r="AQ70" i="30"/>
  <c r="J29" i="30" l="1"/>
  <c r="J8" i="30"/>
  <c r="J26" i="30"/>
  <c r="J72" i="30" l="1"/>
  <c r="AQ12" i="30" l="1"/>
  <c r="AD22" i="30" l="1"/>
  <c r="AD7" i="30"/>
  <c r="AC7" i="30"/>
  <c r="AC22" i="30"/>
  <c r="AO7" i="30"/>
  <c r="AQ18" i="30"/>
  <c r="AB22" i="30" l="1"/>
  <c r="AC21" i="30"/>
  <c r="AC8" i="30"/>
  <c r="AC26" i="30"/>
  <c r="AO8" i="30"/>
  <c r="AD8" i="30"/>
  <c r="AD21" i="30"/>
  <c r="AC72" i="30" l="1"/>
  <c r="AG9" i="30"/>
  <c r="AD26" i="30"/>
  <c r="AB21" i="30"/>
  <c r="AO22" i="30"/>
  <c r="AQ22" i="30" s="1"/>
  <c r="AO21" i="30" l="1"/>
  <c r="AD72" i="30"/>
  <c r="AG7" i="30"/>
  <c r="AG26" i="30" l="1"/>
  <c r="AG8" i="30"/>
  <c r="AG72" i="30" l="1"/>
  <c r="H56" i="30" l="1"/>
  <c r="H65" i="30" l="1"/>
  <c r="K57" i="30"/>
  <c r="K29" i="30"/>
  <c r="K72" i="30" l="1"/>
  <c r="H57" i="30"/>
  <c r="G57" i="30" l="1"/>
  <c r="V21" i="30" l="1"/>
  <c r="E57" i="30" l="1"/>
  <c r="C4" i="30" l="1"/>
  <c r="E24" i="30" l="1"/>
  <c r="C24" i="30" s="1"/>
  <c r="D21" i="30"/>
  <c r="C21" i="30" l="1"/>
  <c r="E21" i="30"/>
  <c r="G29" i="30" l="1"/>
  <c r="G7" i="30"/>
  <c r="E29" i="30" l="1"/>
  <c r="G26" i="30"/>
  <c r="G8" i="30"/>
  <c r="V7" i="30"/>
  <c r="V26" i="30" l="1"/>
  <c r="V8" i="30"/>
  <c r="G72" i="30"/>
  <c r="E7" i="30"/>
  <c r="E26" i="30" l="1"/>
  <c r="E8" i="30"/>
  <c r="E72" i="30" l="1"/>
  <c r="C3" i="30"/>
  <c r="D7" i="30"/>
  <c r="D26" i="30" l="1"/>
  <c r="D8" i="30"/>
  <c r="C6" i="30"/>
  <c r="C7" i="30" l="1"/>
  <c r="C8" i="30" s="1"/>
  <c r="C26" i="30" l="1"/>
  <c r="AA45" i="30"/>
  <c r="AA7" i="30" l="1"/>
  <c r="AA8" i="30" l="1"/>
  <c r="L50" i="30" l="1"/>
  <c r="U26" i="30" l="1"/>
  <c r="T26" i="30"/>
  <c r="AQ50" i="30"/>
  <c r="L20" i="30" l="1"/>
  <c r="O15" i="30"/>
  <c r="O26" i="30" l="1"/>
  <c r="L15" i="30"/>
  <c r="AQ20" i="30"/>
  <c r="O72" i="30" l="1"/>
  <c r="H11" i="30" l="1"/>
  <c r="AO9" i="30"/>
  <c r="AQ17" i="30" l="1"/>
  <c r="R45" i="30" l="1"/>
  <c r="L51" i="30"/>
  <c r="L52" i="30"/>
  <c r="R29" i="30" l="1"/>
  <c r="AQ51" i="30"/>
  <c r="AQ52" i="30"/>
  <c r="R72" i="30" l="1"/>
  <c r="AO15" i="30" l="1"/>
  <c r="AQ16" i="30"/>
  <c r="AQ15" i="30" l="1"/>
  <c r="AO26" i="30"/>
  <c r="AA45" i="21" l="1"/>
  <c r="L50" i="21"/>
  <c r="N7" i="21"/>
  <c r="S15" i="21"/>
  <c r="W7" i="21"/>
  <c r="L20" i="21"/>
  <c r="O15" i="21"/>
  <c r="T15" i="21"/>
  <c r="L54" i="21"/>
  <c r="P7" i="21"/>
  <c r="T45" i="21"/>
  <c r="M7" i="21"/>
  <c r="P15" i="21"/>
  <c r="Q21" i="21"/>
  <c r="Q15" i="21"/>
  <c r="Q7" i="21"/>
  <c r="R21" i="21"/>
  <c r="W15" i="21"/>
  <c r="R7" i="21"/>
  <c r="U15" i="21"/>
  <c r="R15" i="21"/>
  <c r="P21" i="21"/>
  <c r="L71" i="21"/>
  <c r="T7" i="21"/>
  <c r="L50" i="24"/>
  <c r="L71" i="24"/>
  <c r="L52" i="23"/>
  <c r="R45" i="23"/>
  <c r="R21" i="23"/>
  <c r="P21" i="23"/>
  <c r="T15" i="23"/>
  <c r="L50" i="23"/>
  <c r="P15" i="22"/>
  <c r="Q21" i="22"/>
  <c r="S15" i="22"/>
  <c r="Q15" i="22"/>
  <c r="U15" i="25"/>
  <c r="R7" i="25"/>
  <c r="Q21" i="24"/>
  <c r="W15" i="24"/>
  <c r="W7" i="24"/>
  <c r="Q21" i="23"/>
  <c r="U21" i="23"/>
  <c r="P7" i="23"/>
  <c r="U15" i="22"/>
  <c r="P7" i="22"/>
  <c r="L52" i="25"/>
  <c r="R45" i="25"/>
  <c r="AO45" i="25"/>
  <c r="T7" i="24"/>
  <c r="W15" i="22"/>
  <c r="P15" i="25"/>
  <c r="L71" i="25"/>
  <c r="Q7" i="25"/>
  <c r="T45" i="25"/>
  <c r="R15" i="25"/>
  <c r="T7" i="25"/>
  <c r="Q15" i="24"/>
  <c r="AO45" i="24"/>
  <c r="R15" i="23"/>
  <c r="R7" i="23"/>
  <c r="O7" i="23"/>
  <c r="R15" i="22"/>
  <c r="R7" i="22"/>
  <c r="T7" i="22"/>
  <c r="L54" i="24"/>
  <c r="U15" i="23"/>
  <c r="M7" i="22"/>
  <c r="T26" i="26"/>
  <c r="L54" i="25"/>
  <c r="O7" i="25"/>
  <c r="L50" i="25"/>
  <c r="O15" i="25"/>
  <c r="L20" i="25"/>
  <c r="R21" i="25"/>
  <c r="W15" i="25"/>
  <c r="Q7" i="24"/>
  <c r="R7" i="24"/>
  <c r="U15" i="24"/>
  <c r="S15" i="23"/>
  <c r="L54" i="23"/>
  <c r="AA7" i="22"/>
  <c r="P21" i="22"/>
  <c r="N7" i="22"/>
  <c r="O15" i="22"/>
  <c r="L20" i="22"/>
  <c r="T45" i="22"/>
  <c r="T15" i="22"/>
  <c r="Q21" i="25"/>
  <c r="P7" i="25"/>
  <c r="P7" i="24"/>
  <c r="N7" i="24"/>
  <c r="T7" i="23"/>
  <c r="P15" i="23"/>
  <c r="L71" i="23"/>
  <c r="W7" i="22"/>
  <c r="L71" i="22"/>
  <c r="P21" i="25"/>
  <c r="L52" i="24"/>
  <c r="R45" i="24"/>
  <c r="S15" i="25"/>
  <c r="R21" i="24"/>
  <c r="T15" i="25"/>
  <c r="M7" i="25"/>
  <c r="O15" i="24"/>
  <c r="L20" i="24"/>
  <c r="P21" i="24"/>
  <c r="P15" i="24"/>
  <c r="S15" i="24"/>
  <c r="W7" i="23"/>
  <c r="Q15" i="23"/>
  <c r="Q7" i="22"/>
  <c r="R21" i="22"/>
  <c r="L54" i="22"/>
  <c r="AB50" i="25"/>
  <c r="R15" i="24"/>
  <c r="Q15" i="25"/>
  <c r="W7" i="25"/>
  <c r="T15" i="24"/>
  <c r="T45" i="24"/>
  <c r="O7" i="24"/>
  <c r="Q7" i="23"/>
  <c r="T45" i="23"/>
  <c r="W15" i="23"/>
  <c r="L50" i="22"/>
  <c r="U7" i="22" l="1"/>
  <c r="AQ54" i="21"/>
  <c r="U21" i="21"/>
  <c r="R26" i="21"/>
  <c r="R8" i="21"/>
  <c r="Q8" i="21"/>
  <c r="Q26" i="21"/>
  <c r="M8" i="21"/>
  <c r="T8" i="21"/>
  <c r="U7" i="21"/>
  <c r="N8" i="21"/>
  <c r="N26" i="21"/>
  <c r="AA7" i="21"/>
  <c r="L15" i="21"/>
  <c r="AQ20" i="21"/>
  <c r="AQ50" i="21"/>
  <c r="P26" i="21"/>
  <c r="P8" i="21"/>
  <c r="AQ71" i="21"/>
  <c r="L70" i="21"/>
  <c r="W26" i="21"/>
  <c r="W8" i="21"/>
  <c r="Q8" i="22"/>
  <c r="Q26" i="22"/>
  <c r="M8" i="25"/>
  <c r="R29" i="24"/>
  <c r="O26" i="22"/>
  <c r="AQ54" i="23"/>
  <c r="Q8" i="24"/>
  <c r="Q26" i="24"/>
  <c r="O8" i="23"/>
  <c r="U26" i="26"/>
  <c r="T26" i="24"/>
  <c r="T8" i="24"/>
  <c r="AQ52" i="25"/>
  <c r="P26" i="23"/>
  <c r="P8" i="23"/>
  <c r="O15" i="23"/>
  <c r="L20" i="23"/>
  <c r="Q26" i="23"/>
  <c r="Q8" i="23"/>
  <c r="U21" i="24"/>
  <c r="AQ52" i="24"/>
  <c r="AQ50" i="25"/>
  <c r="R26" i="22"/>
  <c r="R8" i="22"/>
  <c r="U7" i="25"/>
  <c r="AA9" i="23"/>
  <c r="L70" i="24"/>
  <c r="L70" i="22"/>
  <c r="AA45" i="23"/>
  <c r="AA45" i="25"/>
  <c r="U7" i="24"/>
  <c r="T8" i="23"/>
  <c r="T26" i="23"/>
  <c r="N26" i="22"/>
  <c r="N8" i="22"/>
  <c r="U21" i="25"/>
  <c r="R8" i="23"/>
  <c r="R26" i="23"/>
  <c r="P8" i="22"/>
  <c r="P26" i="22"/>
  <c r="R29" i="25"/>
  <c r="AQ50" i="22"/>
  <c r="U7" i="23"/>
  <c r="AQ54" i="22"/>
  <c r="L70" i="25"/>
  <c r="M8" i="22"/>
  <c r="H11" i="24"/>
  <c r="T8" i="22"/>
  <c r="T26" i="22"/>
  <c r="AA7" i="25"/>
  <c r="AA7" i="24"/>
  <c r="AA7" i="23"/>
  <c r="W8" i="25"/>
  <c r="W26" i="25"/>
  <c r="W26" i="23"/>
  <c r="W8" i="23"/>
  <c r="U8" i="22"/>
  <c r="N8" i="24"/>
  <c r="O8" i="25"/>
  <c r="O26" i="25"/>
  <c r="W26" i="24"/>
  <c r="W8" i="24"/>
  <c r="R8" i="25"/>
  <c r="R26" i="25"/>
  <c r="AQ71" i="24"/>
  <c r="W8" i="22"/>
  <c r="W26" i="22"/>
  <c r="AQ71" i="25"/>
  <c r="AQ52" i="23"/>
  <c r="O8" i="24"/>
  <c r="O26" i="24"/>
  <c r="L15" i="24"/>
  <c r="AQ20" i="24"/>
  <c r="AQ71" i="22"/>
  <c r="AQ54" i="24"/>
  <c r="L70" i="23"/>
  <c r="Q8" i="25"/>
  <c r="Q26" i="25"/>
  <c r="U21" i="22"/>
  <c r="AQ20" i="22"/>
  <c r="L15" i="22"/>
  <c r="AA45" i="22"/>
  <c r="H11" i="25"/>
  <c r="AA45" i="24"/>
  <c r="AO9" i="25"/>
  <c r="AO9" i="24"/>
  <c r="L10" i="23"/>
  <c r="S9" i="23"/>
  <c r="AQ71" i="23"/>
  <c r="P8" i="24"/>
  <c r="P26" i="24"/>
  <c r="P8" i="25"/>
  <c r="P26" i="25"/>
  <c r="AA8" i="22"/>
  <c r="AA26" i="22"/>
  <c r="R8" i="24"/>
  <c r="R26" i="24"/>
  <c r="L15" i="25"/>
  <c r="AQ20" i="25"/>
  <c r="AQ54" i="25"/>
  <c r="T8" i="25"/>
  <c r="T26" i="25"/>
  <c r="AQ50" i="23"/>
  <c r="R29" i="23"/>
  <c r="AQ50" i="24"/>
  <c r="T9" i="21"/>
  <c r="AB11" i="21"/>
  <c r="AE9" i="21"/>
  <c r="N72" i="21" l="1"/>
  <c r="R72" i="21"/>
  <c r="U8" i="21"/>
  <c r="U26" i="21"/>
  <c r="W72" i="21"/>
  <c r="AA8" i="21"/>
  <c r="AA26" i="21"/>
  <c r="AQ70" i="21"/>
  <c r="AB6" i="24"/>
  <c r="AI7" i="24"/>
  <c r="AB2" i="24"/>
  <c r="U8" i="24"/>
  <c r="U26" i="24"/>
  <c r="AQ70" i="24"/>
  <c r="L15" i="23"/>
  <c r="AQ20" i="23"/>
  <c r="O72" i="25"/>
  <c r="AA26" i="23"/>
  <c r="AA8" i="23"/>
  <c r="U8" i="23"/>
  <c r="U26" i="23"/>
  <c r="R72" i="23"/>
  <c r="N72" i="22"/>
  <c r="O26" i="23"/>
  <c r="W72" i="23"/>
  <c r="R72" i="22"/>
  <c r="R72" i="24"/>
  <c r="AQ10" i="23"/>
  <c r="AQ70" i="23"/>
  <c r="R72" i="25"/>
  <c r="O72" i="24"/>
  <c r="U26" i="22"/>
  <c r="AA8" i="24"/>
  <c r="AB3" i="24"/>
  <c r="AJ7" i="24"/>
  <c r="W72" i="24"/>
  <c r="W72" i="25"/>
  <c r="U26" i="25"/>
  <c r="U8" i="25"/>
  <c r="AJ7" i="25"/>
  <c r="W72" i="22"/>
  <c r="AA8" i="25"/>
  <c r="AQ11" i="24"/>
  <c r="AQ70" i="25"/>
  <c r="AI7" i="25"/>
  <c r="AQ70" i="22"/>
  <c r="O72" i="22"/>
  <c r="AB9" i="21"/>
  <c r="O9" i="21"/>
  <c r="L11" i="21"/>
  <c r="AE7" i="21"/>
  <c r="AB2" i="21"/>
  <c r="T26" i="21"/>
  <c r="AQ10" i="24" l="1"/>
  <c r="AA9" i="24"/>
  <c r="AI26" i="25"/>
  <c r="AI8" i="25"/>
  <c r="AJ8" i="24"/>
  <c r="AJ26" i="24"/>
  <c r="AA9" i="25"/>
  <c r="AB7" i="24"/>
  <c r="AJ26" i="25"/>
  <c r="AJ8" i="25"/>
  <c r="O72" i="23"/>
  <c r="AI8" i="24"/>
  <c r="AI26" i="24"/>
  <c r="AE8" i="21"/>
  <c r="AE26" i="21"/>
  <c r="AQ11" i="21"/>
  <c r="O26" i="21"/>
  <c r="AB7" i="21"/>
  <c r="AB8" i="24" l="1"/>
  <c r="AB26" i="24"/>
  <c r="AA26" i="24"/>
  <c r="AA26" i="25"/>
  <c r="O72" i="21"/>
  <c r="AB26" i="21"/>
  <c r="AB8" i="21"/>
  <c r="AQ17" i="24" l="1"/>
  <c r="AA45" i="26"/>
  <c r="AQ17" i="23"/>
  <c r="AO15" i="24" l="1"/>
  <c r="AQ16" i="24"/>
  <c r="AQ17" i="25"/>
  <c r="AQ17" i="21" l="1"/>
  <c r="AQ16" i="22"/>
  <c r="AO15" i="22"/>
  <c r="AA7" i="26"/>
  <c r="AO15" i="25"/>
  <c r="AQ16" i="25"/>
  <c r="AO26" i="24"/>
  <c r="AQ15" i="24"/>
  <c r="AQ16" i="21" l="1"/>
  <c r="AO15" i="21"/>
  <c r="AQ16" i="23"/>
  <c r="AO15" i="23"/>
  <c r="AO26" i="25"/>
  <c r="AQ15" i="25"/>
  <c r="AA8" i="26"/>
  <c r="AO26" i="22"/>
  <c r="AQ15" i="22"/>
  <c r="AO26" i="21" l="1"/>
  <c r="AQ15" i="21"/>
  <c r="AO45" i="26"/>
  <c r="AO26" i="23"/>
  <c r="AQ15" i="23"/>
  <c r="L50" i="26" l="1"/>
  <c r="AB50" i="26" l="1"/>
  <c r="AQ50" i="26" l="1"/>
  <c r="AO9" i="26" l="1"/>
  <c r="H11" i="26"/>
  <c r="AI7" i="26"/>
  <c r="AI8" i="26" l="1"/>
  <c r="AI26" i="26"/>
  <c r="AI75" i="26"/>
  <c r="AA9" i="26" l="1"/>
  <c r="AA26" i="26" l="1"/>
  <c r="AQ17" i="26" l="1"/>
  <c r="L52" i="26" l="1"/>
  <c r="R45" i="26"/>
  <c r="L51" i="26"/>
  <c r="AQ51" i="26" l="1"/>
  <c r="R29" i="26"/>
  <c r="AQ16" i="26"/>
  <c r="AO15" i="26"/>
  <c r="AQ52" i="26"/>
  <c r="AQ15" i="26" l="1"/>
  <c r="AO26" i="26"/>
  <c r="R72" i="26"/>
  <c r="AA7" i="28" l="1"/>
  <c r="AA8" i="28" l="1"/>
  <c r="AA45" i="28" l="1"/>
  <c r="AO9" i="28" l="1"/>
  <c r="H11" i="28"/>
  <c r="AI7" i="28"/>
  <c r="AI8" i="28" l="1"/>
  <c r="AI26" i="28"/>
  <c r="T26" i="28" l="1"/>
  <c r="O15" i="28" l="1"/>
  <c r="L20" i="28"/>
  <c r="U26" i="28"/>
  <c r="L15" i="28" l="1"/>
  <c r="AQ20" i="28"/>
  <c r="O26" i="28"/>
  <c r="O72" i="28" l="1"/>
  <c r="AA9" i="28" l="1"/>
  <c r="AA26" i="28" l="1"/>
  <c r="L50" i="28" l="1"/>
  <c r="AQ50" i="28" l="1"/>
  <c r="AO45" i="28"/>
  <c r="AQ17" i="28" l="1"/>
  <c r="L52" i="28" l="1"/>
  <c r="R45" i="28"/>
  <c r="L51" i="28"/>
  <c r="AQ51" i="28" l="1"/>
  <c r="R29" i="28"/>
  <c r="AQ52" i="28"/>
  <c r="R72" i="28" l="1"/>
  <c r="AO15" i="28" l="1"/>
  <c r="AQ16" i="28"/>
  <c r="AO26" i="28" l="1"/>
  <c r="AQ15" i="28"/>
  <c r="AA7" i="29" l="1"/>
  <c r="AA8" i="29" l="1"/>
  <c r="L50" i="29" l="1"/>
  <c r="AQ50" i="29" l="1"/>
  <c r="AO9" i="29" l="1"/>
  <c r="AI7" i="29"/>
  <c r="H11" i="29"/>
  <c r="AI8" i="29" l="1"/>
  <c r="AI26" i="29"/>
  <c r="T26" i="29" l="1"/>
  <c r="O15" i="29" l="1"/>
  <c r="L20" i="29"/>
  <c r="U26" i="29"/>
  <c r="L15" i="29" l="1"/>
  <c r="AQ20" i="29"/>
  <c r="O26" i="29"/>
  <c r="O72" i="29" l="1"/>
  <c r="AA45" i="29" l="1"/>
  <c r="R45" i="29" l="1"/>
  <c r="L51" i="29"/>
  <c r="L52" i="29"/>
  <c r="AQ52" i="29" l="1"/>
  <c r="AQ51" i="29"/>
  <c r="R29" i="29"/>
  <c r="R72" i="29" l="1"/>
  <c r="AA9" i="29" l="1"/>
  <c r="AA26" i="29" l="1"/>
  <c r="AQ17" i="29" l="1"/>
  <c r="AQ16" i="29"/>
  <c r="AO15" i="29"/>
  <c r="AO26" i="29" l="1"/>
  <c r="AQ15" i="29"/>
  <c r="P45" i="21" l="1"/>
  <c r="P29" i="21" l="1"/>
  <c r="P72" i="21" l="1"/>
  <c r="P45" i="22"/>
  <c r="P45" i="23"/>
  <c r="P29" i="23" l="1"/>
  <c r="P45" i="24"/>
  <c r="P29" i="22"/>
  <c r="P29" i="24" l="1"/>
  <c r="P72" i="23"/>
  <c r="P72" i="22"/>
  <c r="P45" i="25" l="1"/>
  <c r="P72" i="24"/>
  <c r="P29" i="25" l="1"/>
  <c r="P72" i="25" l="1"/>
  <c r="P45" i="26"/>
  <c r="P29" i="26" l="1"/>
  <c r="P45" i="28"/>
  <c r="P29" i="28" l="1"/>
  <c r="P72" i="26"/>
  <c r="P72" i="28" l="1"/>
  <c r="L49" i="26" l="1"/>
  <c r="L46" i="24"/>
  <c r="L47" i="22"/>
  <c r="L46" i="26" l="1"/>
  <c r="L47" i="23"/>
  <c r="L49" i="25"/>
  <c r="L48" i="23"/>
  <c r="L46" i="23"/>
  <c r="L47" i="25"/>
  <c r="L49" i="23"/>
  <c r="L46" i="25"/>
  <c r="L48" i="25"/>
  <c r="L48" i="22"/>
  <c r="L48" i="24"/>
  <c r="L49" i="24"/>
  <c r="L46" i="22"/>
  <c r="L47" i="24"/>
  <c r="L49" i="22"/>
  <c r="L47" i="26" l="1"/>
  <c r="L48" i="26"/>
  <c r="L53" i="22" l="1"/>
  <c r="U45" i="22"/>
  <c r="L53" i="23"/>
  <c r="U45" i="23"/>
  <c r="L53" i="24"/>
  <c r="U45" i="24"/>
  <c r="L53" i="25" l="1"/>
  <c r="U45" i="25"/>
  <c r="L53" i="26" l="1"/>
  <c r="U45" i="26"/>
  <c r="L48" i="28" l="1"/>
  <c r="L47" i="28" l="1"/>
  <c r="L46" i="28"/>
  <c r="L49" i="28"/>
  <c r="L47" i="21" l="1"/>
  <c r="L48" i="21" l="1"/>
  <c r="L46" i="21"/>
  <c r="L49" i="21"/>
  <c r="L53" i="28" l="1"/>
  <c r="U45" i="28"/>
  <c r="L53" i="21" l="1"/>
  <c r="U45" i="21"/>
  <c r="AH30" i="33" l="1"/>
  <c r="AH7" i="33" l="1"/>
  <c r="AH8" i="33" l="1"/>
  <c r="AN30" i="35" l="1"/>
  <c r="AN29" i="35" l="1"/>
  <c r="AA9" i="30" l="1"/>
  <c r="AA26" i="30" l="1"/>
  <c r="L54" i="34" l="1"/>
  <c r="T45" i="34"/>
  <c r="L71" i="34"/>
  <c r="AQ71" i="34" l="1"/>
  <c r="AQ54" i="34"/>
  <c r="J7" i="34" l="1"/>
  <c r="J29" i="34" l="1"/>
  <c r="J26" i="34"/>
  <c r="J8" i="34"/>
  <c r="J72" i="34" l="1"/>
  <c r="AQ12" i="34" l="1"/>
  <c r="AC7" i="34" l="1"/>
  <c r="AC22" i="34"/>
  <c r="AQ18" i="34"/>
  <c r="AO7" i="34"/>
  <c r="AO8" i="34" l="1"/>
  <c r="AC21" i="34"/>
  <c r="AC8" i="34"/>
  <c r="AK21" i="34" l="1"/>
  <c r="AK7" i="34"/>
  <c r="AC26" i="34"/>
  <c r="AC72" i="34" l="1"/>
  <c r="AK8" i="34"/>
  <c r="AK26" i="34"/>
  <c r="AK72" i="34" l="1"/>
  <c r="H19" i="34" l="1"/>
  <c r="K15" i="34"/>
  <c r="H56" i="34" l="1"/>
  <c r="AQ19" i="34"/>
  <c r="H15" i="34"/>
  <c r="H4" i="34" l="1"/>
  <c r="K7" i="34"/>
  <c r="K8" i="34" l="1"/>
  <c r="K26" i="34"/>
  <c r="K57" i="34" l="1"/>
  <c r="H65" i="34"/>
  <c r="K29" i="34"/>
  <c r="K72" i="34" l="1"/>
  <c r="H57" i="34"/>
  <c r="G57" i="34" l="1"/>
  <c r="V21" i="34" l="1"/>
  <c r="E57" i="34" l="1"/>
  <c r="C4" i="34" l="1"/>
  <c r="D21" i="34" l="1"/>
  <c r="E24" i="34"/>
  <c r="C24" i="34" s="1"/>
  <c r="C21" i="34" l="1"/>
  <c r="G29" i="34"/>
  <c r="E29" i="34"/>
  <c r="E21" i="34"/>
  <c r="G7" i="34" l="1"/>
  <c r="E7" i="34"/>
  <c r="C3" i="34" l="1"/>
  <c r="E8" i="34"/>
  <c r="E26" i="34"/>
  <c r="G26" i="34"/>
  <c r="G8" i="34"/>
  <c r="E72" i="34" l="1"/>
  <c r="V7" i="34"/>
  <c r="G72" i="34"/>
  <c r="V8" i="34" l="1"/>
  <c r="V26" i="34"/>
  <c r="C6" i="34"/>
  <c r="D7" i="34"/>
  <c r="C7" i="34" l="1"/>
  <c r="D8" i="34"/>
  <c r="D26" i="34"/>
  <c r="C26" i="34" l="1"/>
  <c r="C8" i="34"/>
  <c r="R15" i="33" l="1"/>
  <c r="L54" i="33" l="1"/>
  <c r="T45" i="33"/>
  <c r="L71" i="33"/>
  <c r="T15" i="33" l="1"/>
  <c r="P21" i="33"/>
  <c r="Q15" i="33"/>
  <c r="W7" i="33"/>
  <c r="R7" i="33"/>
  <c r="H4" i="33"/>
  <c r="K7" i="33"/>
  <c r="AQ71" i="33"/>
  <c r="P15" i="33"/>
  <c r="M7" i="33"/>
  <c r="S15" i="33"/>
  <c r="Q7" i="33"/>
  <c r="W15" i="33"/>
  <c r="R21" i="33"/>
  <c r="T7" i="33"/>
  <c r="N7" i="33"/>
  <c r="Q21" i="33"/>
  <c r="P7" i="33"/>
  <c r="AQ54" i="33"/>
  <c r="K8" i="33" l="1"/>
  <c r="N8" i="33"/>
  <c r="M8" i="33"/>
  <c r="U7" i="33"/>
  <c r="T8" i="33"/>
  <c r="Q8" i="33"/>
  <c r="Q26" i="33"/>
  <c r="R8" i="33"/>
  <c r="R26" i="33"/>
  <c r="U15" i="33"/>
  <c r="P26" i="33"/>
  <c r="P8" i="33"/>
  <c r="W8" i="33"/>
  <c r="H19" i="33"/>
  <c r="K15" i="33"/>
  <c r="U21" i="33"/>
  <c r="U8" i="33" l="1"/>
  <c r="H15" i="33"/>
  <c r="AQ19" i="33"/>
  <c r="K26" i="33"/>
  <c r="J7" i="33" l="1"/>
  <c r="J29" i="33" l="1"/>
  <c r="J8" i="33"/>
  <c r="J26" i="33"/>
  <c r="J72" i="33" l="1"/>
  <c r="AQ12" i="33" l="1"/>
  <c r="AC22" i="33" l="1"/>
  <c r="AC7" i="33"/>
  <c r="AO7" i="33"/>
  <c r="AQ18" i="33"/>
  <c r="AO8" i="33" l="1"/>
  <c r="AC8" i="33"/>
  <c r="AC21" i="33"/>
  <c r="AC26" i="33" l="1"/>
  <c r="AC72" i="33" l="1"/>
  <c r="AK21" i="33"/>
  <c r="AK7" i="33"/>
  <c r="AK8" i="33" l="1"/>
  <c r="AK26" i="33"/>
  <c r="H56" i="33" l="1"/>
  <c r="AK72" i="33"/>
  <c r="V21" i="33" l="1"/>
  <c r="K57" i="33" l="1"/>
  <c r="H65" i="33"/>
  <c r="K29" i="33"/>
  <c r="K72" i="33" l="1"/>
  <c r="E57" i="33"/>
  <c r="H57" i="33"/>
  <c r="G57" i="33"/>
  <c r="D21" i="33" l="1"/>
  <c r="E24" i="33"/>
  <c r="C24" i="33" s="1"/>
  <c r="C21" i="33" l="1"/>
  <c r="E21" i="33"/>
  <c r="C4" i="33" l="1"/>
  <c r="AH9" i="33" l="1"/>
  <c r="AH26" i="33" l="1"/>
  <c r="G7" i="33" l="1"/>
  <c r="G29" i="33"/>
  <c r="E29" i="33"/>
  <c r="G26" i="33" l="1"/>
  <c r="G8" i="33"/>
  <c r="E7" i="33" l="1"/>
  <c r="V7" i="33"/>
  <c r="G72" i="33"/>
  <c r="C3" i="33" l="1"/>
  <c r="V8" i="33"/>
  <c r="V26" i="33"/>
  <c r="E26" i="33"/>
  <c r="E8" i="33"/>
  <c r="C6" i="33" l="1"/>
  <c r="E72" i="33"/>
  <c r="D7" i="33"/>
  <c r="C7" i="33"/>
  <c r="C26" i="33" l="1"/>
  <c r="C8" i="33"/>
  <c r="D8" i="33"/>
  <c r="D26" i="33"/>
  <c r="L54" i="35" l="1"/>
  <c r="T45" i="35"/>
  <c r="L71" i="35"/>
  <c r="AQ71" i="35" l="1"/>
  <c r="AQ54" i="35"/>
  <c r="J7" i="35" l="1"/>
  <c r="J8" i="35" l="1"/>
  <c r="J26" i="35"/>
  <c r="J29" i="35" l="1"/>
  <c r="J72" i="35" l="1"/>
  <c r="AQ12" i="35" l="1"/>
  <c r="AQ18" i="35" l="1"/>
  <c r="AC7" i="35"/>
  <c r="AC22" i="35"/>
  <c r="AO7" i="35"/>
  <c r="AO8" i="35" l="1"/>
  <c r="AC21" i="35"/>
  <c r="AC8" i="35"/>
  <c r="AC26" i="35" l="1"/>
  <c r="AC72" i="35" l="1"/>
  <c r="AK7" i="35"/>
  <c r="AK21" i="35"/>
  <c r="AK8" i="35" l="1"/>
  <c r="AK26" i="35"/>
  <c r="AK72" i="35" l="1"/>
  <c r="K15" i="35" l="1"/>
  <c r="H19" i="35"/>
  <c r="H4" i="35" l="1"/>
  <c r="K7" i="35"/>
  <c r="AQ19" i="35"/>
  <c r="H15" i="35"/>
  <c r="H56" i="35" l="1"/>
  <c r="K8" i="35"/>
  <c r="K26" i="35"/>
  <c r="H65" i="35" l="1"/>
  <c r="K57" i="35"/>
  <c r="K29" i="35"/>
  <c r="G57" i="35"/>
  <c r="K72" i="35" l="1"/>
  <c r="H57" i="35"/>
  <c r="V21" i="35" l="1"/>
  <c r="E57" i="35" l="1"/>
  <c r="C4" i="35" l="1"/>
  <c r="D21" i="35" l="1"/>
  <c r="E24" i="35"/>
  <c r="C24" i="35" s="1"/>
  <c r="C21" i="35" l="1"/>
  <c r="E21" i="35"/>
  <c r="G29" i="35" l="1"/>
  <c r="E29" i="35"/>
  <c r="E7" i="35" l="1"/>
  <c r="G7" i="35"/>
  <c r="G26" i="35" l="1"/>
  <c r="G8" i="35"/>
  <c r="E26" i="35"/>
  <c r="E8" i="35"/>
  <c r="E72" i="35" l="1"/>
  <c r="C3" i="35"/>
  <c r="G72" i="35"/>
  <c r="V7" i="35" l="1"/>
  <c r="V8" i="35" l="1"/>
  <c r="V26" i="35"/>
  <c r="C6" i="35" l="1"/>
  <c r="D7" i="35"/>
  <c r="D26" i="35" l="1"/>
  <c r="D8" i="35"/>
  <c r="C7" i="35"/>
  <c r="C8" i="35" l="1"/>
  <c r="C26" i="35"/>
  <c r="L50" i="33" l="1"/>
  <c r="L52" i="33"/>
  <c r="AQ52" i="33" l="1"/>
  <c r="R45" i="33"/>
  <c r="AQ50" i="33"/>
  <c r="R29" i="33" l="1"/>
  <c r="R72" i="33" l="1"/>
  <c r="AO9" i="33" l="1"/>
  <c r="H11" i="33"/>
  <c r="AD22" i="33" l="1"/>
  <c r="AD7" i="33"/>
  <c r="AD8" i="33" l="1"/>
  <c r="AD21" i="33"/>
  <c r="AB22" i="33"/>
  <c r="AD26" i="33" l="1"/>
  <c r="AO22" i="33"/>
  <c r="AB21" i="33"/>
  <c r="AQ22" i="33"/>
  <c r="L51" i="33" l="1"/>
  <c r="AO21" i="33"/>
  <c r="AD72" i="33"/>
  <c r="AQ51" i="33" l="1"/>
  <c r="AA45" i="33" l="1"/>
  <c r="U26" i="33" l="1"/>
  <c r="T26" i="33"/>
  <c r="L20" i="33" l="1"/>
  <c r="O15" i="33"/>
  <c r="L15" i="33" l="1"/>
  <c r="AQ20" i="33"/>
  <c r="O26" i="33"/>
  <c r="O72" i="33" l="1"/>
  <c r="AQ17" i="33" l="1"/>
  <c r="AO15" i="33" l="1"/>
  <c r="AQ16" i="33"/>
  <c r="AO26" i="33" l="1"/>
  <c r="AQ15" i="33"/>
  <c r="AA9" i="33" l="1"/>
  <c r="L50" i="32" l="1"/>
  <c r="U26" i="32" l="1"/>
  <c r="T26" i="32"/>
  <c r="AQ50" i="32"/>
  <c r="L20" i="32" l="1"/>
  <c r="O15" i="32"/>
  <c r="O26" i="32" l="1"/>
  <c r="L15" i="32"/>
  <c r="AQ20" i="32"/>
  <c r="AA7" i="32"/>
  <c r="AA8" i="32" l="1"/>
  <c r="O72" i="32"/>
  <c r="AA45" i="32" l="1"/>
  <c r="AO9" i="32" l="1"/>
  <c r="H11" i="32"/>
  <c r="AD22" i="32" l="1"/>
  <c r="AD7" i="32"/>
  <c r="AD8" i="32" l="1"/>
  <c r="AD21" i="32"/>
  <c r="AB22" i="32"/>
  <c r="AO22" i="32" l="1"/>
  <c r="AB21" i="32"/>
  <c r="AQ22" i="32"/>
  <c r="AD26" i="32"/>
  <c r="AD72" i="32" l="1"/>
  <c r="AO21" i="32"/>
  <c r="AQ17" i="32" l="1"/>
  <c r="AO15" i="32" l="1"/>
  <c r="AQ16" i="32"/>
  <c r="R45" i="32" l="1"/>
  <c r="L52" i="32"/>
  <c r="AQ15" i="32"/>
  <c r="AO26" i="32"/>
  <c r="AQ52" i="32" l="1"/>
  <c r="R29" i="32"/>
  <c r="L51" i="32" l="1"/>
  <c r="R72" i="32"/>
  <c r="AQ51" i="32" l="1"/>
  <c r="AA9" i="32" l="1"/>
  <c r="AA26" i="32" l="1"/>
  <c r="L50" i="31" l="1"/>
  <c r="U26" i="31"/>
  <c r="T26" i="31"/>
  <c r="AA7" i="31"/>
  <c r="AA8" i="31" l="1"/>
  <c r="AA45" i="31"/>
  <c r="L20" i="31"/>
  <c r="O15" i="31"/>
  <c r="AQ50" i="31"/>
  <c r="O26" i="31" l="1"/>
  <c r="AQ20" i="31"/>
  <c r="L15" i="31"/>
  <c r="O72" i="31" l="1"/>
  <c r="AO9" i="31" l="1"/>
  <c r="H11" i="31"/>
  <c r="AD22" i="31" l="1"/>
  <c r="AD7" i="31"/>
  <c r="AD8" i="31" l="1"/>
  <c r="AD21" i="31"/>
  <c r="AB22" i="31"/>
  <c r="AB21" i="31" l="1"/>
  <c r="AO22" i="31"/>
  <c r="AQ22" i="31" s="1"/>
  <c r="AD26" i="31"/>
  <c r="AD72" i="31" l="1"/>
  <c r="AO21" i="31"/>
  <c r="AQ17" i="31" l="1"/>
  <c r="AO15" i="31" l="1"/>
  <c r="AQ16" i="31"/>
  <c r="AQ15" i="31" l="1"/>
  <c r="AO26" i="31"/>
  <c r="R45" i="31" l="1"/>
  <c r="L52" i="31"/>
  <c r="AQ52" i="31" l="1"/>
  <c r="L51" i="31"/>
  <c r="R29" i="31"/>
  <c r="R72" i="31" l="1"/>
  <c r="AQ51" i="31"/>
  <c r="AA9" i="31" l="1"/>
  <c r="AA26" i="31" l="1"/>
  <c r="J7" i="36" l="1"/>
  <c r="L54" i="36"/>
  <c r="T45" i="36"/>
  <c r="L71" i="36"/>
  <c r="J29" i="36" l="1"/>
  <c r="AQ71" i="36"/>
  <c r="AQ54" i="36"/>
  <c r="J8" i="36"/>
  <c r="J26" i="36"/>
  <c r="J72" i="36" l="1"/>
  <c r="AC7" i="36" l="1"/>
  <c r="AC22" i="36"/>
  <c r="AQ18" i="36"/>
  <c r="AQ12" i="36"/>
  <c r="AO7" i="36"/>
  <c r="AO8" i="36" l="1"/>
  <c r="AC21" i="36"/>
  <c r="AC8" i="36"/>
  <c r="AC26" i="36" l="1"/>
  <c r="AK7" i="36" l="1"/>
  <c r="AK21" i="36"/>
  <c r="AC72" i="36"/>
  <c r="K57" i="36" l="1"/>
  <c r="H65" i="36"/>
  <c r="AK8" i="36"/>
  <c r="AK26" i="36"/>
  <c r="AK72" i="36" l="1"/>
  <c r="K29" i="36"/>
  <c r="H56" i="36"/>
  <c r="H57" i="36"/>
  <c r="H4" i="36" l="1"/>
  <c r="K7" i="36"/>
  <c r="K8" i="36" l="1"/>
  <c r="H19" i="36" l="1"/>
  <c r="K15" i="36"/>
  <c r="K26" i="36" l="1"/>
  <c r="AQ19" i="36"/>
  <c r="H15" i="36"/>
  <c r="K72" i="36" l="1"/>
  <c r="G21" i="36" l="1"/>
  <c r="G57" i="36"/>
  <c r="D21" i="36"/>
  <c r="E24" i="36"/>
  <c r="C24" i="36" s="1"/>
  <c r="V21" i="36"/>
  <c r="E57" i="36" l="1"/>
  <c r="C21" i="36"/>
  <c r="E21" i="36"/>
  <c r="C4" i="36" l="1"/>
  <c r="G29" i="36" l="1"/>
  <c r="G7" i="36" l="1"/>
  <c r="D7" i="36"/>
  <c r="E29" i="36"/>
  <c r="D8" i="36" l="1"/>
  <c r="D26" i="36"/>
  <c r="C3" i="36"/>
  <c r="V7" i="36"/>
  <c r="G8" i="36"/>
  <c r="G26" i="36"/>
  <c r="G72" i="36" l="1"/>
  <c r="C6" i="36"/>
  <c r="V8" i="36"/>
  <c r="V26" i="36"/>
  <c r="E7" i="36"/>
  <c r="C7" i="36" l="1"/>
  <c r="C26" i="36" s="1"/>
  <c r="E8" i="36"/>
  <c r="E26" i="36"/>
  <c r="C8" i="36" l="1"/>
  <c r="E72" i="36"/>
  <c r="AI7" i="33" l="1"/>
  <c r="AI7" i="32"/>
  <c r="AI7" i="31"/>
  <c r="AI26" i="31" l="1"/>
  <c r="AI8" i="31"/>
  <c r="AI26" i="32"/>
  <c r="AI8" i="32"/>
  <c r="AI26" i="33"/>
  <c r="AI8" i="33"/>
  <c r="D65" i="36" l="1"/>
  <c r="C66" i="36"/>
  <c r="C65" i="36" l="1"/>
  <c r="D65" i="35" l="1"/>
  <c r="C66" i="35"/>
  <c r="D65" i="34" l="1"/>
  <c r="C66" i="34"/>
  <c r="C65" i="35"/>
  <c r="C65" i="34" l="1"/>
  <c r="D65" i="33" l="1"/>
  <c r="C66" i="33"/>
  <c r="C66" i="32" l="1"/>
  <c r="D65" i="32"/>
  <c r="C65" i="33"/>
  <c r="C65" i="32" l="1"/>
  <c r="C66" i="31" l="1"/>
  <c r="D65" i="31"/>
  <c r="C65" i="31" l="1"/>
  <c r="C66" i="37" l="1"/>
  <c r="D65" i="37"/>
  <c r="C65" i="37" l="1"/>
  <c r="L50" i="35" l="1"/>
  <c r="AQ50" i="35" l="1"/>
  <c r="AA45" i="35" l="1"/>
  <c r="T9" i="35" l="1"/>
  <c r="L11" i="35" l="1"/>
  <c r="O9" i="35"/>
  <c r="AO9" i="35" l="1"/>
  <c r="H11" i="35" l="1"/>
  <c r="AD7" i="35" l="1"/>
  <c r="AD22" i="35"/>
  <c r="AD21" i="35" l="1"/>
  <c r="AB22" i="35"/>
  <c r="AD8" i="35"/>
  <c r="AD26" i="35"/>
  <c r="AO22" i="35" l="1"/>
  <c r="AQ22" i="35" s="1"/>
  <c r="AB21" i="35"/>
  <c r="AD72" i="35"/>
  <c r="AH9" i="35" l="1"/>
  <c r="AO21" i="35"/>
  <c r="AH7" i="35" l="1"/>
  <c r="AH26" i="35" l="1"/>
  <c r="AH8" i="35"/>
  <c r="R21" i="35" l="1"/>
  <c r="Q21" i="35"/>
  <c r="W15" i="35" l="1"/>
  <c r="W7" i="35"/>
  <c r="T15" i="35"/>
  <c r="N7" i="35"/>
  <c r="P21" i="35"/>
  <c r="R15" i="35"/>
  <c r="Q15" i="35"/>
  <c r="R7" i="35"/>
  <c r="U15" i="35" l="1"/>
  <c r="U21" i="35"/>
  <c r="M7" i="35"/>
  <c r="Q7" i="35"/>
  <c r="W8" i="35"/>
  <c r="S15" i="35"/>
  <c r="T7" i="35"/>
  <c r="R26" i="35"/>
  <c r="R8" i="35"/>
  <c r="U7" i="35"/>
  <c r="P15" i="35"/>
  <c r="N8" i="35"/>
  <c r="P7" i="35"/>
  <c r="T8" i="35" l="1"/>
  <c r="Q26" i="35"/>
  <c r="Q8" i="35"/>
  <c r="P8" i="35"/>
  <c r="P26" i="35"/>
  <c r="U8" i="35"/>
  <c r="M8" i="35"/>
  <c r="AI7" i="35"/>
  <c r="AI26" i="35" l="1"/>
  <c r="AI8" i="35"/>
  <c r="L51" i="35" l="1"/>
  <c r="AQ51" i="35" l="1"/>
  <c r="L52" i="35"/>
  <c r="R45" i="35"/>
  <c r="U26" i="35" l="1"/>
  <c r="R29" i="35"/>
  <c r="O15" i="35"/>
  <c r="L20" i="35"/>
  <c r="AQ52" i="35"/>
  <c r="T26" i="35"/>
  <c r="R72" i="35" l="1"/>
  <c r="L15" i="35"/>
  <c r="AQ20" i="35"/>
  <c r="O26" i="35"/>
  <c r="O72" i="35" l="1"/>
  <c r="AQ17" i="35" l="1"/>
  <c r="AO15" i="35" l="1"/>
  <c r="AQ16" i="35"/>
  <c r="AO26" i="35" l="1"/>
  <c r="AQ15" i="35"/>
  <c r="AA9" i="35" l="1"/>
  <c r="L50" i="34" l="1"/>
  <c r="AQ50" i="34" l="1"/>
  <c r="AA45" i="34" l="1"/>
  <c r="T9" i="34" l="1"/>
  <c r="H11" i="34" l="1"/>
  <c r="O9" i="34"/>
  <c r="L11" i="34"/>
  <c r="AO9" i="34" l="1"/>
  <c r="AD22" i="34" l="1"/>
  <c r="AD7" i="34"/>
  <c r="AD8" i="34" l="1"/>
  <c r="AD21" i="34"/>
  <c r="AB22" i="34"/>
  <c r="AO22" i="34" l="1"/>
  <c r="AQ22" i="34" s="1"/>
  <c r="AB21" i="34"/>
  <c r="AD26" i="34"/>
  <c r="O15" i="34" l="1"/>
  <c r="AD72" i="34"/>
  <c r="AO21" i="34"/>
  <c r="O26" i="34" l="1"/>
  <c r="O72" i="34" l="1"/>
  <c r="M7" i="34" l="1"/>
  <c r="N7" i="34"/>
  <c r="N8" i="34" l="1"/>
  <c r="S15" i="34"/>
  <c r="M8" i="34"/>
  <c r="T7" i="34" l="1"/>
  <c r="AI7" i="34"/>
  <c r="T15" i="34"/>
  <c r="AI26" i="34" l="1"/>
  <c r="AI8" i="34"/>
  <c r="T8" i="34"/>
  <c r="T26" i="34"/>
  <c r="Q15" i="34" l="1"/>
  <c r="W15" i="34"/>
  <c r="W7" i="34"/>
  <c r="R21" i="34"/>
  <c r="Q21" i="34"/>
  <c r="R15" i="34"/>
  <c r="R7" i="34"/>
  <c r="U21" i="34" l="1"/>
  <c r="P7" i="34"/>
  <c r="W26" i="34"/>
  <c r="W8" i="34"/>
  <c r="U15" i="34"/>
  <c r="P15" i="34"/>
  <c r="L20" i="34"/>
  <c r="P21" i="34"/>
  <c r="U7" i="34"/>
  <c r="R26" i="34"/>
  <c r="R8" i="34"/>
  <c r="Q7" i="34"/>
  <c r="R45" i="34" l="1"/>
  <c r="L52" i="34"/>
  <c r="L15" i="34"/>
  <c r="AQ20" i="34"/>
  <c r="P8" i="34"/>
  <c r="P26" i="34"/>
  <c r="U8" i="34"/>
  <c r="U26" i="34"/>
  <c r="Q26" i="34"/>
  <c r="Q8" i="34"/>
  <c r="W72" i="34"/>
  <c r="AQ52" i="34" l="1"/>
  <c r="R29" i="34"/>
  <c r="R72" i="34" l="1"/>
  <c r="L51" i="34"/>
  <c r="AQ51" i="34" l="1"/>
  <c r="AH7" i="34" l="1"/>
  <c r="AH9" i="34" l="1"/>
  <c r="AH8" i="34"/>
  <c r="AH26" i="34" l="1"/>
  <c r="AQ17" i="34" l="1"/>
  <c r="AO15" i="34" l="1"/>
  <c r="AQ16" i="34"/>
  <c r="AO26" i="34" l="1"/>
  <c r="AQ15" i="34"/>
  <c r="AA9" i="34" l="1"/>
  <c r="O15" i="37" l="1"/>
  <c r="O26" i="37" l="1"/>
  <c r="O72" i="37" l="1"/>
  <c r="L46" i="37" l="1"/>
  <c r="AQ44" i="19" l="1"/>
  <c r="AQ44" i="11"/>
  <c r="AQ44" i="15"/>
  <c r="AQ44" i="6"/>
  <c r="AQ44" i="17"/>
  <c r="AQ44" i="2"/>
  <c r="AQ44" i="7"/>
  <c r="AQ44" i="5"/>
  <c r="AQ44" i="8"/>
  <c r="AQ44" i="21"/>
  <c r="AQ44" i="12"/>
  <c r="AQ44" i="9"/>
  <c r="AQ44" i="4"/>
  <c r="AQ44" i="13"/>
  <c r="AQ44" i="16"/>
  <c r="AQ44" i="10"/>
  <c r="AQ44" i="18"/>
  <c r="AQ44" i="1"/>
  <c r="AQ44" i="14"/>
  <c r="AA29" i="30" l="1"/>
  <c r="AA29" i="25"/>
  <c r="AA57" i="29"/>
  <c r="AA29" i="28"/>
  <c r="AA57" i="28"/>
  <c r="AA29" i="24"/>
  <c r="AA57" i="26"/>
  <c r="AA57" i="31"/>
  <c r="AA29" i="22"/>
  <c r="AA29" i="23"/>
  <c r="AA57" i="32"/>
  <c r="AA57" i="24"/>
  <c r="AA29" i="32"/>
  <c r="AA57" i="22"/>
  <c r="AA57" i="25"/>
  <c r="AA29" i="31"/>
  <c r="AA29" i="26"/>
  <c r="AA29" i="29"/>
  <c r="AA57" i="23"/>
  <c r="AA57" i="30"/>
  <c r="AA72" i="26" l="1"/>
  <c r="AA72" i="24"/>
  <c r="AA72" i="30"/>
  <c r="AA72" i="23"/>
  <c r="AA72" i="31"/>
  <c r="AA72" i="32"/>
  <c r="AA72" i="22"/>
  <c r="AA72" i="28"/>
  <c r="AA72" i="25"/>
  <c r="AA57" i="33"/>
  <c r="AA72" i="29"/>
  <c r="AA57" i="6" l="1"/>
  <c r="AA29" i="6" l="1"/>
  <c r="AA57" i="5"/>
  <c r="AA72" i="6" l="1"/>
  <c r="AA57" i="34"/>
  <c r="AA57" i="4"/>
  <c r="AA29" i="5"/>
  <c r="AA72" i="5" l="1"/>
  <c r="AA29" i="4"/>
  <c r="AA57" i="1"/>
  <c r="AA29" i="1" l="1"/>
  <c r="AA57" i="17"/>
  <c r="AA72" i="4"/>
  <c r="AA57" i="18" l="1"/>
  <c r="AA29" i="17"/>
  <c r="AA72" i="1"/>
  <c r="AA29" i="18"/>
  <c r="AA72" i="17" l="1"/>
  <c r="AA29" i="19"/>
  <c r="AA29" i="21"/>
  <c r="AA57" i="21"/>
  <c r="AA72" i="18"/>
  <c r="AA57" i="19"/>
  <c r="AA72" i="19" l="1"/>
  <c r="AA72" i="21"/>
  <c r="AA57" i="36" l="1"/>
  <c r="AA57" i="35" l="1"/>
  <c r="O15" i="36" l="1"/>
  <c r="L50" i="36"/>
  <c r="AO45" i="36"/>
  <c r="AA45" i="36"/>
  <c r="AO45" i="29"/>
  <c r="AO9" i="36" l="1"/>
  <c r="AQ50" i="36"/>
  <c r="O26" i="36"/>
  <c r="R21" i="36" l="1"/>
  <c r="U15" i="36"/>
  <c r="S15" i="36"/>
  <c r="AI7" i="36"/>
  <c r="O72" i="36"/>
  <c r="N7" i="36"/>
  <c r="AD22" i="36"/>
  <c r="AD7" i="36"/>
  <c r="U7" i="36" l="1"/>
  <c r="AD21" i="36"/>
  <c r="AB22" i="36"/>
  <c r="Q7" i="36"/>
  <c r="AI8" i="36"/>
  <c r="AI26" i="36"/>
  <c r="W7" i="36"/>
  <c r="M7" i="36"/>
  <c r="U21" i="36"/>
  <c r="W15" i="36"/>
  <c r="Q15" i="36"/>
  <c r="P15" i="36"/>
  <c r="L20" i="36"/>
  <c r="Q21" i="36"/>
  <c r="R15" i="36"/>
  <c r="L51" i="36"/>
  <c r="T7" i="36"/>
  <c r="P21" i="36"/>
  <c r="P7" i="36"/>
  <c r="AD8" i="36"/>
  <c r="AD26" i="36"/>
  <c r="T15" i="36"/>
  <c r="R7" i="36"/>
  <c r="N8" i="36"/>
  <c r="AD72" i="36" l="1"/>
  <c r="T8" i="36"/>
  <c r="T26" i="36"/>
  <c r="AQ17" i="36"/>
  <c r="M8" i="36"/>
  <c r="Q8" i="36"/>
  <c r="Q26" i="36"/>
  <c r="W8" i="36"/>
  <c r="W26" i="36"/>
  <c r="AO22" i="36"/>
  <c r="AQ22" i="36" s="1"/>
  <c r="AB21" i="36"/>
  <c r="R45" i="36"/>
  <c r="P26" i="36"/>
  <c r="P8" i="36"/>
  <c r="AQ51" i="36"/>
  <c r="R26" i="36"/>
  <c r="R8" i="36"/>
  <c r="L52" i="36"/>
  <c r="L15" i="36"/>
  <c r="AQ20" i="36"/>
  <c r="U8" i="36"/>
  <c r="U26" i="36"/>
  <c r="AQ52" i="36" l="1"/>
  <c r="AO21" i="36"/>
  <c r="W72" i="36"/>
  <c r="R29" i="36"/>
  <c r="R72" i="36" l="1"/>
  <c r="AO15" i="36" l="1"/>
  <c r="AQ16" i="36"/>
  <c r="AO26" i="36" l="1"/>
  <c r="AQ15" i="36"/>
  <c r="AO45" i="33" l="1"/>
  <c r="AO45" i="32" l="1"/>
  <c r="AO45" i="31" l="1"/>
  <c r="AO45" i="30" l="1"/>
  <c r="AO45" i="35" l="1"/>
  <c r="AO45" i="34" l="1"/>
  <c r="P45" i="32" l="1"/>
  <c r="P29" i="32" l="1"/>
  <c r="P72" i="32" l="1"/>
  <c r="P45" i="31"/>
  <c r="P29" i="31" l="1"/>
  <c r="L48" i="30" l="1"/>
  <c r="L47" i="30"/>
  <c r="L49" i="30"/>
  <c r="L46" i="30"/>
  <c r="P72" i="31"/>
  <c r="L49" i="31" l="1"/>
  <c r="L48" i="31"/>
  <c r="L46" i="31"/>
  <c r="U45" i="30"/>
  <c r="L47" i="31"/>
  <c r="L53" i="31" l="1"/>
  <c r="L49" i="29" l="1"/>
  <c r="U45" i="31"/>
  <c r="L48" i="29"/>
  <c r="L46" i="29"/>
  <c r="L47" i="29"/>
  <c r="U45" i="29" l="1"/>
  <c r="L47" i="33" l="1"/>
  <c r="L46" i="33"/>
  <c r="L48" i="33"/>
  <c r="P45" i="33"/>
  <c r="L49" i="33"/>
  <c r="P29" i="33" l="1"/>
  <c r="P72" i="33" l="1"/>
  <c r="L53" i="33"/>
  <c r="L46" i="32" l="1"/>
  <c r="U45" i="33"/>
  <c r="L47" i="32"/>
  <c r="L48" i="32"/>
  <c r="L49" i="32"/>
  <c r="L53" i="32" l="1"/>
  <c r="U45" i="32" l="1"/>
  <c r="L46" i="36"/>
  <c r="U45" i="36" l="1"/>
  <c r="L46" i="35" l="1"/>
  <c r="L49" i="35" l="1"/>
  <c r="U45" i="35"/>
  <c r="L48" i="35"/>
  <c r="L53" i="35" l="1"/>
  <c r="L46" i="34" l="1"/>
  <c r="L49" i="34" l="1"/>
  <c r="L49" i="36"/>
  <c r="U45" i="34"/>
  <c r="L48" i="34"/>
  <c r="L47" i="35" l="1"/>
  <c r="P45" i="35"/>
  <c r="L48" i="36"/>
  <c r="L47" i="36"/>
  <c r="L47" i="34"/>
  <c r="P29" i="35" l="1"/>
  <c r="P72" i="35" l="1"/>
  <c r="L53" i="34"/>
  <c r="L53" i="36" l="1"/>
  <c r="P45" i="34" l="1"/>
  <c r="P45" i="36"/>
  <c r="P29" i="36" l="1"/>
  <c r="P29" i="34"/>
  <c r="L53" i="29" l="1"/>
  <c r="P45" i="29"/>
  <c r="P72" i="34"/>
  <c r="L53" i="30"/>
  <c r="P45" i="30"/>
  <c r="P72" i="36"/>
  <c r="P29" i="30" l="1"/>
  <c r="P29" i="29"/>
  <c r="P72" i="29" l="1"/>
  <c r="P72" i="30"/>
  <c r="AA9" i="36" l="1"/>
  <c r="C6" i="1" l="1"/>
  <c r="D7" i="1"/>
  <c r="D26" i="1" l="1"/>
  <c r="D8" i="1"/>
  <c r="C7" i="1"/>
  <c r="C26" i="1" l="1"/>
  <c r="C8" i="1"/>
  <c r="D7" i="18" l="1"/>
  <c r="C6" i="18"/>
  <c r="C6" i="21"/>
  <c r="D7" i="21"/>
  <c r="C6" i="19"/>
  <c r="D7" i="19"/>
  <c r="D7" i="17"/>
  <c r="C6" i="17"/>
  <c r="D26" i="21" l="1"/>
  <c r="D8" i="21"/>
  <c r="C7" i="21"/>
  <c r="C7" i="18"/>
  <c r="D8" i="18"/>
  <c r="D26" i="18"/>
  <c r="C7" i="19"/>
  <c r="D8" i="19"/>
  <c r="D26" i="19"/>
  <c r="C7" i="17"/>
  <c r="D8" i="17"/>
  <c r="D26" i="17"/>
  <c r="C8" i="21" l="1"/>
  <c r="C26" i="21"/>
  <c r="C26" i="18"/>
  <c r="C8" i="18"/>
  <c r="C26" i="17"/>
  <c r="C8" i="17"/>
  <c r="C8" i="19"/>
  <c r="C26" i="19"/>
  <c r="C6" i="25" l="1"/>
  <c r="D7" i="25"/>
  <c r="C6" i="22"/>
  <c r="D7" i="22"/>
  <c r="C6" i="23"/>
  <c r="D7" i="23"/>
  <c r="C6" i="24"/>
  <c r="D7" i="24"/>
  <c r="C7" i="23" l="1"/>
  <c r="D8" i="22"/>
  <c r="D26" i="22"/>
  <c r="D8" i="24"/>
  <c r="D26" i="24"/>
  <c r="C7" i="22"/>
  <c r="D26" i="25"/>
  <c r="D8" i="25"/>
  <c r="C7" i="24"/>
  <c r="D8" i="23"/>
  <c r="D26" i="23"/>
  <c r="C7" i="25"/>
  <c r="C8" i="22" l="1"/>
  <c r="C26" i="22"/>
  <c r="C8" i="24"/>
  <c r="C26" i="24"/>
  <c r="C26" i="25"/>
  <c r="C8" i="25"/>
  <c r="C8" i="23"/>
  <c r="C26" i="23"/>
  <c r="H6" i="35" l="1"/>
  <c r="H6" i="34" l="1"/>
  <c r="H6" i="33" l="1"/>
  <c r="H6" i="32" l="1"/>
  <c r="H6" i="31" l="1"/>
  <c r="H6" i="30" l="1"/>
  <c r="H6" i="29" l="1"/>
  <c r="H6" i="28" l="1"/>
  <c r="H6" i="26" l="1"/>
  <c r="H6" i="21" l="1"/>
  <c r="H6" i="18"/>
  <c r="H6" i="23"/>
  <c r="H6" i="24"/>
  <c r="H6" i="22"/>
  <c r="H6" i="17"/>
  <c r="H6" i="25"/>
  <c r="H6" i="19"/>
  <c r="H11" i="36" l="1"/>
  <c r="H6" i="36" l="1"/>
  <c r="C64" i="37" l="1"/>
  <c r="C64" i="36" l="1"/>
  <c r="C64" i="35" l="1"/>
  <c r="C64" i="32" l="1"/>
  <c r="U57" i="32" l="1"/>
  <c r="C64" i="31"/>
  <c r="C64" i="30" l="1"/>
  <c r="C64" i="33" l="1"/>
  <c r="C64" i="34"/>
  <c r="C64" i="22" l="1"/>
  <c r="C64" i="23" l="1"/>
  <c r="C64" i="26"/>
  <c r="C64" i="25"/>
  <c r="C64" i="29"/>
  <c r="C64" i="28"/>
  <c r="C64" i="24"/>
  <c r="U57" i="28" l="1"/>
  <c r="U57" i="23" l="1"/>
  <c r="U57" i="26"/>
  <c r="U57" i="25"/>
  <c r="U57" i="31"/>
  <c r="U57" i="29"/>
  <c r="U57" i="24"/>
  <c r="U57" i="30" l="1"/>
  <c r="Q57" i="33" l="1"/>
  <c r="U57" i="33" l="1"/>
  <c r="Q57" i="34" l="1"/>
  <c r="U57" i="34" l="1"/>
  <c r="Q57" i="35" l="1"/>
  <c r="Q57" i="36" l="1"/>
  <c r="U57" i="35" l="1"/>
  <c r="U57" i="36" l="1"/>
  <c r="T45" i="37" l="1"/>
  <c r="L54" i="37"/>
  <c r="AQ54" i="37" s="1"/>
  <c r="L71" i="37"/>
  <c r="AQ71" i="37" s="1"/>
  <c r="J7" i="37" l="1"/>
  <c r="AK21" i="37"/>
  <c r="AK7" i="37"/>
  <c r="J26" i="37" l="1"/>
  <c r="J8" i="37"/>
  <c r="J29" i="37"/>
  <c r="J72" i="37" s="1"/>
  <c r="AK8" i="37"/>
  <c r="AK26" i="37"/>
  <c r="AK72" i="37" s="1"/>
  <c r="AQ12" i="37"/>
  <c r="AO7" i="37" l="1"/>
  <c r="AQ18" i="37"/>
  <c r="AC7" i="37" l="1"/>
  <c r="AC22" i="37"/>
  <c r="AO8" i="37"/>
  <c r="R15" i="37" l="1"/>
  <c r="W15" i="37"/>
  <c r="R21" i="37"/>
  <c r="Q15" i="37"/>
  <c r="S15" i="37"/>
  <c r="Q21" i="37"/>
  <c r="AC21" i="37"/>
  <c r="AC26" i="37" s="1"/>
  <c r="AC72" i="37" s="1"/>
  <c r="AC8" i="37"/>
  <c r="R7" i="37" l="1"/>
  <c r="M7" i="37"/>
  <c r="T15" i="37"/>
  <c r="W7" i="37"/>
  <c r="Q7" i="37"/>
  <c r="N7" i="37"/>
  <c r="M8" i="37" l="1"/>
  <c r="N8" i="37"/>
  <c r="T7" i="37"/>
  <c r="Q8" i="37"/>
  <c r="Q26" i="37"/>
  <c r="W8" i="37"/>
  <c r="R26" i="37"/>
  <c r="R8" i="37"/>
  <c r="T8" i="37" l="1"/>
  <c r="T26" i="37"/>
  <c r="K57" i="37" l="1"/>
  <c r="H65" i="37" l="1"/>
  <c r="H57" i="37" s="1"/>
  <c r="K7" i="37" l="1"/>
  <c r="K15" i="37"/>
  <c r="H4" i="37" l="1"/>
  <c r="H19" i="37"/>
  <c r="AQ19" i="37" s="1"/>
  <c r="H15" i="37"/>
  <c r="K8" i="37"/>
  <c r="K26" i="37"/>
  <c r="K29" i="37" l="1"/>
  <c r="K72" i="37" s="1"/>
  <c r="H56" i="37" l="1"/>
  <c r="V21" i="37" l="1"/>
  <c r="G21" i="37"/>
  <c r="D21" i="37"/>
  <c r="G57" i="37"/>
  <c r="E57" i="37"/>
  <c r="E24" i="37" l="1"/>
  <c r="C24" i="37" s="1"/>
  <c r="E21" i="37"/>
  <c r="C21" i="37" l="1"/>
  <c r="C4" i="37" l="1"/>
  <c r="G29" i="37" l="1"/>
  <c r="C56" i="37" l="1"/>
  <c r="E29" i="37"/>
  <c r="D7" i="37"/>
  <c r="G7" i="37" l="1"/>
  <c r="V7" i="37"/>
  <c r="D8" i="37"/>
  <c r="D26" i="37"/>
  <c r="G26" i="37" l="1"/>
  <c r="G72" i="37" s="1"/>
  <c r="G8" i="37"/>
  <c r="C3" i="37"/>
  <c r="V26" i="37"/>
  <c r="V8" i="37"/>
  <c r="E7" i="37" l="1"/>
  <c r="C6" i="37" l="1"/>
  <c r="E26" i="37"/>
  <c r="E72" i="37" s="1"/>
  <c r="E8" i="37"/>
  <c r="C7" i="37"/>
  <c r="U15" i="37" l="1"/>
  <c r="C26" i="37"/>
  <c r="C8" i="37"/>
  <c r="P15" i="37" l="1"/>
  <c r="L20" i="37"/>
  <c r="U7" i="37"/>
  <c r="U8" i="37" l="1"/>
  <c r="L15" i="37"/>
  <c r="AQ20" i="37"/>
  <c r="P7" i="37"/>
  <c r="P8" i="37" l="1"/>
  <c r="L50" i="37" l="1"/>
  <c r="AQ50" i="37" s="1"/>
  <c r="AO9" i="37" l="1"/>
  <c r="AI7" i="37"/>
  <c r="AI8" i="37" s="1"/>
  <c r="AI26" i="37" l="1"/>
  <c r="AD22" i="37" l="1"/>
  <c r="AD7" i="37"/>
  <c r="H11" i="37"/>
  <c r="AD8" i="37" l="1"/>
  <c r="AD21" i="37"/>
  <c r="AD26" i="37" s="1"/>
  <c r="AD72" i="37" s="1"/>
  <c r="AB22" i="37"/>
  <c r="L52" i="37"/>
  <c r="AQ52" i="37" s="1"/>
  <c r="AO22" i="37" l="1"/>
  <c r="AO21" i="37" s="1"/>
  <c r="AB21" i="37"/>
  <c r="AQ22" i="37"/>
  <c r="R45" i="37"/>
  <c r="R29" i="37" s="1"/>
  <c r="R72" i="37" s="1"/>
  <c r="L51" i="37"/>
  <c r="AQ51" i="37" s="1"/>
  <c r="AA45" i="37" l="1"/>
  <c r="H6" i="37" l="1"/>
  <c r="AA9" i="37" l="1"/>
  <c r="AQ17" i="37" l="1"/>
  <c r="AQ16" i="37" l="1"/>
  <c r="AO15" i="37" l="1"/>
  <c r="AQ15" i="37" s="1"/>
  <c r="AO26" i="37"/>
  <c r="AO45" i="37" l="1"/>
  <c r="U45" i="37" l="1"/>
  <c r="L49" i="37" l="1"/>
  <c r="L48" i="37" l="1"/>
  <c r="L47" i="37"/>
  <c r="L53" i="37" l="1"/>
  <c r="P45" i="37" l="1"/>
  <c r="P29" i="37" s="1"/>
  <c r="C32" i="36" l="1"/>
  <c r="C38" i="36"/>
  <c r="C38" i="33" l="1"/>
  <c r="C32" i="29"/>
  <c r="C38" i="22"/>
  <c r="C32" i="30"/>
  <c r="C38" i="23"/>
  <c r="C38" i="32"/>
  <c r="C42" i="36"/>
  <c r="C39" i="36"/>
  <c r="C58" i="36"/>
  <c r="D57" i="36"/>
  <c r="C32" i="32"/>
  <c r="C32" i="24"/>
  <c r="C32" i="31"/>
  <c r="C32" i="23"/>
  <c r="C38" i="34"/>
  <c r="C32" i="33"/>
  <c r="C33" i="36"/>
  <c r="C32" i="34"/>
  <c r="C41" i="36"/>
  <c r="C32" i="26"/>
  <c r="C32" i="35"/>
  <c r="C38" i="29"/>
  <c r="C37" i="36"/>
  <c r="C32" i="22"/>
  <c r="C38" i="24"/>
  <c r="C38" i="25"/>
  <c r="C40" i="36"/>
  <c r="C38" i="26"/>
  <c r="C38" i="35"/>
  <c r="C32" i="25"/>
  <c r="C38" i="28"/>
  <c r="C38" i="37"/>
  <c r="C32" i="28"/>
  <c r="C32" i="37"/>
  <c r="C38" i="30"/>
  <c r="C43" i="36"/>
  <c r="C44" i="36"/>
  <c r="AQ44" i="36" s="1"/>
  <c r="C34" i="36"/>
  <c r="C38" i="31"/>
  <c r="C35" i="36"/>
  <c r="C57" i="36" l="1"/>
  <c r="C31" i="36"/>
  <c r="C44" i="34" l="1"/>
  <c r="AQ44" i="34" s="1"/>
  <c r="C35" i="34"/>
  <c r="C40" i="34"/>
  <c r="C34" i="34"/>
  <c r="C42" i="34"/>
  <c r="C37" i="34"/>
  <c r="C39" i="34"/>
  <c r="C41" i="34"/>
  <c r="C43" i="34"/>
  <c r="C33" i="34"/>
  <c r="C31" i="34" l="1"/>
  <c r="Q57" i="32" l="1"/>
  <c r="Q57" i="31" l="1"/>
  <c r="C58" i="31"/>
  <c r="D57" i="31"/>
  <c r="C57" i="31" l="1"/>
  <c r="C42" i="33" l="1"/>
  <c r="C37" i="33"/>
  <c r="C35" i="33"/>
  <c r="C43" i="33"/>
  <c r="C44" i="33"/>
  <c r="AQ44" i="33" s="1"/>
  <c r="C41" i="33"/>
  <c r="C33" i="33"/>
  <c r="C40" i="33"/>
  <c r="C39" i="33"/>
  <c r="C34" i="33"/>
  <c r="C31" i="33" l="1"/>
  <c r="Q57" i="30" l="1"/>
  <c r="D57" i="37" l="1"/>
  <c r="C58" i="37"/>
  <c r="C57" i="37" s="1"/>
  <c r="D29" i="37"/>
  <c r="D72" i="37" s="1"/>
  <c r="C58" i="34"/>
  <c r="D57" i="34"/>
  <c r="D57" i="35" l="1"/>
  <c r="C58" i="35"/>
  <c r="C57" i="34"/>
  <c r="C57" i="35" l="1"/>
  <c r="C33" i="23" l="1"/>
  <c r="C44" i="22"/>
  <c r="AQ44" i="22" s="1"/>
  <c r="C39" i="23"/>
  <c r="C33" i="22"/>
  <c r="C37" i="23"/>
  <c r="C43" i="23"/>
  <c r="C42" i="22"/>
  <c r="C42" i="23"/>
  <c r="C44" i="23"/>
  <c r="AQ44" i="23" s="1"/>
  <c r="C40" i="22"/>
  <c r="C34" i="22"/>
  <c r="C41" i="23"/>
  <c r="C35" i="22"/>
  <c r="C40" i="23"/>
  <c r="C34" i="23"/>
  <c r="C41" i="22"/>
  <c r="C37" i="22"/>
  <c r="C35" i="23"/>
  <c r="C43" i="22"/>
  <c r="C39" i="22"/>
  <c r="L43" i="31" l="1"/>
  <c r="L61" i="26"/>
  <c r="L61" i="30"/>
  <c r="Q57" i="28"/>
  <c r="L38" i="31"/>
  <c r="L59" i="26"/>
  <c r="C31" i="23"/>
  <c r="Q57" i="24"/>
  <c r="Q57" i="22"/>
  <c r="L40" i="31"/>
  <c r="L35" i="31"/>
  <c r="L60" i="30"/>
  <c r="C31" i="22"/>
  <c r="L63" i="31"/>
  <c r="L61" i="31"/>
  <c r="L62" i="30"/>
  <c r="L33" i="31"/>
  <c r="L63" i="30"/>
  <c r="L39" i="26"/>
  <c r="L39" i="31"/>
  <c r="L60" i="31"/>
  <c r="L62" i="26"/>
  <c r="L60" i="26"/>
  <c r="L32" i="31"/>
  <c r="L37" i="31"/>
  <c r="L42" i="31"/>
  <c r="L59" i="30"/>
  <c r="Q57" i="25"/>
  <c r="L62" i="31"/>
  <c r="L59" i="31"/>
  <c r="L41" i="31"/>
  <c r="L31" i="31"/>
  <c r="L34" i="31"/>
  <c r="L63" i="26"/>
  <c r="L39" i="30"/>
  <c r="Q57" i="26"/>
  <c r="C58" i="28"/>
  <c r="D57" i="28"/>
  <c r="Q57" i="23"/>
  <c r="Q57" i="29"/>
  <c r="L40" i="32" l="1"/>
  <c r="L61" i="32"/>
  <c r="L39" i="29"/>
  <c r="L35" i="32"/>
  <c r="L38" i="32"/>
  <c r="L60" i="28"/>
  <c r="L62" i="29"/>
  <c r="L61" i="29"/>
  <c r="L32" i="32"/>
  <c r="L62" i="32"/>
  <c r="L33" i="32"/>
  <c r="C57" i="28"/>
  <c r="L39" i="28"/>
  <c r="L62" i="28"/>
  <c r="L63" i="32"/>
  <c r="L60" i="32"/>
  <c r="L37" i="32"/>
  <c r="L42" i="32"/>
  <c r="Q29" i="28"/>
  <c r="Q72" i="28" s="1"/>
  <c r="Q29" i="30"/>
  <c r="Q72" i="30" s="1"/>
  <c r="L61" i="28"/>
  <c r="L59" i="28"/>
  <c r="L34" i="32"/>
  <c r="L39" i="32"/>
  <c r="L31" i="32"/>
  <c r="Q29" i="29"/>
  <c r="Q72" i="29" s="1"/>
  <c r="L63" i="28"/>
  <c r="L60" i="29"/>
  <c r="L41" i="32"/>
  <c r="L63" i="29"/>
  <c r="L59" i="29"/>
  <c r="L43" i="32"/>
  <c r="L59" i="32"/>
  <c r="Q29" i="26"/>
  <c r="Q72" i="26" s="1"/>
  <c r="L60" i="33" l="1"/>
  <c r="L61" i="33"/>
  <c r="L38" i="33"/>
  <c r="L41" i="33"/>
  <c r="L42" i="33"/>
  <c r="L63" i="33"/>
  <c r="L32" i="33"/>
  <c r="L34" i="33"/>
  <c r="C58" i="25"/>
  <c r="D57" i="25"/>
  <c r="L37" i="33"/>
  <c r="L39" i="33"/>
  <c r="L31" i="33"/>
  <c r="L62" i="33"/>
  <c r="L40" i="33"/>
  <c r="L33" i="33"/>
  <c r="L42" i="34"/>
  <c r="D57" i="26"/>
  <c r="C58" i="26"/>
  <c r="L35" i="33"/>
  <c r="L43" i="33"/>
  <c r="L59" i="33"/>
  <c r="D57" i="29"/>
  <c r="C58" i="29"/>
  <c r="Q29" i="25"/>
  <c r="Q72" i="25" s="1"/>
  <c r="T57" i="30"/>
  <c r="C58" i="24"/>
  <c r="D57" i="24"/>
  <c r="L41" i="34" l="1"/>
  <c r="L40" i="34"/>
  <c r="C57" i="25"/>
  <c r="T57" i="29"/>
  <c r="L59" i="34"/>
  <c r="L31" i="34"/>
  <c r="L63" i="23"/>
  <c r="L60" i="23"/>
  <c r="L62" i="34"/>
  <c r="L61" i="34"/>
  <c r="L39" i="34"/>
  <c r="L62" i="23"/>
  <c r="L34" i="34"/>
  <c r="L60" i="34"/>
  <c r="T57" i="26"/>
  <c r="T57" i="28"/>
  <c r="L35" i="34"/>
  <c r="L61" i="23"/>
  <c r="L43" i="34"/>
  <c r="L39" i="23"/>
  <c r="L32" i="34"/>
  <c r="C57" i="24"/>
  <c r="C57" i="29"/>
  <c r="L38" i="34"/>
  <c r="L63" i="34"/>
  <c r="L37" i="34"/>
  <c r="L59" i="23"/>
  <c r="L33" i="34"/>
  <c r="C57" i="26"/>
  <c r="Q29" i="24"/>
  <c r="Q72" i="24" s="1"/>
  <c r="L39" i="22" l="1"/>
  <c r="L60" i="22"/>
  <c r="L59" i="22"/>
  <c r="L62" i="22"/>
  <c r="L63" i="22"/>
  <c r="Q29" i="23"/>
  <c r="Q72" i="23" s="1"/>
  <c r="L61" i="22"/>
  <c r="L38" i="36" l="1"/>
  <c r="L37" i="36"/>
  <c r="L40" i="36"/>
  <c r="L35" i="36"/>
  <c r="L43" i="36"/>
  <c r="L60" i="36"/>
  <c r="Q29" i="22"/>
  <c r="Q72" i="22" s="1"/>
  <c r="L41" i="36"/>
  <c r="L31" i="36"/>
  <c r="L63" i="36"/>
  <c r="L33" i="36"/>
  <c r="L32" i="36"/>
  <c r="L59" i="36"/>
  <c r="L34" i="36"/>
  <c r="L42" i="36"/>
  <c r="L61" i="36"/>
  <c r="L39" i="36"/>
  <c r="L62" i="36"/>
  <c r="T57" i="34"/>
  <c r="Q29" i="36" l="1"/>
  <c r="Q72" i="36" s="1"/>
  <c r="T57" i="36" l="1"/>
  <c r="D57" i="33" l="1"/>
  <c r="C58" i="33"/>
  <c r="C57" i="33" l="1"/>
  <c r="C58" i="30" l="1"/>
  <c r="D57" i="30"/>
  <c r="C57" i="30" l="1"/>
  <c r="T57" i="23" l="1"/>
  <c r="C58" i="23" l="1"/>
  <c r="D57" i="23"/>
  <c r="C57" i="23" l="1"/>
  <c r="D57" i="22" l="1"/>
  <c r="C58" i="22"/>
  <c r="C57" i="22" l="1"/>
  <c r="D57" i="32" l="1"/>
  <c r="C58" i="32"/>
  <c r="C57" i="32" l="1"/>
  <c r="C34" i="29" l="1"/>
  <c r="C41" i="29"/>
  <c r="C35" i="29"/>
  <c r="C43" i="29"/>
  <c r="C44" i="29"/>
  <c r="AQ44" i="29" s="1"/>
  <c r="C39" i="29"/>
  <c r="C33" i="29"/>
  <c r="C40" i="29"/>
  <c r="C42" i="29"/>
  <c r="C37" i="29"/>
  <c r="C31" i="29" l="1"/>
  <c r="C44" i="24" l="1"/>
  <c r="AQ44" i="24" s="1"/>
  <c r="C41" i="24"/>
  <c r="C34" i="24"/>
  <c r="C42" i="24"/>
  <c r="C37" i="24"/>
  <c r="C39" i="24"/>
  <c r="C35" i="24"/>
  <c r="C33" i="24"/>
  <c r="C43" i="24"/>
  <c r="C40" i="24"/>
  <c r="C31" i="24" l="1"/>
  <c r="C39" i="30" l="1"/>
  <c r="C37" i="30"/>
  <c r="C40" i="30"/>
  <c r="C33" i="30"/>
  <c r="C42" i="30"/>
  <c r="C43" i="30"/>
  <c r="C34" i="30"/>
  <c r="C35" i="30"/>
  <c r="C41" i="30"/>
  <c r="C44" i="30"/>
  <c r="AQ44" i="30" s="1"/>
  <c r="C31" i="30" l="1"/>
  <c r="C43" i="28" l="1"/>
  <c r="C41" i="28"/>
  <c r="C34" i="28"/>
  <c r="C37" i="28"/>
  <c r="C44" i="28"/>
  <c r="AQ44" i="28" s="1"/>
  <c r="C39" i="28"/>
  <c r="C40" i="28"/>
  <c r="C35" i="28"/>
  <c r="C42" i="28"/>
  <c r="C33" i="28"/>
  <c r="C31" i="28" l="1"/>
  <c r="T57" i="33" l="1"/>
  <c r="T57" i="32" l="1"/>
  <c r="C34" i="31" l="1"/>
  <c r="C40" i="31"/>
  <c r="C44" i="31"/>
  <c r="AQ44" i="31" s="1"/>
  <c r="C37" i="31"/>
  <c r="C35" i="31"/>
  <c r="C43" i="31"/>
  <c r="C42" i="31"/>
  <c r="C41" i="31"/>
  <c r="C33" i="31"/>
  <c r="C39" i="31"/>
  <c r="C31" i="31" l="1"/>
  <c r="Q29" i="31" l="1"/>
  <c r="Q72" i="31" s="1"/>
  <c r="T57" i="31" l="1"/>
  <c r="Q29" i="32" l="1"/>
  <c r="Q72" i="32" s="1"/>
  <c r="Q29" i="33" l="1"/>
  <c r="Q72" i="33" s="1"/>
  <c r="T57" i="22" l="1"/>
  <c r="Q29" i="34" l="1"/>
  <c r="Q72" i="34" s="1"/>
  <c r="U29" i="32" l="1"/>
  <c r="U72" i="32" s="1"/>
  <c r="L56" i="32"/>
  <c r="L70" i="33"/>
  <c r="AQ70" i="33" s="1"/>
  <c r="C33" i="26" l="1"/>
  <c r="C41" i="26"/>
  <c r="C44" i="26"/>
  <c r="AQ44" i="26" s="1"/>
  <c r="C42" i="26"/>
  <c r="C39" i="26"/>
  <c r="C37" i="26"/>
  <c r="C43" i="26"/>
  <c r="C35" i="26"/>
  <c r="C34" i="26"/>
  <c r="C40" i="26"/>
  <c r="C31" i="26" l="1"/>
  <c r="C39" i="35" l="1"/>
  <c r="C33" i="35"/>
  <c r="C44" i="35"/>
  <c r="AQ44" i="35" s="1"/>
  <c r="C41" i="35"/>
  <c r="C37" i="35"/>
  <c r="Q29" i="35"/>
  <c r="Q72" i="35" s="1"/>
  <c r="C34" i="35"/>
  <c r="C42" i="35"/>
  <c r="C35" i="35"/>
  <c r="C40" i="35"/>
  <c r="C43" i="35"/>
  <c r="C31" i="35" l="1"/>
  <c r="C42" i="37" l="1"/>
  <c r="C39" i="37"/>
  <c r="U29" i="33"/>
  <c r="U72" i="33" s="1"/>
  <c r="L56" i="33"/>
  <c r="C43" i="37"/>
  <c r="C37" i="37"/>
  <c r="C40" i="37"/>
  <c r="C34" i="37"/>
  <c r="L70" i="34"/>
  <c r="AQ70" i="34" s="1"/>
  <c r="C44" i="37"/>
  <c r="AQ44" i="37" s="1"/>
  <c r="C41" i="37"/>
  <c r="C33" i="37"/>
  <c r="C35" i="37"/>
  <c r="C31" i="37" l="1"/>
  <c r="L70" i="35" l="1"/>
  <c r="AQ70" i="35" s="1"/>
  <c r="U29" i="34"/>
  <c r="U72" i="34" s="1"/>
  <c r="L56" i="34"/>
  <c r="U29" i="35" l="1"/>
  <c r="U72" i="35" s="1"/>
  <c r="L56" i="35"/>
  <c r="L37" i="35" l="1"/>
  <c r="L35" i="35"/>
  <c r="L62" i="35"/>
  <c r="L70" i="36"/>
  <c r="AQ70" i="36" s="1"/>
  <c r="L43" i="35"/>
  <c r="L40" i="35"/>
  <c r="L38" i="35"/>
  <c r="L60" i="35"/>
  <c r="L61" i="35"/>
  <c r="L34" i="35"/>
  <c r="L42" i="35"/>
  <c r="L39" i="35"/>
  <c r="L56" i="36"/>
  <c r="L59" i="35"/>
  <c r="L41" i="35"/>
  <c r="L31" i="35"/>
  <c r="L33" i="35"/>
  <c r="L32" i="35"/>
  <c r="L63" i="35"/>
  <c r="U29" i="36" l="1"/>
  <c r="U72" i="36" s="1"/>
  <c r="T57" i="35" l="1"/>
  <c r="C39" i="32" l="1"/>
  <c r="C35" i="32"/>
  <c r="C33" i="32"/>
  <c r="C44" i="32"/>
  <c r="AQ44" i="32" s="1"/>
  <c r="C43" i="32"/>
  <c r="C40" i="32"/>
  <c r="C34" i="32"/>
  <c r="C41" i="32"/>
  <c r="C37" i="32"/>
  <c r="C42" i="32"/>
  <c r="C31" i="32" l="1"/>
  <c r="L59" i="25" l="1"/>
  <c r="L62" i="25"/>
  <c r="L39" i="25"/>
  <c r="L63" i="25"/>
  <c r="L60" i="25"/>
  <c r="L61" i="25"/>
  <c r="C39" i="25" l="1"/>
  <c r="C40" i="25"/>
  <c r="C34" i="25"/>
  <c r="C33" i="25"/>
  <c r="C44" i="25"/>
  <c r="AQ44" i="25" s="1"/>
  <c r="C42" i="25"/>
  <c r="C43" i="25"/>
  <c r="C35" i="25"/>
  <c r="C41" i="25"/>
  <c r="C37" i="25"/>
  <c r="C31" i="25" l="1"/>
  <c r="T57" i="25"/>
  <c r="L39" i="24" l="1"/>
  <c r="L63" i="24"/>
  <c r="L60" i="24"/>
  <c r="L62" i="24"/>
  <c r="L61" i="24"/>
  <c r="L59" i="24"/>
  <c r="T57" i="24" l="1"/>
  <c r="Q57" i="37" l="1"/>
  <c r="Q29" i="37" l="1"/>
  <c r="Q72" i="37" s="1"/>
  <c r="L56" i="37"/>
  <c r="T57" i="37" l="1"/>
  <c r="L38" i="37" l="1"/>
  <c r="L31" i="37"/>
  <c r="L33" i="37"/>
  <c r="L61" i="37"/>
  <c r="L41" i="37"/>
  <c r="L32" i="37"/>
  <c r="L40" i="37"/>
  <c r="L62" i="37"/>
  <c r="L43" i="37"/>
  <c r="L60" i="37"/>
  <c r="L35" i="37"/>
  <c r="L42" i="37"/>
  <c r="L39" i="37"/>
  <c r="L59" i="37"/>
  <c r="U57" i="37"/>
  <c r="L37" i="37"/>
  <c r="L34" i="37"/>
  <c r="L63" i="37"/>
  <c r="U29" i="37" l="1"/>
  <c r="L70" i="37"/>
  <c r="AQ70" i="37" s="1"/>
  <c r="AQ42" i="31" l="1"/>
  <c r="AQ43" i="31"/>
  <c r="AQ40" i="31"/>
  <c r="AQ39" i="22"/>
  <c r="AQ41" i="31"/>
  <c r="AQ33" i="31"/>
  <c r="AQ37" i="31"/>
  <c r="AQ39" i="30" l="1"/>
  <c r="AQ35" i="31"/>
  <c r="AQ39" i="23"/>
  <c r="AQ39" i="24"/>
  <c r="AQ39" i="25"/>
  <c r="AO29" i="22"/>
  <c r="AO72" i="22" s="1"/>
  <c r="AQ39" i="31"/>
  <c r="AQ39" i="26"/>
  <c r="AQ31" i="31"/>
  <c r="AQ39" i="29"/>
  <c r="AQ39" i="28"/>
  <c r="AO57" i="22"/>
  <c r="AO29" i="30" l="1"/>
  <c r="AO72" i="30" s="1"/>
  <c r="AO57" i="23"/>
  <c r="AO57" i="31"/>
  <c r="AO29" i="28"/>
  <c r="AO72" i="28" s="1"/>
  <c r="AO57" i="26"/>
  <c r="AO57" i="30"/>
  <c r="AO29" i="25"/>
  <c r="AO72" i="25" s="1"/>
  <c r="AO29" i="23"/>
  <c r="AO72" i="23" s="1"/>
  <c r="AO29" i="29"/>
  <c r="AO72" i="29" s="1"/>
  <c r="AO57" i="24"/>
  <c r="AO29" i="24"/>
  <c r="AO72" i="24" s="1"/>
  <c r="AO29" i="26"/>
  <c r="AO72" i="26" s="1"/>
  <c r="AO29" i="6"/>
  <c r="AO57" i="25"/>
  <c r="AO29" i="31"/>
  <c r="AO72" i="31" s="1"/>
  <c r="AO57" i="29"/>
  <c r="AO57" i="6"/>
  <c r="AO57" i="28"/>
  <c r="AO57" i="5" l="1"/>
  <c r="AO29" i="5" l="1"/>
  <c r="AO72" i="5" s="1"/>
  <c r="AO57" i="4"/>
  <c r="AO57" i="1"/>
  <c r="AO29" i="4"/>
  <c r="AO72" i="4" s="1"/>
  <c r="AO57" i="17" l="1"/>
  <c r="AO29" i="1"/>
  <c r="AO29" i="17" l="1"/>
  <c r="AO57" i="18"/>
  <c r="AO29" i="18" l="1"/>
  <c r="AO72" i="18" s="1"/>
  <c r="AO57" i="19"/>
  <c r="AO29" i="19" l="1"/>
  <c r="AO72" i="19" s="1"/>
  <c r="AO57" i="21"/>
  <c r="AO29" i="21" l="1"/>
  <c r="AO72" i="21" s="1"/>
  <c r="AA57" i="37" l="1"/>
  <c r="AQ43" i="34" l="1"/>
  <c r="AQ33" i="32"/>
  <c r="AQ40" i="33"/>
  <c r="AQ33" i="34"/>
  <c r="AQ37" i="32"/>
  <c r="AQ37" i="33"/>
  <c r="AQ43" i="33"/>
  <c r="AQ43" i="32"/>
  <c r="AQ42" i="32"/>
  <c r="AQ42" i="34"/>
  <c r="AQ41" i="32"/>
  <c r="AQ41" i="34"/>
  <c r="AQ42" i="33"/>
  <c r="AQ40" i="32"/>
  <c r="AQ37" i="34"/>
  <c r="AQ33" i="33"/>
  <c r="AQ41" i="33"/>
  <c r="AQ40" i="34"/>
  <c r="AQ35" i="34" l="1"/>
  <c r="AQ31" i="33"/>
  <c r="AQ39" i="32"/>
  <c r="AQ31" i="32"/>
  <c r="AQ35" i="33"/>
  <c r="AQ39" i="34"/>
  <c r="AQ39" i="33"/>
  <c r="AQ35" i="32"/>
  <c r="AQ31" i="34"/>
  <c r="AO57" i="32" l="1"/>
  <c r="AO57" i="33"/>
  <c r="AO57" i="34"/>
  <c r="AO29" i="34"/>
  <c r="AO72" i="34" s="1"/>
  <c r="AO29" i="33"/>
  <c r="AO72" i="33" s="1"/>
  <c r="AO29" i="32"/>
  <c r="AO72" i="32" s="1"/>
  <c r="T29" i="16" l="1"/>
  <c r="T72" i="16" s="1"/>
  <c r="T57" i="16" l="1"/>
  <c r="T29" i="15"/>
  <c r="T72" i="15" s="1"/>
  <c r="T57" i="15" l="1"/>
  <c r="T29" i="14"/>
  <c r="T72" i="14" s="1"/>
  <c r="T57" i="14" l="1"/>
  <c r="T29" i="13"/>
  <c r="T72" i="13" s="1"/>
  <c r="T57" i="13" l="1"/>
  <c r="T57" i="12"/>
  <c r="T29" i="12" l="1"/>
  <c r="T72" i="12" s="1"/>
  <c r="T57" i="11"/>
  <c r="T29" i="10" l="1"/>
  <c r="T72" i="10" s="1"/>
  <c r="T29" i="11"/>
  <c r="T72" i="11" s="1"/>
  <c r="T57" i="9" l="1"/>
  <c r="T57" i="10"/>
  <c r="T29" i="9" l="1"/>
  <c r="T72" i="9" s="1"/>
  <c r="T57" i="8"/>
  <c r="T29" i="8" l="1"/>
  <c r="T72" i="8" s="1"/>
  <c r="T57" i="7"/>
  <c r="T29" i="7" l="1"/>
  <c r="T72" i="7" s="1"/>
  <c r="T57" i="6"/>
  <c r="T29" i="6" l="1"/>
  <c r="T72" i="6" s="1"/>
  <c r="T57" i="5"/>
  <c r="T29" i="5" l="1"/>
  <c r="T72" i="5" s="1"/>
  <c r="T57" i="4"/>
  <c r="T29" i="4" l="1"/>
  <c r="T72" i="4" s="1"/>
  <c r="T29" i="1"/>
  <c r="T72" i="1" s="1"/>
  <c r="T57" i="1" l="1"/>
  <c r="T29" i="17"/>
  <c r="T72" i="17" s="1"/>
  <c r="T57" i="17" l="1"/>
  <c r="T57" i="18"/>
  <c r="T29" i="18" l="1"/>
  <c r="T72" i="18" s="1"/>
  <c r="T57" i="21"/>
  <c r="Q29" i="16"/>
  <c r="Q72" i="16" s="1"/>
  <c r="T57" i="19"/>
  <c r="Q57" i="16"/>
  <c r="T29" i="21" l="1"/>
  <c r="T72" i="21" s="1"/>
  <c r="T29" i="19"/>
  <c r="T72" i="19" s="1"/>
  <c r="Q29" i="15"/>
  <c r="Q72" i="15" s="1"/>
  <c r="Q57" i="15"/>
  <c r="Q29" i="14" l="1"/>
  <c r="Q72" i="14" s="1"/>
  <c r="Q57" i="14"/>
  <c r="Q57" i="13" l="1"/>
  <c r="Q29" i="13"/>
  <c r="Q72" i="13" s="1"/>
  <c r="Q57" i="12" l="1"/>
  <c r="Q29" i="12"/>
  <c r="Q72" i="12" s="1"/>
  <c r="Q57" i="11" l="1"/>
  <c r="Q29" i="11"/>
  <c r="Q72" i="11" s="1"/>
  <c r="Q57" i="10" l="1"/>
  <c r="Q29" i="10"/>
  <c r="Q72" i="10" s="1"/>
  <c r="Q29" i="9" l="1"/>
  <c r="Q72" i="9" s="1"/>
  <c r="Q57" i="9"/>
  <c r="Q57" i="8" l="1"/>
  <c r="Q29" i="8"/>
  <c r="Q72" i="8" s="1"/>
  <c r="Q29" i="7" l="1"/>
  <c r="Q72" i="7" s="1"/>
  <c r="Q57" i="7"/>
  <c r="Q57" i="6" l="1"/>
  <c r="Q29" i="6"/>
  <c r="Q72" i="6" s="1"/>
  <c r="Q57" i="5" l="1"/>
  <c r="Q29" i="5"/>
  <c r="Q72" i="5" s="1"/>
  <c r="Q57" i="4" l="1"/>
  <c r="Q29" i="4"/>
  <c r="Q72" i="4" s="1"/>
  <c r="Q29" i="1" l="1"/>
  <c r="Q72" i="1" s="1"/>
  <c r="Q57" i="1"/>
  <c r="Q57" i="17" l="1"/>
  <c r="Q29" i="17"/>
  <c r="Q72" i="17" s="1"/>
  <c r="Q29" i="18" l="1"/>
  <c r="Q72" i="18" s="1"/>
  <c r="Q57" i="18"/>
  <c r="Q29" i="19" l="1"/>
  <c r="Q72" i="19" s="1"/>
  <c r="Q57" i="19"/>
  <c r="Q29" i="21" l="1"/>
  <c r="Q72" i="21" s="1"/>
  <c r="Q57" i="21"/>
  <c r="U57" i="22" l="1"/>
  <c r="U29" i="31"/>
  <c r="U72" i="31" s="1"/>
  <c r="L56" i="31"/>
  <c r="U29" i="23"/>
  <c r="U72" i="23" s="1"/>
  <c r="L56" i="23"/>
  <c r="L56" i="22" l="1"/>
  <c r="U29" i="22"/>
  <c r="U72" i="22" s="1"/>
  <c r="L56" i="16" l="1"/>
  <c r="U57" i="15"/>
  <c r="U57" i="16"/>
  <c r="U57" i="14" l="1"/>
  <c r="L56" i="15"/>
  <c r="U57" i="13" l="1"/>
  <c r="L56" i="14"/>
  <c r="U57" i="12" l="1"/>
  <c r="L56" i="13"/>
  <c r="U57" i="11" l="1"/>
  <c r="L56" i="12"/>
  <c r="L56" i="11" l="1"/>
  <c r="U57" i="10"/>
  <c r="U57" i="9" l="1"/>
  <c r="L56" i="10"/>
  <c r="L56" i="9" l="1"/>
  <c r="U57" i="8"/>
  <c r="AQ56" i="10"/>
  <c r="L56" i="8" l="1"/>
  <c r="AQ56" i="9"/>
  <c r="U57" i="7"/>
  <c r="U57" i="6" l="1"/>
  <c r="L56" i="7"/>
  <c r="AQ56" i="8"/>
  <c r="AQ56" i="7" l="1"/>
  <c r="L56" i="6"/>
  <c r="U57" i="5"/>
  <c r="L56" i="5" l="1"/>
  <c r="U57" i="4"/>
  <c r="AQ56" i="6"/>
  <c r="L56" i="4" l="1"/>
  <c r="AQ56" i="5"/>
  <c r="U57" i="1"/>
  <c r="L56" i="1" l="1"/>
  <c r="AQ56" i="4"/>
  <c r="U57" i="17"/>
  <c r="U57" i="18" l="1"/>
  <c r="U29" i="17"/>
  <c r="U72" i="17" s="1"/>
  <c r="L56" i="17"/>
  <c r="AQ56" i="1"/>
  <c r="U57" i="19" l="1"/>
  <c r="AQ56" i="17"/>
  <c r="U29" i="18"/>
  <c r="U72" i="18" s="1"/>
  <c r="L56" i="18"/>
  <c r="AQ56" i="18" l="1"/>
  <c r="U29" i="19"/>
  <c r="U72" i="19" s="1"/>
  <c r="L56" i="19"/>
  <c r="U29" i="21" l="1"/>
  <c r="U72" i="21" s="1"/>
  <c r="L56" i="21"/>
  <c r="AQ56" i="19"/>
  <c r="U57" i="21"/>
  <c r="AQ56" i="21" l="1"/>
  <c r="U29" i="30" l="1"/>
  <c r="U72" i="30" s="1"/>
  <c r="L56" i="30"/>
  <c r="U29" i="25" l="1"/>
  <c r="U72" i="25" s="1"/>
  <c r="L56" i="25"/>
  <c r="U29" i="24"/>
  <c r="U72" i="24" s="1"/>
  <c r="L56" i="24"/>
  <c r="U29" i="26" l="1"/>
  <c r="U72" i="26" s="1"/>
  <c r="L56" i="26"/>
  <c r="U29" i="28" l="1"/>
  <c r="U72" i="28" s="1"/>
  <c r="L56" i="28"/>
  <c r="U29" i="29" l="1"/>
  <c r="U72" i="29" s="1"/>
  <c r="L56" i="29"/>
  <c r="AQ33" i="36" l="1"/>
  <c r="AQ40" i="36"/>
  <c r="AQ37" i="36"/>
  <c r="AQ42" i="36"/>
  <c r="AQ41" i="36"/>
  <c r="AQ43" i="36"/>
  <c r="AQ43" i="37" l="1"/>
  <c r="AQ42" i="37"/>
  <c r="AQ41" i="35"/>
  <c r="AQ41" i="37"/>
  <c r="AQ42" i="35"/>
  <c r="AQ40" i="35"/>
  <c r="AQ33" i="37"/>
  <c r="AQ37" i="37"/>
  <c r="AQ37" i="35"/>
  <c r="AQ35" i="36"/>
  <c r="AQ31" i="36"/>
  <c r="AQ40" i="37"/>
  <c r="AQ33" i="35"/>
  <c r="AQ43" i="35"/>
  <c r="AQ39" i="36"/>
  <c r="AQ39" i="37" l="1"/>
  <c r="AQ35" i="37"/>
  <c r="AQ31" i="35"/>
  <c r="AQ39" i="35"/>
  <c r="AO57" i="36"/>
  <c r="AQ35" i="35"/>
  <c r="AO29" i="36"/>
  <c r="AO72" i="36" s="1"/>
  <c r="AQ31" i="37"/>
  <c r="AO57" i="37" l="1"/>
  <c r="AO29" i="35"/>
  <c r="AO72" i="35" s="1"/>
  <c r="AO57" i="35"/>
  <c r="AO29" i="37"/>
  <c r="AO72" i="37" s="1"/>
  <c r="C32" i="18" l="1"/>
  <c r="C32" i="17"/>
  <c r="C32" i="21"/>
  <c r="C38" i="18"/>
  <c r="C38" i="21"/>
  <c r="C38" i="17"/>
  <c r="C32" i="19" l="1"/>
  <c r="C38" i="19"/>
  <c r="AF7" i="37" l="1"/>
  <c r="AN7" i="37"/>
  <c r="AN8" i="37" s="1"/>
  <c r="AB4" i="37"/>
  <c r="AF8" i="37" l="1"/>
  <c r="W21" i="37"/>
  <c r="W26" i="37" s="1"/>
  <c r="W72" i="37" s="1"/>
  <c r="AJ7" i="37" l="1"/>
  <c r="AJ7" i="31"/>
  <c r="AJ7" i="34"/>
  <c r="AJ7" i="32"/>
  <c r="AJ7" i="36"/>
  <c r="AJ7" i="35"/>
  <c r="AJ7" i="33"/>
  <c r="AJ8" i="35" l="1"/>
  <c r="AJ26" i="35"/>
  <c r="AJ26" i="32"/>
  <c r="AJ8" i="32"/>
  <c r="AJ8" i="34"/>
  <c r="AJ26" i="34"/>
  <c r="AJ26" i="33"/>
  <c r="AJ8" i="33"/>
  <c r="AJ8" i="31"/>
  <c r="AJ26" i="31"/>
  <c r="AJ8" i="36"/>
  <c r="AJ26" i="36"/>
  <c r="AJ8" i="37"/>
  <c r="AJ26" i="37"/>
  <c r="U21" i="37" l="1"/>
  <c r="U26" i="37" s="1"/>
  <c r="U72" i="37" s="1"/>
  <c r="AF30" i="37" l="1"/>
  <c r="AN9" i="37"/>
  <c r="AN26" i="37" s="1"/>
  <c r="AN72" i="37" s="1"/>
  <c r="AB6" i="37"/>
  <c r="AF9" i="37"/>
  <c r="AF26" i="37" s="1"/>
  <c r="AB3" i="37"/>
  <c r="AF7" i="28"/>
  <c r="AH58" i="37" l="1"/>
  <c r="AL29" i="37"/>
  <c r="AL72" i="37" s="1"/>
  <c r="AL57" i="37"/>
  <c r="S45" i="37"/>
  <c r="L55" i="37"/>
  <c r="L45" i="37" s="1"/>
  <c r="AF29" i="37"/>
  <c r="AF72" i="37" s="1"/>
  <c r="AF8" i="28"/>
  <c r="AH57" i="37" l="1"/>
  <c r="AH29" i="37"/>
  <c r="AH72" i="37" s="1"/>
  <c r="AB6" i="36" l="1"/>
  <c r="AB4" i="36"/>
  <c r="AF30" i="36" l="1"/>
  <c r="AH58" i="36"/>
  <c r="AH57" i="36" l="1"/>
  <c r="AH29" i="36"/>
  <c r="AH72" i="36" s="1"/>
  <c r="S45" i="36"/>
  <c r="L55" i="36"/>
  <c r="AL29" i="36"/>
  <c r="AL72" i="36" s="1"/>
  <c r="AL57" i="36"/>
  <c r="AF29" i="36"/>
  <c r="L45" i="36" l="1"/>
  <c r="AB4" i="35" l="1"/>
  <c r="AH58" i="35" l="1"/>
  <c r="AF30" i="35"/>
  <c r="AB6" i="35"/>
  <c r="AL29" i="35" l="1"/>
  <c r="AL72" i="35" s="1"/>
  <c r="AL57" i="35"/>
  <c r="AF29" i="35"/>
  <c r="S45" i="35"/>
  <c r="L55" i="35"/>
  <c r="L45" i="35" l="1"/>
  <c r="AB36" i="22" l="1"/>
  <c r="AB36" i="23"/>
  <c r="AB36" i="24"/>
  <c r="AB4" i="34" l="1"/>
  <c r="AB6" i="34" l="1"/>
  <c r="AH58" i="34" l="1"/>
  <c r="AF30" i="34"/>
  <c r="AL29" i="34" l="1"/>
  <c r="AL72" i="34" s="1"/>
  <c r="AL57" i="34"/>
  <c r="S45" i="34"/>
  <c r="L55" i="34"/>
  <c r="AF29" i="34"/>
  <c r="L45" i="34" l="1"/>
  <c r="AQ17" i="17" l="1"/>
  <c r="AQ16" i="6" l="1"/>
  <c r="AO15" i="6"/>
  <c r="AO15" i="1"/>
  <c r="AQ16" i="1"/>
  <c r="AO15" i="9"/>
  <c r="AQ16" i="9"/>
  <c r="AQ16" i="17"/>
  <c r="AO15" i="17"/>
  <c r="AQ16" i="10"/>
  <c r="AO15" i="10"/>
  <c r="AO15" i="11"/>
  <c r="AQ16" i="11"/>
  <c r="AQ16" i="8"/>
  <c r="AO15" i="8"/>
  <c r="AQ16" i="7"/>
  <c r="AO15" i="7"/>
  <c r="AO26" i="17" l="1"/>
  <c r="AO72" i="17" s="1"/>
  <c r="AQ15" i="17"/>
  <c r="AO26" i="8"/>
  <c r="AQ15" i="8"/>
  <c r="AQ15" i="1"/>
  <c r="AO26" i="1"/>
  <c r="AO72" i="1" s="1"/>
  <c r="AQ15" i="11"/>
  <c r="AO26" i="11"/>
  <c r="AQ15" i="10"/>
  <c r="AO26" i="10"/>
  <c r="AO26" i="9"/>
  <c r="AQ15" i="9"/>
  <c r="AO26" i="6"/>
  <c r="AO72" i="6" s="1"/>
  <c r="AQ15" i="6"/>
  <c r="AQ15" i="7"/>
  <c r="AO26" i="7"/>
  <c r="AL57" i="19" l="1"/>
  <c r="AL29" i="19"/>
  <c r="AL72" i="19" s="1"/>
  <c r="AL57" i="18"/>
  <c r="AL29" i="18"/>
  <c r="AL72" i="18" s="1"/>
  <c r="D57" i="13" l="1"/>
  <c r="C58" i="13"/>
  <c r="C58" i="1"/>
  <c r="D57" i="1"/>
  <c r="D29" i="1"/>
  <c r="D72" i="1" s="1"/>
  <c r="D29" i="5"/>
  <c r="D72" i="5" s="1"/>
  <c r="D57" i="5"/>
  <c r="C58" i="5"/>
  <c r="AH29" i="11"/>
  <c r="AH72" i="11" s="1"/>
  <c r="AB65" i="11"/>
  <c r="AB57" i="11" s="1"/>
  <c r="AH57" i="11"/>
  <c r="C58" i="10"/>
  <c r="D57" i="10"/>
  <c r="D29" i="10"/>
  <c r="D72" i="10" s="1"/>
  <c r="AH57" i="15"/>
  <c r="AB65" i="15"/>
  <c r="AB57" i="15" s="1"/>
  <c r="AH29" i="15"/>
  <c r="AH72" i="15" s="1"/>
  <c r="AB65" i="13"/>
  <c r="AB57" i="13" s="1"/>
  <c r="AH29" i="13"/>
  <c r="AH72" i="13" s="1"/>
  <c r="AH57" i="13"/>
  <c r="AB65" i="2"/>
  <c r="AB57" i="2" s="1"/>
  <c r="AH57" i="2"/>
  <c r="AH29" i="2"/>
  <c r="AH72" i="2" s="1"/>
  <c r="D57" i="11"/>
  <c r="C58" i="11"/>
  <c r="C58" i="7"/>
  <c r="D29" i="7"/>
  <c r="D72" i="7" s="1"/>
  <c r="D57" i="7"/>
  <c r="AH29" i="10"/>
  <c r="AH72" i="10" s="1"/>
  <c r="AH57" i="10"/>
  <c r="AB65" i="10"/>
  <c r="AB57" i="10" s="1"/>
  <c r="D57" i="12"/>
  <c r="C58" i="12"/>
  <c r="AB65" i="6"/>
  <c r="AB57" i="6" s="1"/>
  <c r="AH57" i="6"/>
  <c r="AH29" i="6"/>
  <c r="AH72" i="6" s="1"/>
  <c r="C58" i="14"/>
  <c r="D57" i="14"/>
  <c r="C58" i="15"/>
  <c r="D57" i="15"/>
  <c r="AH29" i="7"/>
  <c r="AH72" i="7" s="1"/>
  <c r="AB65" i="7"/>
  <c r="AB57" i="7" s="1"/>
  <c r="AH57" i="7"/>
  <c r="C58" i="17"/>
  <c r="D29" i="17"/>
  <c r="D72" i="17" s="1"/>
  <c r="D57" i="17"/>
  <c r="D29" i="4"/>
  <c r="D72" i="4" s="1"/>
  <c r="D57" i="4"/>
  <c r="C58" i="4"/>
  <c r="AH57" i="14"/>
  <c r="AH29" i="14"/>
  <c r="AH72" i="14" s="1"/>
  <c r="AB65" i="14"/>
  <c r="AB57" i="14" s="1"/>
  <c r="AH57" i="12"/>
  <c r="AB65" i="12"/>
  <c r="AB57" i="12" s="1"/>
  <c r="AH29" i="12"/>
  <c r="AH72" i="12" s="1"/>
  <c r="D57" i="16"/>
  <c r="C58" i="16"/>
  <c r="AH57" i="1"/>
  <c r="AH29" i="1"/>
  <c r="AH72" i="1" s="1"/>
  <c r="AB65" i="1"/>
  <c r="AB57" i="1" s="1"/>
  <c r="AB65" i="8"/>
  <c r="AB57" i="8" s="1"/>
  <c r="AH29" i="8"/>
  <c r="AH72" i="8" s="1"/>
  <c r="AH57" i="8"/>
  <c r="D57" i="8"/>
  <c r="D29" i="8"/>
  <c r="D72" i="8" s="1"/>
  <c r="C58" i="8"/>
  <c r="AH57" i="5"/>
  <c r="AH29" i="5"/>
  <c r="AH72" i="5" s="1"/>
  <c r="AB65" i="5"/>
  <c r="AB57" i="5" s="1"/>
  <c r="D57" i="6"/>
  <c r="C58" i="6"/>
  <c r="D29" i="6"/>
  <c r="D72" i="6" s="1"/>
  <c r="AH29" i="16"/>
  <c r="AH72" i="16" s="1"/>
  <c r="AB65" i="16"/>
  <c r="AB57" i="16" s="1"/>
  <c r="AH57" i="16"/>
  <c r="C58" i="9"/>
  <c r="D29" i="9"/>
  <c r="D72" i="9" s="1"/>
  <c r="D57" i="9"/>
  <c r="AH57" i="4"/>
  <c r="AB65" i="4"/>
  <c r="AB57" i="4" s="1"/>
  <c r="AH29" i="4"/>
  <c r="AH72" i="4" s="1"/>
  <c r="AB65" i="9"/>
  <c r="AB57" i="9" s="1"/>
  <c r="AH57" i="9"/>
  <c r="AH29" i="9"/>
  <c r="AH72" i="9" s="1"/>
  <c r="C57" i="4" l="1"/>
  <c r="C57" i="14"/>
  <c r="C57" i="1"/>
  <c r="C57" i="15"/>
  <c r="C57" i="11"/>
  <c r="C57" i="9"/>
  <c r="C57" i="8"/>
  <c r="C57" i="12"/>
  <c r="C57" i="10"/>
  <c r="C57" i="13"/>
  <c r="C57" i="6"/>
  <c r="C57" i="16"/>
  <c r="C57" i="7"/>
  <c r="C57" i="5"/>
  <c r="C57" i="17"/>
  <c r="AA57" i="16" l="1"/>
  <c r="AA29" i="16"/>
  <c r="AA72" i="16" s="1"/>
  <c r="AA57" i="8"/>
  <c r="AA29" i="8"/>
  <c r="AA72" i="8" s="1"/>
  <c r="AA57" i="13"/>
  <c r="AA29" i="13"/>
  <c r="AA72" i="13" s="1"/>
  <c r="AA57" i="9"/>
  <c r="AA29" i="9"/>
  <c r="AA72" i="9" s="1"/>
  <c r="AA57" i="14"/>
  <c r="AA29" i="14"/>
  <c r="AA72" i="14" s="1"/>
  <c r="T57" i="2"/>
  <c r="T29" i="2"/>
  <c r="T72" i="2" s="1"/>
  <c r="AA57" i="11"/>
  <c r="AA29" i="11"/>
  <c r="AA72" i="11" s="1"/>
  <c r="AA57" i="2"/>
  <c r="AA29" i="2"/>
  <c r="AA72" i="2" s="1"/>
  <c r="AA57" i="12"/>
  <c r="AA29" i="12"/>
  <c r="AA72" i="12" s="1"/>
  <c r="AA57" i="15"/>
  <c r="AA29" i="15"/>
  <c r="AA72" i="15" s="1"/>
  <c r="AA57" i="10"/>
  <c r="AA29" i="10"/>
  <c r="AA72" i="10" s="1"/>
  <c r="AO29" i="2" l="1"/>
  <c r="AO72" i="2" s="1"/>
  <c r="AO57" i="2"/>
  <c r="AO57" i="15"/>
  <c r="AO29" i="15"/>
  <c r="AO72" i="15" s="1"/>
  <c r="AO57" i="10"/>
  <c r="AO29" i="10"/>
  <c r="AO72" i="10" s="1"/>
  <c r="AO57" i="14"/>
  <c r="AO29" i="14"/>
  <c r="AO72" i="14" s="1"/>
  <c r="AO57" i="12"/>
  <c r="AO29" i="12"/>
  <c r="AO72" i="12" s="1"/>
  <c r="AO29" i="16"/>
  <c r="AO72" i="16" s="1"/>
  <c r="AO57" i="16"/>
  <c r="AO57" i="9"/>
  <c r="AO29" i="9"/>
  <c r="AO72" i="9" s="1"/>
  <c r="AO29" i="8"/>
  <c r="AO72" i="8" s="1"/>
  <c r="AO57" i="8"/>
  <c r="AO29" i="11"/>
  <c r="AO72" i="11" s="1"/>
  <c r="AO57" i="11"/>
  <c r="AO57" i="7"/>
  <c r="AO29" i="7"/>
  <c r="AO72" i="7" s="1"/>
  <c r="AO57" i="13"/>
  <c r="AO29" i="13"/>
  <c r="AO72" i="13" s="1"/>
  <c r="S45" i="33" l="1"/>
  <c r="L55" i="33"/>
  <c r="AL57" i="33"/>
  <c r="AL29" i="33"/>
  <c r="AL72" i="33" s="1"/>
  <c r="L45" i="33" l="1"/>
  <c r="AH58" i="32" l="1"/>
  <c r="AL57" i="32" l="1"/>
  <c r="AL29" i="32"/>
  <c r="AL72" i="32" s="1"/>
  <c r="AF30" i="32" l="1"/>
  <c r="S45" i="32" l="1"/>
  <c r="L55" i="32"/>
  <c r="AF29" i="32"/>
  <c r="L45" i="32" l="1"/>
  <c r="AL57" i="31" l="1"/>
  <c r="AL29" i="31"/>
  <c r="AL72" i="31" s="1"/>
  <c r="S45" i="31"/>
  <c r="L55" i="31"/>
  <c r="L45" i="31" l="1"/>
  <c r="S45" i="30" l="1"/>
  <c r="L55" i="30"/>
  <c r="L45" i="30" l="1"/>
  <c r="S45" i="29" l="1"/>
  <c r="L55" i="29"/>
  <c r="AL57" i="29"/>
  <c r="AL29" i="29"/>
  <c r="AL72" i="29" s="1"/>
  <c r="L45" i="29" l="1"/>
  <c r="L46" i="14" l="1"/>
  <c r="L46" i="5"/>
  <c r="L46" i="16"/>
  <c r="L46" i="4"/>
  <c r="L46" i="7"/>
  <c r="L46" i="13"/>
  <c r="L46" i="15"/>
  <c r="L46" i="11"/>
  <c r="L46" i="10"/>
  <c r="L46" i="12"/>
  <c r="L46" i="1"/>
  <c r="L46" i="2"/>
  <c r="L46" i="8"/>
  <c r="L46" i="6"/>
  <c r="L46" i="9"/>
  <c r="AQ46" i="2" l="1"/>
  <c r="AQ46" i="12"/>
  <c r="AQ46" i="5"/>
  <c r="AQ46" i="1"/>
  <c r="AQ46" i="10"/>
  <c r="AQ46" i="14"/>
  <c r="AQ46" i="11"/>
  <c r="AQ46" i="13"/>
  <c r="AQ46" i="15"/>
  <c r="AQ46" i="7"/>
  <c r="AQ46" i="9"/>
  <c r="AQ46" i="4"/>
  <c r="AQ46" i="6"/>
  <c r="AQ46" i="16"/>
  <c r="AQ46" i="8"/>
  <c r="S45" i="28" l="1"/>
  <c r="L55" i="28"/>
  <c r="L45" i="28" l="1"/>
  <c r="AE58" i="17" l="1"/>
  <c r="AE57" i="17" l="1"/>
  <c r="AB58" i="17"/>
  <c r="AH29" i="19" l="1"/>
  <c r="AH72" i="19" s="1"/>
  <c r="AB65" i="19"/>
  <c r="AH57" i="19"/>
  <c r="AE58" i="19"/>
  <c r="AB58" i="19" l="1"/>
  <c r="AB57" i="19" s="1"/>
  <c r="AE57" i="19"/>
  <c r="AH58" i="24" l="1"/>
  <c r="AH58" i="23"/>
  <c r="AH58" i="22"/>
  <c r="S45" i="26"/>
  <c r="L55" i="26"/>
  <c r="C40" i="10" l="1"/>
  <c r="C41" i="15"/>
  <c r="C39" i="14"/>
  <c r="L5" i="1"/>
  <c r="AQ5" i="1" s="1"/>
  <c r="C37" i="11"/>
  <c r="C36" i="11"/>
  <c r="C35" i="15"/>
  <c r="C38" i="10"/>
  <c r="C42" i="12"/>
  <c r="C33" i="6"/>
  <c r="AF30" i="9"/>
  <c r="L45" i="26"/>
  <c r="C33" i="7"/>
  <c r="C37" i="15"/>
  <c r="C36" i="16"/>
  <c r="C35" i="11"/>
  <c r="C33" i="5"/>
  <c r="C42" i="8"/>
  <c r="C37" i="6"/>
  <c r="AF30" i="8"/>
  <c r="L4" i="1"/>
  <c r="AQ4" i="1" s="1"/>
  <c r="C43" i="16"/>
  <c r="C40" i="7"/>
  <c r="C41" i="16"/>
  <c r="C39" i="7"/>
  <c r="C33" i="11"/>
  <c r="C37" i="7"/>
  <c r="C36" i="13"/>
  <c r="C35" i="7"/>
  <c r="C34" i="13"/>
  <c r="C42" i="9"/>
  <c r="C32" i="6"/>
  <c r="AF30" i="7"/>
  <c r="AL57" i="23"/>
  <c r="AL29" i="23"/>
  <c r="AL72" i="23" s="1"/>
  <c r="C32" i="12"/>
  <c r="C40" i="15"/>
  <c r="C41" i="12"/>
  <c r="C39" i="15"/>
  <c r="L6" i="1"/>
  <c r="AQ6" i="1" s="1"/>
  <c r="C39" i="8"/>
  <c r="C43" i="10"/>
  <c r="C40" i="12"/>
  <c r="C41" i="11"/>
  <c r="C39" i="16"/>
  <c r="C33" i="15"/>
  <c r="C37" i="8"/>
  <c r="C36" i="9"/>
  <c r="C34" i="5"/>
  <c r="C34" i="12"/>
  <c r="C42" i="15"/>
  <c r="C38" i="6"/>
  <c r="AF30" i="6"/>
  <c r="C32" i="10"/>
  <c r="C43" i="14"/>
  <c r="C40" i="14"/>
  <c r="C32" i="5"/>
  <c r="C41" i="8"/>
  <c r="C33" i="12"/>
  <c r="C37" i="12"/>
  <c r="C36" i="12"/>
  <c r="C36" i="5"/>
  <c r="C34" i="8"/>
  <c r="C42" i="11"/>
  <c r="C32" i="2"/>
  <c r="AH57" i="24"/>
  <c r="AH29" i="24"/>
  <c r="AH72" i="24" s="1"/>
  <c r="C40" i="5"/>
  <c r="C40" i="11"/>
  <c r="C41" i="14"/>
  <c r="C39" i="9"/>
  <c r="L25" i="4"/>
  <c r="AQ25" i="4" s="1"/>
  <c r="S21" i="4"/>
  <c r="C33" i="8"/>
  <c r="C37" i="14"/>
  <c r="C36" i="8"/>
  <c r="C38" i="9"/>
  <c r="C34" i="16"/>
  <c r="C42" i="7"/>
  <c r="C33" i="2"/>
  <c r="AF30" i="4"/>
  <c r="C32" i="16"/>
  <c r="C43" i="11"/>
  <c r="C39" i="5"/>
  <c r="C40" i="9"/>
  <c r="C33" i="14"/>
  <c r="C37" i="10"/>
  <c r="C37" i="5"/>
  <c r="C38" i="8"/>
  <c r="C34" i="9"/>
  <c r="C42" i="14"/>
  <c r="C35" i="2"/>
  <c r="AF30" i="2"/>
  <c r="AH57" i="22"/>
  <c r="AH29" i="22"/>
  <c r="AH72" i="22" s="1"/>
  <c r="AL57" i="24"/>
  <c r="AL29" i="24"/>
  <c r="AL72" i="24" s="1"/>
  <c r="C32" i="8"/>
  <c r="C43" i="12"/>
  <c r="C40" i="16"/>
  <c r="C36" i="2"/>
  <c r="C41" i="13"/>
  <c r="C39" i="12"/>
  <c r="C32" i="9"/>
  <c r="C43" i="9"/>
  <c r="C43" i="5"/>
  <c r="C40" i="8"/>
  <c r="C34" i="2"/>
  <c r="C41" i="5"/>
  <c r="C33" i="10"/>
  <c r="C37" i="16"/>
  <c r="C35" i="9"/>
  <c r="C38" i="12"/>
  <c r="C34" i="15"/>
  <c r="C42" i="10"/>
  <c r="C37" i="2"/>
  <c r="AF30" i="16"/>
  <c r="C32" i="11"/>
  <c r="C43" i="8"/>
  <c r="C40" i="13"/>
  <c r="C42" i="2"/>
  <c r="C33" i="16"/>
  <c r="C37" i="13"/>
  <c r="C35" i="14"/>
  <c r="C38" i="16"/>
  <c r="C34" i="11"/>
  <c r="C41" i="6"/>
  <c r="C38" i="2"/>
  <c r="AF30" i="15"/>
  <c r="AF30" i="18"/>
  <c r="C33" i="13"/>
  <c r="C37" i="9"/>
  <c r="C35" i="16"/>
  <c r="C38" i="13"/>
  <c r="C34" i="7"/>
  <c r="C36" i="6"/>
  <c r="C39" i="2"/>
  <c r="AF30" i="14"/>
  <c r="AF30" i="19"/>
  <c r="C32" i="15"/>
  <c r="C43" i="13"/>
  <c r="C43" i="6"/>
  <c r="C39" i="6"/>
  <c r="C33" i="9"/>
  <c r="C36" i="7"/>
  <c r="C35" i="13"/>
  <c r="C38" i="15"/>
  <c r="C34" i="14"/>
  <c r="C34" i="6"/>
  <c r="C40" i="2"/>
  <c r="AB38" i="9"/>
  <c r="AF30" i="21"/>
  <c r="AH57" i="23"/>
  <c r="AH29" i="23"/>
  <c r="AH72" i="23" s="1"/>
  <c r="AL57" i="22"/>
  <c r="AL29" i="22"/>
  <c r="AL72" i="22" s="1"/>
  <c r="S45" i="1"/>
  <c r="C56" i="2"/>
  <c r="AQ56" i="2" s="1"/>
  <c r="C32" i="13"/>
  <c r="C43" i="15"/>
  <c r="C41" i="7"/>
  <c r="C39" i="10"/>
  <c r="C32" i="14"/>
  <c r="C43" i="7"/>
  <c r="C41" i="9"/>
  <c r="C39" i="11"/>
  <c r="L25" i="1"/>
  <c r="AQ25" i="1" s="1"/>
  <c r="C42" i="5"/>
  <c r="C36" i="14"/>
  <c r="C35" i="10"/>
  <c r="C38" i="11"/>
  <c r="C34" i="10"/>
  <c r="C35" i="6"/>
  <c r="C41" i="2"/>
  <c r="AB38" i="8"/>
  <c r="AF30" i="12"/>
  <c r="C32" i="7"/>
  <c r="C41" i="10"/>
  <c r="C39" i="13"/>
  <c r="C35" i="5"/>
  <c r="C36" i="10"/>
  <c r="C35" i="12"/>
  <c r="C38" i="7"/>
  <c r="C42" i="16"/>
  <c r="C40" i="6"/>
  <c r="C43" i="2"/>
  <c r="AB38" i="7"/>
  <c r="C38" i="5"/>
  <c r="C36" i="15"/>
  <c r="C35" i="8"/>
  <c r="C38" i="14"/>
  <c r="C42" i="13"/>
  <c r="C42" i="6"/>
  <c r="AB38" i="6"/>
  <c r="AB38" i="19" l="1"/>
  <c r="AB34" i="14"/>
  <c r="AE30" i="14"/>
  <c r="L3" i="1"/>
  <c r="S7" i="1"/>
  <c r="S26" i="16"/>
  <c r="L25" i="16"/>
  <c r="D29" i="13"/>
  <c r="C56" i="13"/>
  <c r="AQ56" i="13" s="1"/>
  <c r="L65" i="4"/>
  <c r="AQ65" i="4" s="1"/>
  <c r="C31" i="13"/>
  <c r="C30" i="13" s="1"/>
  <c r="S26" i="12"/>
  <c r="L25" i="12"/>
  <c r="AB34" i="11"/>
  <c r="AE30" i="11"/>
  <c r="D21" i="15"/>
  <c r="D26" i="15" s="1"/>
  <c r="E24" i="15"/>
  <c r="C36" i="1"/>
  <c r="C41" i="1"/>
  <c r="L65" i="10"/>
  <c r="AQ65" i="10" s="1"/>
  <c r="D21" i="2"/>
  <c r="D26" i="2" s="1"/>
  <c r="E24" i="2"/>
  <c r="E21" i="2" s="1"/>
  <c r="E26" i="2" s="1"/>
  <c r="E72" i="2" s="1"/>
  <c r="L25" i="15"/>
  <c r="S26" i="15"/>
  <c r="AF29" i="6"/>
  <c r="AF72" i="6" s="1"/>
  <c r="D29" i="12"/>
  <c r="C56" i="12"/>
  <c r="AQ56" i="12" s="1"/>
  <c r="AB38" i="2"/>
  <c r="E24" i="13"/>
  <c r="D21" i="13"/>
  <c r="D26" i="13" s="1"/>
  <c r="C31" i="12"/>
  <c r="C39" i="1"/>
  <c r="L65" i="8"/>
  <c r="AQ65" i="8" s="1"/>
  <c r="L65" i="14"/>
  <c r="AQ65" i="14" s="1"/>
  <c r="AE30" i="8"/>
  <c r="AB34" i="8"/>
  <c r="C42" i="1"/>
  <c r="C32" i="1"/>
  <c r="AB38" i="21"/>
  <c r="L65" i="13"/>
  <c r="AQ65" i="13" s="1"/>
  <c r="AE30" i="6"/>
  <c r="AB34" i="6"/>
  <c r="AF29" i="18"/>
  <c r="AF72" i="18" s="1"/>
  <c r="AE30" i="12"/>
  <c r="AB34" i="12"/>
  <c r="L65" i="15"/>
  <c r="AQ65" i="15" s="1"/>
  <c r="L65" i="6"/>
  <c r="AQ65" i="6" s="1"/>
  <c r="D21" i="12"/>
  <c r="D26" i="12" s="1"/>
  <c r="E24" i="12"/>
  <c r="D21" i="16"/>
  <c r="E24" i="16"/>
  <c r="E21" i="16" s="1"/>
  <c r="E26" i="16" s="1"/>
  <c r="E72" i="16" s="1"/>
  <c r="S26" i="10"/>
  <c r="L25" i="10"/>
  <c r="C31" i="15"/>
  <c r="AE30" i="24"/>
  <c r="AB34" i="24"/>
  <c r="L25" i="13"/>
  <c r="S26" i="13"/>
  <c r="C31" i="14"/>
  <c r="AB34" i="16"/>
  <c r="AE30" i="16"/>
  <c r="AF29" i="8"/>
  <c r="AF72" i="8" s="1"/>
  <c r="L65" i="9"/>
  <c r="AQ65" i="9" s="1"/>
  <c r="L65" i="11"/>
  <c r="AQ65" i="11" s="1"/>
  <c r="AB38" i="10"/>
  <c r="AF30" i="10"/>
  <c r="AF29" i="19"/>
  <c r="AF72" i="19" s="1"/>
  <c r="AF29" i="15"/>
  <c r="AF72" i="15" s="1"/>
  <c r="S26" i="2"/>
  <c r="L25" i="2"/>
  <c r="P21" i="4"/>
  <c r="L24" i="4"/>
  <c r="AQ24" i="4" s="1"/>
  <c r="AQ21" i="4" s="1"/>
  <c r="AB34" i="22"/>
  <c r="AE30" i="22"/>
  <c r="C43" i="1"/>
  <c r="L25" i="6"/>
  <c r="S26" i="6"/>
  <c r="S45" i="22"/>
  <c r="L55" i="22"/>
  <c r="C31" i="8"/>
  <c r="AF29" i="4"/>
  <c r="AF72" i="4" s="1"/>
  <c r="D29" i="16"/>
  <c r="C56" i="16"/>
  <c r="AQ56" i="16" s="1"/>
  <c r="AB38" i="16"/>
  <c r="S26" i="7"/>
  <c r="L25" i="7"/>
  <c r="AB38" i="4"/>
  <c r="AF29" i="9"/>
  <c r="AF72" i="9" s="1"/>
  <c r="C33" i="1"/>
  <c r="C40" i="1"/>
  <c r="L65" i="5"/>
  <c r="AQ65" i="5" s="1"/>
  <c r="D29" i="11"/>
  <c r="C56" i="11"/>
  <c r="AQ56" i="11" s="1"/>
  <c r="AF29" i="14"/>
  <c r="AF72" i="14" s="1"/>
  <c r="C31" i="2"/>
  <c r="D30" i="2"/>
  <c r="C34" i="1"/>
  <c r="L65" i="7"/>
  <c r="AF29" i="12"/>
  <c r="AF72" i="12" s="1"/>
  <c r="AE30" i="23"/>
  <c r="AB34" i="23"/>
  <c r="S26" i="5"/>
  <c r="L25" i="5"/>
  <c r="AF29" i="21"/>
  <c r="AF72" i="21" s="1"/>
  <c r="C31" i="5"/>
  <c r="E24" i="14"/>
  <c r="E21" i="14" s="1"/>
  <c r="E26" i="14" s="1"/>
  <c r="E72" i="14" s="1"/>
  <c r="D21" i="14"/>
  <c r="D26" i="14" s="1"/>
  <c r="AB38" i="5"/>
  <c r="AF30" i="5"/>
  <c r="AE30" i="15"/>
  <c r="AB34" i="15"/>
  <c r="C31" i="16"/>
  <c r="C30" i="16" s="1"/>
  <c r="C56" i="15"/>
  <c r="AQ56" i="15" s="1"/>
  <c r="D29" i="15"/>
  <c r="C56" i="14"/>
  <c r="AQ56" i="14" s="1"/>
  <c r="D29" i="14"/>
  <c r="AE30" i="1"/>
  <c r="AB34" i="1"/>
  <c r="AE30" i="5"/>
  <c r="AB34" i="5"/>
  <c r="S29" i="13"/>
  <c r="AB34" i="10"/>
  <c r="AE30" i="10"/>
  <c r="AB38" i="17"/>
  <c r="AF30" i="17"/>
  <c r="S26" i="11"/>
  <c r="L25" i="11"/>
  <c r="S45" i="25"/>
  <c r="L55" i="25"/>
  <c r="C31" i="7"/>
  <c r="C31" i="6"/>
  <c r="C31" i="10"/>
  <c r="S29" i="6"/>
  <c r="AB38" i="13"/>
  <c r="AF30" i="13"/>
  <c r="AB38" i="14"/>
  <c r="L25" i="9"/>
  <c r="S26" i="9"/>
  <c r="AB38" i="18"/>
  <c r="C31" i="11"/>
  <c r="L25" i="14"/>
  <c r="S26" i="14"/>
  <c r="C31" i="9"/>
  <c r="AB34" i="2"/>
  <c r="AE30" i="2"/>
  <c r="AB34" i="4"/>
  <c r="AB30" i="4" s="1"/>
  <c r="AE30" i="4"/>
  <c r="L65" i="12"/>
  <c r="AQ65" i="12" s="1"/>
  <c r="D7" i="11"/>
  <c r="C3" i="11"/>
  <c r="AE30" i="9"/>
  <c r="AB34" i="9"/>
  <c r="AF29" i="16"/>
  <c r="AF72" i="16" s="1"/>
  <c r="S7" i="4"/>
  <c r="L6" i="4"/>
  <c r="AB38" i="1"/>
  <c r="AF30" i="1"/>
  <c r="L65" i="16"/>
  <c r="AQ65" i="16" s="1"/>
  <c r="L65" i="1"/>
  <c r="AQ65" i="1" s="1"/>
  <c r="C35" i="1"/>
  <c r="AB34" i="7"/>
  <c r="AE30" i="7"/>
  <c r="AH9" i="17"/>
  <c r="AB11" i="17"/>
  <c r="AE30" i="13"/>
  <c r="AB34" i="13"/>
  <c r="AB38" i="15"/>
  <c r="S29" i="4"/>
  <c r="AF29" i="7"/>
  <c r="AF72" i="7" s="1"/>
  <c r="S29" i="9"/>
  <c r="S26" i="8"/>
  <c r="L25" i="8"/>
  <c r="S45" i="23"/>
  <c r="L55" i="23"/>
  <c r="C37" i="1"/>
  <c r="S29" i="8"/>
  <c r="S29" i="14"/>
  <c r="AB38" i="11"/>
  <c r="AF30" i="11"/>
  <c r="S21" i="1"/>
  <c r="L21" i="1" s="1"/>
  <c r="L24" i="1"/>
  <c r="AQ24" i="1" s="1"/>
  <c r="AQ21" i="1" s="1"/>
  <c r="D7" i="16"/>
  <c r="C3" i="16"/>
  <c r="AB2" i="17"/>
  <c r="AB7" i="17" s="1"/>
  <c r="AH7" i="17"/>
  <c r="AB38" i="12"/>
  <c r="AF29" i="2"/>
  <c r="AF72" i="2" s="1"/>
  <c r="D72" i="12" l="1"/>
  <c r="D72" i="13"/>
  <c r="S29" i="11"/>
  <c r="C24" i="2"/>
  <c r="AQ24" i="2" s="1"/>
  <c r="AQ21" i="2" s="1"/>
  <c r="S29" i="10"/>
  <c r="S72" i="10" s="1"/>
  <c r="C24" i="16"/>
  <c r="C29" i="16"/>
  <c r="C36" i="4"/>
  <c r="C41" i="4"/>
  <c r="AE29" i="7"/>
  <c r="AE29" i="9"/>
  <c r="C7" i="11"/>
  <c r="AQ3" i="11"/>
  <c r="S57" i="1"/>
  <c r="L58" i="1"/>
  <c r="AB30" i="15"/>
  <c r="AE7" i="11"/>
  <c r="AB2" i="11"/>
  <c r="S29" i="16"/>
  <c r="S72" i="16" s="1"/>
  <c r="AQ25" i="7"/>
  <c r="L26" i="7"/>
  <c r="C30" i="8"/>
  <c r="AF29" i="10"/>
  <c r="AF72" i="10" s="1"/>
  <c r="L26" i="13"/>
  <c r="AQ25" i="13"/>
  <c r="AE7" i="5"/>
  <c r="AB2" i="5"/>
  <c r="AB30" i="14"/>
  <c r="AB30" i="7"/>
  <c r="D8" i="11"/>
  <c r="D26" i="11"/>
  <c r="D72" i="11" s="1"/>
  <c r="C30" i="6"/>
  <c r="AE29" i="15"/>
  <c r="S57" i="7"/>
  <c r="L58" i="7"/>
  <c r="L45" i="22"/>
  <c r="C29" i="13"/>
  <c r="S57" i="6"/>
  <c r="L58" i="6"/>
  <c r="C24" i="13"/>
  <c r="E21" i="13"/>
  <c r="E26" i="13" s="1"/>
  <c r="E72" i="13" s="1"/>
  <c r="AL29" i="21"/>
  <c r="AL72" i="21" s="1"/>
  <c r="AL57" i="21"/>
  <c r="AE29" i="4"/>
  <c r="S57" i="16"/>
  <c r="L58" i="16"/>
  <c r="AE7" i="6"/>
  <c r="AB2" i="6"/>
  <c r="AE7" i="9"/>
  <c r="AB2" i="9"/>
  <c r="M9" i="18"/>
  <c r="M26" i="18" s="1"/>
  <c r="M72" i="18" s="1"/>
  <c r="L14" i="18"/>
  <c r="AQ25" i="16"/>
  <c r="L26" i="16"/>
  <c r="S57" i="2"/>
  <c r="AE7" i="8"/>
  <c r="AB2" i="8"/>
  <c r="AB29" i="4"/>
  <c r="C30" i="7"/>
  <c r="S57" i="15"/>
  <c r="L58" i="15"/>
  <c r="S29" i="5"/>
  <c r="S72" i="5" s="1"/>
  <c r="AF29" i="11"/>
  <c r="AF72" i="11" s="1"/>
  <c r="AE29" i="2"/>
  <c r="C30" i="11"/>
  <c r="L45" i="25"/>
  <c r="AF29" i="5"/>
  <c r="AF72" i="5" s="1"/>
  <c r="AQ25" i="6"/>
  <c r="L26" i="6"/>
  <c r="AB34" i="17"/>
  <c r="AE30" i="17"/>
  <c r="S8" i="1"/>
  <c r="S26" i="1"/>
  <c r="S57" i="12"/>
  <c r="L58" i="12"/>
  <c r="AB30" i="2"/>
  <c r="AB30" i="1"/>
  <c r="S57" i="11"/>
  <c r="L58" i="11"/>
  <c r="AB30" i="8"/>
  <c r="AE7" i="1"/>
  <c r="AB2" i="1"/>
  <c r="L7" i="1"/>
  <c r="AQ3" i="1"/>
  <c r="AE58" i="21"/>
  <c r="C37" i="4"/>
  <c r="AB9" i="17"/>
  <c r="AB26" i="17" s="1"/>
  <c r="AQ11" i="17"/>
  <c r="AQ6" i="4"/>
  <c r="L7" i="4"/>
  <c r="AF29" i="13"/>
  <c r="AF72" i="13" s="1"/>
  <c r="AQ25" i="11"/>
  <c r="L26" i="11"/>
  <c r="AE29" i="1"/>
  <c r="C24" i="14"/>
  <c r="AB65" i="21"/>
  <c r="AH29" i="21"/>
  <c r="AH72" i="21" s="1"/>
  <c r="AH57" i="21"/>
  <c r="AE7" i="10"/>
  <c r="AB2" i="10"/>
  <c r="AE7" i="15"/>
  <c r="AB2" i="15"/>
  <c r="C30" i="15"/>
  <c r="AQ24" i="16"/>
  <c r="AQ21" i="16" s="1"/>
  <c r="C21" i="16"/>
  <c r="S29" i="1"/>
  <c r="AE29" i="8"/>
  <c r="S57" i="4"/>
  <c r="L58" i="4"/>
  <c r="S72" i="11"/>
  <c r="D72" i="14"/>
  <c r="S45" i="21"/>
  <c r="L55" i="21"/>
  <c r="S57" i="9"/>
  <c r="L58" i="9"/>
  <c r="S45" i="19"/>
  <c r="L55" i="19"/>
  <c r="AB34" i="19"/>
  <c r="AE30" i="19"/>
  <c r="C24" i="15"/>
  <c r="E21" i="15"/>
  <c r="E26" i="15" s="1"/>
  <c r="E72" i="15" s="1"/>
  <c r="L26" i="12"/>
  <c r="AQ25" i="12"/>
  <c r="C34" i="4"/>
  <c r="AH26" i="17"/>
  <c r="AH8" i="17"/>
  <c r="AE7" i="12"/>
  <c r="AB2" i="12"/>
  <c r="S8" i="4"/>
  <c r="S26" i="4"/>
  <c r="S72" i="4" s="1"/>
  <c r="C39" i="4"/>
  <c r="AB8" i="17"/>
  <c r="S57" i="14"/>
  <c r="L58" i="14"/>
  <c r="L45" i="23"/>
  <c r="S72" i="9"/>
  <c r="AF29" i="17"/>
  <c r="AF72" i="17" s="1"/>
  <c r="AE7" i="2"/>
  <c r="AB2" i="2"/>
  <c r="D72" i="15"/>
  <c r="C42" i="4"/>
  <c r="S29" i="15"/>
  <c r="S72" i="15" s="1"/>
  <c r="C30" i="9"/>
  <c r="AQ25" i="9"/>
  <c r="L26" i="9"/>
  <c r="S72" i="6"/>
  <c r="C30" i="5"/>
  <c r="D29" i="2"/>
  <c r="D72" i="2" s="1"/>
  <c r="AE7" i="7"/>
  <c r="AB2" i="7"/>
  <c r="AE29" i="16"/>
  <c r="C43" i="4"/>
  <c r="C35" i="4"/>
  <c r="S57" i="8"/>
  <c r="L58" i="8"/>
  <c r="AB30" i="13"/>
  <c r="S72" i="14"/>
  <c r="AE29" i="10"/>
  <c r="AB30" i="5"/>
  <c r="AE7" i="4"/>
  <c r="AB2" i="4"/>
  <c r="S45" i="24"/>
  <c r="L55" i="24"/>
  <c r="S57" i="5"/>
  <c r="L58" i="5"/>
  <c r="AE7" i="14"/>
  <c r="AB2" i="14"/>
  <c r="AB38" i="23"/>
  <c r="AB30" i="23" s="1"/>
  <c r="AF30" i="23"/>
  <c r="C30" i="2"/>
  <c r="AB30" i="16"/>
  <c r="AQ25" i="10"/>
  <c r="L26" i="10"/>
  <c r="C24" i="12"/>
  <c r="E21" i="12"/>
  <c r="E26" i="12" s="1"/>
  <c r="E72" i="12" s="1"/>
  <c r="C33" i="4"/>
  <c r="C40" i="4"/>
  <c r="C32" i="4"/>
  <c r="L26" i="8"/>
  <c r="AQ25" i="8"/>
  <c r="AE29" i="13"/>
  <c r="D29" i="19"/>
  <c r="D72" i="19" s="1"/>
  <c r="D57" i="19"/>
  <c r="C58" i="19"/>
  <c r="AF29" i="1"/>
  <c r="AF72" i="1" s="1"/>
  <c r="S29" i="2"/>
  <c r="S72" i="2" s="1"/>
  <c r="AQ25" i="14"/>
  <c r="L26" i="14"/>
  <c r="C30" i="10"/>
  <c r="AB30" i="10"/>
  <c r="AE29" i="5"/>
  <c r="AE7" i="13"/>
  <c r="AB2" i="13"/>
  <c r="S45" i="18"/>
  <c r="L55" i="18"/>
  <c r="L21" i="4"/>
  <c r="P26" i="4"/>
  <c r="P72" i="4" s="1"/>
  <c r="AB30" i="12"/>
  <c r="AB30" i="6"/>
  <c r="S45" i="17"/>
  <c r="L55" i="17"/>
  <c r="AE29" i="11"/>
  <c r="D29" i="21"/>
  <c r="D72" i="21" s="1"/>
  <c r="C58" i="21"/>
  <c r="D57" i="21"/>
  <c r="L26" i="5"/>
  <c r="AQ25" i="5"/>
  <c r="S29" i="12"/>
  <c r="S72" i="12" s="1"/>
  <c r="AQ25" i="2"/>
  <c r="L26" i="2"/>
  <c r="C30" i="14"/>
  <c r="S57" i="13"/>
  <c r="L58" i="13"/>
  <c r="AE29" i="12"/>
  <c r="AE29" i="6"/>
  <c r="AQ25" i="15"/>
  <c r="L26" i="15"/>
  <c r="AB30" i="11"/>
  <c r="AQ3" i="16"/>
  <c r="C7" i="16"/>
  <c r="AB2" i="16"/>
  <c r="AE7" i="16"/>
  <c r="S72" i="8"/>
  <c r="D8" i="16"/>
  <c r="D26" i="16"/>
  <c r="D72" i="16" s="1"/>
  <c r="AB30" i="9"/>
  <c r="S29" i="7"/>
  <c r="S72" i="7" s="1"/>
  <c r="AH57" i="17"/>
  <c r="AH29" i="17"/>
  <c r="AB65" i="17"/>
  <c r="AB57" i="17" s="1"/>
  <c r="S72" i="13"/>
  <c r="C31" i="1"/>
  <c r="C30" i="12"/>
  <c r="S57" i="10"/>
  <c r="L58" i="10"/>
  <c r="AE29" i="14"/>
  <c r="C21" i="2" l="1"/>
  <c r="C26" i="2" s="1"/>
  <c r="AE8" i="4"/>
  <c r="AE26" i="4"/>
  <c r="AE72" i="4" s="1"/>
  <c r="AQ2" i="6"/>
  <c r="AB7" i="6"/>
  <c r="L57" i="6"/>
  <c r="AQ57" i="6" s="1"/>
  <c r="AQ58" i="6"/>
  <c r="C29" i="6"/>
  <c r="C72" i="6" s="1"/>
  <c r="AB29" i="14"/>
  <c r="AB7" i="9"/>
  <c r="AQ2" i="9"/>
  <c r="AE8" i="6"/>
  <c r="AE26" i="6"/>
  <c r="AE72" i="6" s="1"/>
  <c r="AB7" i="8"/>
  <c r="AQ2" i="8"/>
  <c r="C29" i="12"/>
  <c r="L45" i="17"/>
  <c r="L45" i="18"/>
  <c r="AB29" i="5"/>
  <c r="AB29" i="1"/>
  <c r="AE26" i="8"/>
  <c r="AE72" i="8" s="1"/>
  <c r="AE8" i="8"/>
  <c r="AE26" i="9"/>
  <c r="AE72" i="9" s="1"/>
  <c r="AE8" i="9"/>
  <c r="C57" i="21"/>
  <c r="AB7" i="14"/>
  <c r="AQ2" i="14"/>
  <c r="C29" i="15"/>
  <c r="AB7" i="1"/>
  <c r="AQ7" i="1" s="1"/>
  <c r="AQ2" i="1"/>
  <c r="C29" i="8"/>
  <c r="C72" i="8" s="1"/>
  <c r="L57" i="13"/>
  <c r="AQ57" i="13" s="1"/>
  <c r="AQ58" i="13"/>
  <c r="AF29" i="23"/>
  <c r="AF72" i="23" s="1"/>
  <c r="C57" i="19"/>
  <c r="AE8" i="14"/>
  <c r="AE26" i="14"/>
  <c r="AE72" i="14" s="1"/>
  <c r="L57" i="14"/>
  <c r="AQ57" i="14" s="1"/>
  <c r="AQ58" i="14"/>
  <c r="AB7" i="12"/>
  <c r="AQ2" i="12"/>
  <c r="AE29" i="19"/>
  <c r="AE72" i="19" s="1"/>
  <c r="L45" i="21"/>
  <c r="AE57" i="21"/>
  <c r="AB58" i="21"/>
  <c r="AB57" i="21" s="1"/>
  <c r="AE26" i="1"/>
  <c r="AE72" i="1" s="1"/>
  <c r="AE8" i="1"/>
  <c r="L57" i="10"/>
  <c r="AQ57" i="10" s="1"/>
  <c r="AQ58" i="10"/>
  <c r="AB29" i="9"/>
  <c r="AB29" i="6"/>
  <c r="L57" i="5"/>
  <c r="AQ57" i="5" s="1"/>
  <c r="AQ58" i="5"/>
  <c r="AB29" i="13"/>
  <c r="AE8" i="12"/>
  <c r="AE26" i="12"/>
  <c r="AE72" i="12" s="1"/>
  <c r="AB30" i="19"/>
  <c r="AQ24" i="14"/>
  <c r="AQ21" i="14" s="1"/>
  <c r="C21" i="14"/>
  <c r="C26" i="14" s="1"/>
  <c r="L57" i="15"/>
  <c r="AQ57" i="15" s="1"/>
  <c r="AQ58" i="15"/>
  <c r="AB7" i="5"/>
  <c r="AQ2" i="5"/>
  <c r="AB29" i="15"/>
  <c r="AE8" i="16"/>
  <c r="AE26" i="16"/>
  <c r="AE72" i="16" s="1"/>
  <c r="L45" i="19"/>
  <c r="AQ2" i="10"/>
  <c r="AB7" i="10"/>
  <c r="C31" i="4"/>
  <c r="AE29" i="17"/>
  <c r="AE72" i="17" s="1"/>
  <c r="L57" i="16"/>
  <c r="AQ57" i="16" s="1"/>
  <c r="AQ58" i="16"/>
  <c r="AE8" i="5"/>
  <c r="AE26" i="5"/>
  <c r="AE72" i="5" s="1"/>
  <c r="AQ2" i="16"/>
  <c r="AB7" i="16"/>
  <c r="AQ7" i="16" s="1"/>
  <c r="L57" i="8"/>
  <c r="AQ57" i="8" s="1"/>
  <c r="AQ58" i="8"/>
  <c r="C29" i="5"/>
  <c r="C72" i="5" s="1"/>
  <c r="AB7" i="2"/>
  <c r="AQ2" i="2"/>
  <c r="AQ2" i="15"/>
  <c r="AB7" i="15"/>
  <c r="AE8" i="10"/>
  <c r="AE26" i="10"/>
  <c r="AE72" i="10" s="1"/>
  <c r="L26" i="4"/>
  <c r="L8" i="4"/>
  <c r="AB29" i="2"/>
  <c r="AB30" i="17"/>
  <c r="C30" i="1"/>
  <c r="C8" i="16"/>
  <c r="C26" i="16"/>
  <c r="AB29" i="12"/>
  <c r="AE26" i="2"/>
  <c r="AE72" i="2" s="1"/>
  <c r="AE8" i="2"/>
  <c r="AE8" i="15"/>
  <c r="AE26" i="15"/>
  <c r="AE72" i="15" s="1"/>
  <c r="L57" i="7"/>
  <c r="C29" i="14"/>
  <c r="AB29" i="16"/>
  <c r="C29" i="9"/>
  <c r="C72" i="9" s="1"/>
  <c r="L26" i="1"/>
  <c r="L8" i="1"/>
  <c r="S72" i="1"/>
  <c r="L9" i="18"/>
  <c r="AQ14" i="18"/>
  <c r="C21" i="13"/>
  <c r="C26" i="13" s="1"/>
  <c r="C72" i="13" s="1"/>
  <c r="AQ24" i="13"/>
  <c r="AQ21" i="13" s="1"/>
  <c r="AB7" i="11"/>
  <c r="AQ2" i="11"/>
  <c r="L57" i="1"/>
  <c r="AQ57" i="1" s="1"/>
  <c r="AQ58" i="1"/>
  <c r="C29" i="2"/>
  <c r="C72" i="2" s="1"/>
  <c r="AQ24" i="15"/>
  <c r="AQ21" i="15" s="1"/>
  <c r="C21" i="15"/>
  <c r="C26" i="15" s="1"/>
  <c r="C72" i="15" s="1"/>
  <c r="AB29" i="7"/>
  <c r="AE8" i="11"/>
  <c r="AE26" i="11"/>
  <c r="AE72" i="11" s="1"/>
  <c r="AQ2" i="13"/>
  <c r="AB7" i="13"/>
  <c r="L45" i="24"/>
  <c r="AB7" i="7"/>
  <c r="AQ2" i="7"/>
  <c r="AH72" i="17"/>
  <c r="C29" i="7"/>
  <c r="C72" i="7" s="1"/>
  <c r="AB29" i="11"/>
  <c r="AE8" i="13"/>
  <c r="AE26" i="13"/>
  <c r="AE72" i="13" s="1"/>
  <c r="C21" i="12"/>
  <c r="C26" i="12" s="1"/>
  <c r="AQ24" i="12"/>
  <c r="AQ21" i="12" s="1"/>
  <c r="AE26" i="7"/>
  <c r="AE72" i="7" s="1"/>
  <c r="AE8" i="7"/>
  <c r="C29" i="11"/>
  <c r="C8" i="11"/>
  <c r="C26" i="11"/>
  <c r="AB29" i="10"/>
  <c r="C29" i="10"/>
  <c r="C72" i="10" s="1"/>
  <c r="AQ2" i="4"/>
  <c r="AB7" i="4"/>
  <c r="L57" i="9"/>
  <c r="AQ57" i="9" s="1"/>
  <c r="AQ58" i="9"/>
  <c r="L57" i="4"/>
  <c r="AQ57" i="4" s="1"/>
  <c r="AQ58" i="4"/>
  <c r="AB29" i="8"/>
  <c r="L57" i="11"/>
  <c r="AQ57" i="11" s="1"/>
  <c r="AQ58" i="11"/>
  <c r="L57" i="12"/>
  <c r="AQ57" i="12" s="1"/>
  <c r="AQ58" i="12"/>
  <c r="C72" i="11" l="1"/>
  <c r="C72" i="12"/>
  <c r="AB26" i="7"/>
  <c r="AQ7" i="7"/>
  <c r="AB8" i="7"/>
  <c r="AQ8" i="7" s="1"/>
  <c r="C72" i="14"/>
  <c r="AB26" i="1"/>
  <c r="AB72" i="1" s="1"/>
  <c r="AB8" i="1"/>
  <c r="AQ8" i="1" s="1"/>
  <c r="C30" i="4"/>
  <c r="AB26" i="5"/>
  <c r="AB8" i="5"/>
  <c r="AQ8" i="5" s="1"/>
  <c r="AQ7" i="5"/>
  <c r="N9" i="24"/>
  <c r="AB8" i="6"/>
  <c r="AQ8" i="6" s="1"/>
  <c r="AQ7" i="6"/>
  <c r="AB26" i="6"/>
  <c r="AB8" i="12"/>
  <c r="AQ8" i="12" s="1"/>
  <c r="AB26" i="12"/>
  <c r="AQ7" i="12"/>
  <c r="AB26" i="8"/>
  <c r="AB8" i="8"/>
  <c r="AQ8" i="8" s="1"/>
  <c r="AQ7" i="8"/>
  <c r="AQ7" i="4"/>
  <c r="AB8" i="4"/>
  <c r="AQ8" i="4" s="1"/>
  <c r="AB26" i="4"/>
  <c r="AB72" i="4" s="1"/>
  <c r="C72" i="16"/>
  <c r="AB8" i="10"/>
  <c r="AQ8" i="10" s="1"/>
  <c r="AB26" i="10"/>
  <c r="AQ7" i="10"/>
  <c r="AQ7" i="14"/>
  <c r="AB26" i="14"/>
  <c r="AB72" i="14" s="1"/>
  <c r="AB8" i="14"/>
  <c r="AQ8" i="14" s="1"/>
  <c r="C29" i="1"/>
  <c r="C72" i="1" s="1"/>
  <c r="AQ7" i="11"/>
  <c r="AB26" i="11"/>
  <c r="AB8" i="11"/>
  <c r="AQ8" i="11" s="1"/>
  <c r="AB8" i="15"/>
  <c r="AQ8" i="15" s="1"/>
  <c r="AB26" i="15"/>
  <c r="AQ7" i="15"/>
  <c r="AB8" i="16"/>
  <c r="AQ8" i="16" s="1"/>
  <c r="AB26" i="16"/>
  <c r="AB72" i="16" s="1"/>
  <c r="AQ7" i="2"/>
  <c r="AB8" i="2"/>
  <c r="AQ8" i="2" s="1"/>
  <c r="AB26" i="2"/>
  <c r="AB26" i="9"/>
  <c r="AB8" i="9"/>
  <c r="AQ8" i="9" s="1"/>
  <c r="AQ7" i="9"/>
  <c r="AB26" i="13"/>
  <c r="AQ7" i="13"/>
  <c r="AB8" i="13"/>
  <c r="AQ8" i="13" s="1"/>
  <c r="AQ26" i="1" l="1"/>
  <c r="N21" i="24"/>
  <c r="N26" i="24" s="1"/>
  <c r="N72" i="24" s="1"/>
  <c r="C29" i="4"/>
  <c r="C72" i="4" s="1"/>
  <c r="AB72" i="10"/>
  <c r="AQ26" i="10"/>
  <c r="AQ26" i="12"/>
  <c r="AB72" i="12"/>
  <c r="AB72" i="5"/>
  <c r="AQ26" i="5"/>
  <c r="AQ26" i="13"/>
  <c r="AB72" i="13"/>
  <c r="AQ26" i="11"/>
  <c r="AB72" i="11"/>
  <c r="AB72" i="8"/>
  <c r="AQ26" i="8"/>
  <c r="AQ26" i="15"/>
  <c r="AB72" i="15"/>
  <c r="AB72" i="7"/>
  <c r="AQ26" i="7"/>
  <c r="AB72" i="9"/>
  <c r="AQ26" i="9"/>
  <c r="AQ26" i="16"/>
  <c r="AB72" i="6"/>
  <c r="AQ26" i="6"/>
  <c r="AQ26" i="4"/>
  <c r="AB72" i="2"/>
  <c r="AQ26" i="2"/>
  <c r="AQ26" i="14"/>
  <c r="N9" i="25" l="1"/>
  <c r="N21" i="25" l="1"/>
  <c r="N26" i="25" l="1"/>
  <c r="N72" i="25" s="1"/>
  <c r="AH58" i="26" l="1"/>
  <c r="AL57" i="26" l="1"/>
  <c r="AL29" i="26"/>
  <c r="AL72" i="26" s="1"/>
  <c r="AF30" i="26" l="1"/>
  <c r="AF29" i="26" l="1"/>
  <c r="AF30" i="22" l="1"/>
  <c r="AB38" i="22"/>
  <c r="AB30" i="22" l="1"/>
  <c r="AF29" i="22"/>
  <c r="AF72" i="22" s="1"/>
  <c r="L14" i="19" l="1"/>
  <c r="M9" i="19"/>
  <c r="M26" i="19" s="1"/>
  <c r="M72" i="19" s="1"/>
  <c r="L9" i="19" l="1"/>
  <c r="AQ14" i="19"/>
  <c r="L14" i="25" l="1"/>
  <c r="M9" i="25"/>
  <c r="M26" i="25" s="1"/>
  <c r="M72" i="25" s="1"/>
  <c r="L9" i="25" l="1"/>
  <c r="AQ14" i="25"/>
  <c r="AH57" i="26" l="1"/>
  <c r="AH29" i="26"/>
  <c r="AH72" i="26" s="1"/>
  <c r="AE58" i="18" l="1"/>
  <c r="M9" i="23"/>
  <c r="M26" i="23" s="1"/>
  <c r="M72" i="23" s="1"/>
  <c r="L14" i="23"/>
  <c r="L14" i="22"/>
  <c r="M9" i="22"/>
  <c r="M26" i="22" s="1"/>
  <c r="M72" i="22" s="1"/>
  <c r="L14" i="21"/>
  <c r="M9" i="21"/>
  <c r="M26" i="21" s="1"/>
  <c r="M72" i="21" s="1"/>
  <c r="L9" i="22" l="1"/>
  <c r="AQ14" i="22"/>
  <c r="AQ14" i="23"/>
  <c r="L9" i="23"/>
  <c r="AE57" i="18"/>
  <c r="AB58" i="18"/>
  <c r="AH57" i="18"/>
  <c r="AH29" i="18"/>
  <c r="AH72" i="18" s="1"/>
  <c r="AB65" i="18"/>
  <c r="AQ14" i="21"/>
  <c r="L9" i="21"/>
  <c r="AB57" i="18" l="1"/>
  <c r="D29" i="18"/>
  <c r="D72" i="18" s="1"/>
  <c r="C58" i="18"/>
  <c r="D57" i="18"/>
  <c r="L14" i="24"/>
  <c r="M9" i="24"/>
  <c r="M26" i="24" s="1"/>
  <c r="M72" i="24" s="1"/>
  <c r="L9" i="24" l="1"/>
  <c r="AQ14" i="24"/>
  <c r="C57" i="18"/>
  <c r="AF30" i="24" l="1"/>
  <c r="AB38" i="24"/>
  <c r="AB30" i="24" l="1"/>
  <c r="AF29" i="24"/>
  <c r="AF72" i="24" s="1"/>
  <c r="M9" i="26" l="1"/>
  <c r="M26" i="26" s="1"/>
  <c r="M72" i="26" s="1"/>
  <c r="V58" i="24" l="1"/>
  <c r="L64" i="24"/>
  <c r="V29" i="24" l="1"/>
  <c r="V72" i="24" s="1"/>
  <c r="V57" i="24"/>
  <c r="L58" i="24"/>
  <c r="L25" i="26" l="1"/>
  <c r="M9" i="28" l="1"/>
  <c r="M26" i="28" s="1"/>
  <c r="M72" i="28" s="1"/>
  <c r="AH58" i="28" l="1"/>
  <c r="AL57" i="28" l="1"/>
  <c r="AL29" i="28"/>
  <c r="AL72" i="28" s="1"/>
  <c r="AF30" i="28" l="1"/>
  <c r="AF29" i="28" l="1"/>
  <c r="AH29" i="28" l="1"/>
  <c r="AH72" i="28" s="1"/>
  <c r="AH57" i="28"/>
  <c r="AH58" i="29" l="1"/>
  <c r="L6" i="29" l="1"/>
  <c r="AE30" i="18" l="1"/>
  <c r="AB34" i="18"/>
  <c r="AB30" i="18" l="1"/>
  <c r="AE29" i="18"/>
  <c r="AE72" i="18" s="1"/>
  <c r="AH57" i="29" l="1"/>
  <c r="AH29" i="29"/>
  <c r="AH72" i="29" s="1"/>
  <c r="AF30" i="29" l="1"/>
  <c r="AF29" i="29" l="1"/>
  <c r="AH58" i="30" l="1"/>
  <c r="AL57" i="30" l="1"/>
  <c r="AL29" i="30"/>
  <c r="AL72" i="30" s="1"/>
  <c r="AF30" i="30" l="1"/>
  <c r="AF29" i="30" l="1"/>
  <c r="AH29" i="30" l="1"/>
  <c r="AH72" i="30" s="1"/>
  <c r="AH57" i="30"/>
  <c r="L55" i="13" l="1"/>
  <c r="U45" i="13"/>
  <c r="U29" i="13" s="1"/>
  <c r="U72" i="13" s="1"/>
  <c r="L55" i="16"/>
  <c r="U45" i="16"/>
  <c r="U29" i="16" s="1"/>
  <c r="U72" i="16" s="1"/>
  <c r="L55" i="9"/>
  <c r="U45" i="9"/>
  <c r="U29" i="9" s="1"/>
  <c r="U72" i="9" s="1"/>
  <c r="L55" i="6"/>
  <c r="U45" i="6"/>
  <c r="U29" i="6" s="1"/>
  <c r="U72" i="6" s="1"/>
  <c r="L55" i="4"/>
  <c r="U45" i="4"/>
  <c r="U29" i="4" s="1"/>
  <c r="U72" i="4" s="1"/>
  <c r="L55" i="15"/>
  <c r="U45" i="15"/>
  <c r="U29" i="15" s="1"/>
  <c r="U72" i="15" s="1"/>
  <c r="L55" i="14"/>
  <c r="U45" i="14"/>
  <c r="U29" i="14" s="1"/>
  <c r="U72" i="14" s="1"/>
  <c r="L55" i="8"/>
  <c r="U45" i="8"/>
  <c r="U29" i="8" s="1"/>
  <c r="U72" i="8" s="1"/>
  <c r="L55" i="12"/>
  <c r="U45" i="12"/>
  <c r="U29" i="12" s="1"/>
  <c r="U72" i="12" s="1"/>
  <c r="L55" i="10"/>
  <c r="U45" i="10"/>
  <c r="U29" i="10" s="1"/>
  <c r="U72" i="10" s="1"/>
  <c r="L55" i="1"/>
  <c r="U45" i="1"/>
  <c r="U29" i="1" s="1"/>
  <c r="U72" i="1" s="1"/>
  <c r="L55" i="2"/>
  <c r="U45" i="2"/>
  <c r="L55" i="5"/>
  <c r="U45" i="5"/>
  <c r="U29" i="5" s="1"/>
  <c r="U72" i="5" s="1"/>
  <c r="L55" i="11"/>
  <c r="U45" i="11"/>
  <c r="U29" i="11" s="1"/>
  <c r="U72" i="11" s="1"/>
  <c r="L55" i="7"/>
  <c r="U45" i="7"/>
  <c r="U29" i="7" s="1"/>
  <c r="U72" i="7" s="1"/>
  <c r="AQ55" i="6" l="1"/>
  <c r="L45" i="6"/>
  <c r="AQ55" i="7"/>
  <c r="L45" i="7"/>
  <c r="AQ55" i="11"/>
  <c r="L45" i="11"/>
  <c r="AQ55" i="2"/>
  <c r="L45" i="2"/>
  <c r="AQ55" i="10"/>
  <c r="L45" i="10"/>
  <c r="AQ55" i="8"/>
  <c r="L45" i="8"/>
  <c r="AQ55" i="15"/>
  <c r="L45" i="15"/>
  <c r="AQ55" i="16"/>
  <c r="L45" i="16"/>
  <c r="AQ55" i="5"/>
  <c r="L45" i="5"/>
  <c r="AQ55" i="1"/>
  <c r="L45" i="1"/>
  <c r="AQ55" i="12"/>
  <c r="L45" i="12"/>
  <c r="AQ55" i="14"/>
  <c r="L45" i="14"/>
  <c r="AQ55" i="4"/>
  <c r="L45" i="4"/>
  <c r="AQ55" i="9"/>
  <c r="L45" i="9"/>
  <c r="AQ55" i="13"/>
  <c r="L45" i="13"/>
  <c r="AH58" i="25" l="1"/>
  <c r="AQ45" i="12"/>
  <c r="AQ45" i="4"/>
  <c r="AQ45" i="7"/>
  <c r="AQ45" i="15"/>
  <c r="AQ45" i="10"/>
  <c r="AQ45" i="8"/>
  <c r="AQ45" i="1"/>
  <c r="AQ45" i="5"/>
  <c r="AQ45" i="2"/>
  <c r="AQ45" i="14"/>
  <c r="AQ45" i="13"/>
  <c r="AQ45" i="11"/>
  <c r="AQ45" i="6"/>
  <c r="AQ45" i="9"/>
  <c r="AQ45" i="16"/>
  <c r="AL57" i="25" l="1"/>
  <c r="AL29" i="25"/>
  <c r="AL72" i="25" s="1"/>
  <c r="AH57" i="25"/>
  <c r="AH29" i="25" l="1"/>
  <c r="AH72" i="25" s="1"/>
  <c r="AF30" i="25"/>
  <c r="AF29" i="25" l="1"/>
  <c r="AF30" i="31" l="1"/>
  <c r="AF29" i="31" l="1"/>
  <c r="AH58" i="31" l="1"/>
  <c r="AH57" i="31" l="1"/>
  <c r="AH29" i="31"/>
  <c r="AH72" i="31" s="1"/>
  <c r="V58" i="25" l="1"/>
  <c r="L64" i="25"/>
  <c r="V57" i="25" l="1"/>
  <c r="V29" i="25"/>
  <c r="V72" i="25" s="1"/>
  <c r="L58" i="25"/>
  <c r="V58" i="22" l="1"/>
  <c r="L64" i="22"/>
  <c r="V29" i="22" l="1"/>
  <c r="V72" i="22" s="1"/>
  <c r="V57" i="22"/>
  <c r="L58" i="22"/>
  <c r="AH57" i="32" l="1"/>
  <c r="AH29" i="32"/>
  <c r="AH72" i="32" s="1"/>
  <c r="S21" i="29" l="1"/>
  <c r="L4" i="29"/>
  <c r="L5" i="29"/>
  <c r="AQ5" i="29" s="1"/>
  <c r="S7" i="29" l="1"/>
  <c r="L3" i="29"/>
  <c r="L7" i="29" s="1"/>
  <c r="L8" i="29" l="1"/>
  <c r="S8" i="29"/>
  <c r="N9" i="29" l="1"/>
  <c r="N21" i="29" l="1"/>
  <c r="L21" i="29" s="1"/>
  <c r="L24" i="29"/>
  <c r="AQ24" i="29" s="1"/>
  <c r="AQ21" i="29" s="1"/>
  <c r="N26" i="29" l="1"/>
  <c r="N72" i="29" s="1"/>
  <c r="M9" i="29" l="1"/>
  <c r="M26" i="29" s="1"/>
  <c r="M72" i="29" s="1"/>
  <c r="L14" i="29"/>
  <c r="L9" i="29" l="1"/>
  <c r="AQ14" i="29"/>
  <c r="L4" i="28" l="1"/>
  <c r="S21" i="28"/>
  <c r="L5" i="28"/>
  <c r="AQ5" i="28" s="1"/>
  <c r="L6" i="28"/>
  <c r="S7" i="28" l="1"/>
  <c r="L3" i="28"/>
  <c r="L7" i="28" s="1"/>
  <c r="L8" i="28" l="1"/>
  <c r="S8" i="28"/>
  <c r="N21" i="28" l="1"/>
  <c r="L21" i="28" s="1"/>
  <c r="L24" i="28"/>
  <c r="AQ24" i="28" s="1"/>
  <c r="AQ21" i="28" s="1"/>
  <c r="N9" i="28"/>
  <c r="N26" i="28" s="1"/>
  <c r="N72" i="28" s="1"/>
  <c r="L14" i="28"/>
  <c r="L9" i="28" l="1"/>
  <c r="AQ14" i="28"/>
  <c r="V58" i="28" l="1"/>
  <c r="L64" i="28"/>
  <c r="V57" i="28" l="1"/>
  <c r="V29" i="28"/>
  <c r="V72" i="28" s="1"/>
  <c r="L58" i="28"/>
  <c r="L4" i="26" l="1"/>
  <c r="L6" i="26"/>
  <c r="S21" i="26"/>
  <c r="L5" i="26"/>
  <c r="AQ5" i="26" s="1"/>
  <c r="N9" i="26" l="1"/>
  <c r="L14" i="26"/>
  <c r="N21" i="26"/>
  <c r="L21" i="26" s="1"/>
  <c r="L24" i="26"/>
  <c r="AQ24" i="26" s="1"/>
  <c r="AQ21" i="26" s="1"/>
  <c r="S7" i="26"/>
  <c r="L3" i="26"/>
  <c r="L7" i="26" s="1"/>
  <c r="N26" i="26" l="1"/>
  <c r="N72" i="26" s="1"/>
  <c r="L8" i="26"/>
  <c r="L9" i="26"/>
  <c r="L26" i="26" s="1"/>
  <c r="AQ14" i="26"/>
  <c r="S26" i="26"/>
  <c r="S8" i="26"/>
  <c r="V58" i="26" l="1"/>
  <c r="L64" i="26"/>
  <c r="V57" i="26" l="1"/>
  <c r="V29" i="26"/>
  <c r="V72" i="26" s="1"/>
  <c r="L58" i="26"/>
  <c r="AQ65" i="7" l="1"/>
  <c r="AA57" i="7" l="1"/>
  <c r="AQ57" i="7" s="1"/>
  <c r="AA29" i="7"/>
  <c r="AA72" i="7" s="1"/>
  <c r="AQ58" i="7"/>
  <c r="AF30" i="33" l="1"/>
  <c r="AF29" i="33" l="1"/>
  <c r="L25" i="17" l="1"/>
  <c r="L25" i="19"/>
  <c r="L25" i="18"/>
  <c r="L6" i="17" l="1"/>
  <c r="AQ6" i="17" s="1"/>
  <c r="L5" i="17"/>
  <c r="AQ5" i="17" s="1"/>
  <c r="L4" i="17"/>
  <c r="AQ4" i="17" s="1"/>
  <c r="L4" i="18"/>
  <c r="AQ4" i="18" s="1"/>
  <c r="L5" i="19"/>
  <c r="AQ5" i="19" s="1"/>
  <c r="L4" i="19"/>
  <c r="AQ4" i="19" s="1"/>
  <c r="L65" i="19" l="1"/>
  <c r="AQ65" i="19" s="1"/>
  <c r="L24" i="19"/>
  <c r="AQ24" i="19" s="1"/>
  <c r="AQ21" i="19" s="1"/>
  <c r="S21" i="19"/>
  <c r="L21" i="19" s="1"/>
  <c r="L3" i="17"/>
  <c r="S7" i="17"/>
  <c r="L24" i="18"/>
  <c r="AQ24" i="18" s="1"/>
  <c r="AQ21" i="18" s="1"/>
  <c r="S21" i="18"/>
  <c r="L21" i="18" s="1"/>
  <c r="L5" i="18"/>
  <c r="AQ5" i="18" s="1"/>
  <c r="L3" i="18"/>
  <c r="L65" i="18"/>
  <c r="AQ65" i="18" s="1"/>
  <c r="L24" i="17"/>
  <c r="AQ24" i="17" s="1"/>
  <c r="AQ21" i="17" s="1"/>
  <c r="S21" i="17"/>
  <c r="L21" i="17" s="1"/>
  <c r="L3" i="19"/>
  <c r="AQ3" i="19" s="1"/>
  <c r="L65" i="17"/>
  <c r="AQ65" i="17" s="1"/>
  <c r="AB53" i="18" l="1"/>
  <c r="AQ53" i="18" s="1"/>
  <c r="S57" i="17"/>
  <c r="L58" i="17"/>
  <c r="S57" i="18"/>
  <c r="L58" i="18"/>
  <c r="V58" i="23"/>
  <c r="L64" i="23"/>
  <c r="AB55" i="18"/>
  <c r="AQ55" i="18" s="1"/>
  <c r="AQ3" i="18"/>
  <c r="S29" i="18"/>
  <c r="S26" i="17"/>
  <c r="S8" i="17"/>
  <c r="S57" i="19"/>
  <c r="L58" i="19"/>
  <c r="AQ3" i="17"/>
  <c r="L7" i="17"/>
  <c r="AB49" i="18"/>
  <c r="AQ49" i="18" s="1"/>
  <c r="AB48" i="18"/>
  <c r="AQ48" i="18" s="1"/>
  <c r="AJ45" i="18"/>
  <c r="AJ29" i="18" s="1"/>
  <c r="AJ72" i="18" s="1"/>
  <c r="L26" i="17" l="1"/>
  <c r="L8" i="17"/>
  <c r="AB46" i="18"/>
  <c r="AI45" i="18"/>
  <c r="AI29" i="18" s="1"/>
  <c r="AI72" i="18" s="1"/>
  <c r="V57" i="23"/>
  <c r="V29" i="23"/>
  <c r="V72" i="23" s="1"/>
  <c r="L58" i="23"/>
  <c r="AI45" i="17"/>
  <c r="AI29" i="17" s="1"/>
  <c r="AI72" i="17" s="1"/>
  <c r="AB46" i="17"/>
  <c r="L57" i="19"/>
  <c r="AQ57" i="19" s="1"/>
  <c r="AQ58" i="19"/>
  <c r="L57" i="18"/>
  <c r="AQ57" i="18" s="1"/>
  <c r="AQ58" i="18"/>
  <c r="L57" i="17"/>
  <c r="AQ57" i="17" s="1"/>
  <c r="AQ58" i="17"/>
  <c r="L6" i="19" l="1"/>
  <c r="S7" i="19"/>
  <c r="AQ46" i="17"/>
  <c r="AQ46" i="18"/>
  <c r="AB45" i="18"/>
  <c r="S29" i="17"/>
  <c r="S72" i="17" s="1"/>
  <c r="S29" i="19" l="1"/>
  <c r="AB49" i="17"/>
  <c r="AQ49" i="17" s="1"/>
  <c r="AB53" i="17"/>
  <c r="AQ53" i="17" s="1"/>
  <c r="S8" i="19"/>
  <c r="S26" i="19"/>
  <c r="L6" i="18"/>
  <c r="S7" i="18"/>
  <c r="L7" i="19"/>
  <c r="AQ6" i="19"/>
  <c r="AQ45" i="18"/>
  <c r="AB29" i="18"/>
  <c r="AB72" i="18" s="1"/>
  <c r="AB55" i="17"/>
  <c r="AQ55" i="17" s="1"/>
  <c r="S72" i="19" l="1"/>
  <c r="L26" i="19"/>
  <c r="L8" i="19"/>
  <c r="AQ6" i="18"/>
  <c r="L7" i="18"/>
  <c r="S8" i="18"/>
  <c r="S26" i="18"/>
  <c r="S72" i="18" s="1"/>
  <c r="AJ45" i="17"/>
  <c r="AJ29" i="17" s="1"/>
  <c r="AJ72" i="17" s="1"/>
  <c r="AB48" i="17"/>
  <c r="AJ45" i="19" l="1"/>
  <c r="AJ29" i="19" s="1"/>
  <c r="AJ72" i="19" s="1"/>
  <c r="L8" i="18"/>
  <c r="L26" i="18"/>
  <c r="AQ48" i="17"/>
  <c r="AB45" i="17"/>
  <c r="AB55" i="19" l="1"/>
  <c r="AQ55" i="19" s="1"/>
  <c r="AB47" i="19"/>
  <c r="AQ47" i="19" s="1"/>
  <c r="AB53" i="19"/>
  <c r="AQ53" i="19" s="1"/>
  <c r="AB48" i="19"/>
  <c r="AQ48" i="19" s="1"/>
  <c r="AB49" i="19"/>
  <c r="AQ49" i="19" s="1"/>
  <c r="AQ45" i="17"/>
  <c r="AB29" i="17"/>
  <c r="AB72" i="17" s="1"/>
  <c r="AI45" i="19" l="1"/>
  <c r="AI29" i="19" s="1"/>
  <c r="AI72" i="19" s="1"/>
  <c r="AB46" i="19"/>
  <c r="AQ46" i="19" l="1"/>
  <c r="AB45" i="19"/>
  <c r="AQ45" i="19" l="1"/>
  <c r="AB29" i="19"/>
  <c r="AB72" i="19" s="1"/>
  <c r="AB4" i="29" l="1"/>
  <c r="AQ4" i="29" s="1"/>
  <c r="AB4" i="33" l="1"/>
  <c r="AB4" i="32"/>
  <c r="AB4" i="31"/>
  <c r="AB6" i="29"/>
  <c r="AQ6" i="29" s="1"/>
  <c r="AB4" i="30"/>
  <c r="AB6" i="30" l="1"/>
  <c r="AB6" i="33"/>
  <c r="AB6" i="32"/>
  <c r="AB6" i="31"/>
  <c r="AB4" i="28" l="1"/>
  <c r="AQ4" i="28" s="1"/>
  <c r="AB6" i="28" l="1"/>
  <c r="AQ6" i="28" s="1"/>
  <c r="AB3" i="28" l="1"/>
  <c r="AQ3" i="28" s="1"/>
  <c r="AB6" i="26" l="1"/>
  <c r="AQ6" i="26" s="1"/>
  <c r="AB3" i="26"/>
  <c r="AQ3" i="26" s="1"/>
  <c r="AB4" i="26"/>
  <c r="AQ4" i="26" s="1"/>
  <c r="AB4" i="25"/>
  <c r="AB3" i="25"/>
  <c r="AB6" i="25" l="1"/>
  <c r="S57" i="32" l="1"/>
  <c r="L65" i="32"/>
  <c r="V58" i="32" l="1"/>
  <c r="L64" i="32"/>
  <c r="V57" i="32" l="1"/>
  <c r="V29" i="32"/>
  <c r="V72" i="32" s="1"/>
  <c r="L58" i="32"/>
  <c r="L57" i="32" s="1"/>
  <c r="L6" i="32" l="1"/>
  <c r="AQ6" i="32" s="1"/>
  <c r="M9" i="32" l="1"/>
  <c r="M26" i="32" s="1"/>
  <c r="M72" i="32" s="1"/>
  <c r="L4" i="32"/>
  <c r="AQ4" i="32" s="1"/>
  <c r="L5" i="32"/>
  <c r="AQ5" i="32" s="1"/>
  <c r="S21" i="32" l="1"/>
  <c r="S7" i="32" l="1"/>
  <c r="L3" i="32"/>
  <c r="L7" i="32" s="1"/>
  <c r="L8" i="32" l="1"/>
  <c r="S8" i="32"/>
  <c r="V58" i="31" l="1"/>
  <c r="L64" i="31"/>
  <c r="V57" i="31" l="1"/>
  <c r="V29" i="31"/>
  <c r="V72" i="31" s="1"/>
  <c r="L58" i="31"/>
  <c r="V58" i="29" l="1"/>
  <c r="L64" i="29"/>
  <c r="V57" i="29" l="1"/>
  <c r="V29" i="29"/>
  <c r="V72" i="29" s="1"/>
  <c r="L58" i="29"/>
  <c r="L69" i="32" l="1"/>
  <c r="L67" i="32"/>
  <c r="L68" i="32"/>
  <c r="L66" i="32"/>
  <c r="L39" i="2" l="1"/>
  <c r="L42" i="2"/>
  <c r="L35" i="2"/>
  <c r="L43" i="2"/>
  <c r="L33" i="2"/>
  <c r="L34" i="2"/>
  <c r="L32" i="2"/>
  <c r="L41" i="2"/>
  <c r="L38" i="2"/>
  <c r="L40" i="2"/>
  <c r="L37" i="2"/>
  <c r="L36" i="2"/>
  <c r="L31" i="2" l="1"/>
  <c r="L65" i="2"/>
  <c r="AQ65" i="2" s="1"/>
  <c r="U57" i="2" l="1"/>
  <c r="L58" i="2"/>
  <c r="U29" i="2"/>
  <c r="U72" i="2" s="1"/>
  <c r="L30" i="2"/>
  <c r="L57" i="2" l="1"/>
  <c r="AQ57" i="2" s="1"/>
  <c r="AQ58" i="2"/>
  <c r="AQ30" i="2"/>
  <c r="L29" i="2"/>
  <c r="L72" i="2" s="1"/>
  <c r="AQ72" i="2" s="1"/>
  <c r="AQ29" i="2" l="1"/>
  <c r="L68" i="31" l="1"/>
  <c r="L67" i="22"/>
  <c r="L69" i="24"/>
  <c r="L69" i="26"/>
  <c r="L69" i="22"/>
  <c r="L69" i="30"/>
  <c r="L69" i="31"/>
  <c r="S57" i="25"/>
  <c r="L65" i="25"/>
  <c r="L57" i="25" s="1"/>
  <c r="L66" i="26"/>
  <c r="L69" i="29"/>
  <c r="S57" i="29"/>
  <c r="L65" i="29"/>
  <c r="L57" i="29" s="1"/>
  <c r="L67" i="30"/>
  <c r="L67" i="29"/>
  <c r="L66" i="24"/>
  <c r="L67" i="26"/>
  <c r="L66" i="30"/>
  <c r="L69" i="25"/>
  <c r="L67" i="23"/>
  <c r="S57" i="24"/>
  <c r="L65" i="24"/>
  <c r="L57" i="24" s="1"/>
  <c r="S57" i="23"/>
  <c r="L65" i="23"/>
  <c r="L57" i="23" s="1"/>
  <c r="L68" i="30"/>
  <c r="L68" i="29"/>
  <c r="L68" i="24"/>
  <c r="L68" i="25"/>
  <c r="S57" i="22"/>
  <c r="L65" i="22"/>
  <c r="L57" i="22" s="1"/>
  <c r="S57" i="30"/>
  <c r="L65" i="30"/>
  <c r="L67" i="24"/>
  <c r="L66" i="23"/>
  <c r="L68" i="28"/>
  <c r="L68" i="26"/>
  <c r="L68" i="23"/>
  <c r="S57" i="28"/>
  <c r="L65" i="28"/>
  <c r="L57" i="28" s="1"/>
  <c r="L68" i="22"/>
  <c r="L67" i="31"/>
  <c r="L66" i="25"/>
  <c r="L66" i="31"/>
  <c r="L67" i="28"/>
  <c r="L66" i="29"/>
  <c r="L69" i="28"/>
  <c r="L66" i="22"/>
  <c r="L67" i="25"/>
  <c r="S57" i="31"/>
  <c r="L65" i="31"/>
  <c r="L57" i="31" s="1"/>
  <c r="S57" i="26"/>
  <c r="L65" i="26"/>
  <c r="L57" i="26" s="1"/>
  <c r="L66" i="28"/>
  <c r="L69" i="23"/>
  <c r="L6" i="31" l="1"/>
  <c r="AQ6" i="31" s="1"/>
  <c r="L5" i="31" l="1"/>
  <c r="AQ5" i="31" s="1"/>
  <c r="L4" i="31"/>
  <c r="AQ4" i="31" s="1"/>
  <c r="S21" i="31"/>
  <c r="M9" i="31"/>
  <c r="M26" i="31" s="1"/>
  <c r="M72" i="31" s="1"/>
  <c r="S7" i="31" l="1"/>
  <c r="L3" i="31"/>
  <c r="L7" i="31" s="1"/>
  <c r="S8" i="31" l="1"/>
  <c r="L8" i="31"/>
  <c r="L6" i="30" l="1"/>
  <c r="AQ6" i="30" s="1"/>
  <c r="L5" i="30" l="1"/>
  <c r="AQ5" i="30" s="1"/>
  <c r="L4" i="30"/>
  <c r="AQ4" i="30" s="1"/>
  <c r="S21" i="30"/>
  <c r="N9" i="30"/>
  <c r="N21" i="30" l="1"/>
  <c r="L21" i="30" s="1"/>
  <c r="L24" i="30"/>
  <c r="AQ24" i="30" s="1"/>
  <c r="AQ21" i="30" s="1"/>
  <c r="S7" i="30"/>
  <c r="L3" i="30"/>
  <c r="L7" i="30" s="1"/>
  <c r="S8" i="30" l="1"/>
  <c r="M9" i="30"/>
  <c r="M26" i="30" s="1"/>
  <c r="M72" i="30" s="1"/>
  <c r="L14" i="30"/>
  <c r="L8" i="30"/>
  <c r="N26" i="30"/>
  <c r="N72" i="30" s="1"/>
  <c r="L9" i="30" l="1"/>
  <c r="AQ14" i="30"/>
  <c r="V58" i="30" l="1"/>
  <c r="L64" i="30"/>
  <c r="V29" i="30" l="1"/>
  <c r="V72" i="30" s="1"/>
  <c r="V57" i="30"/>
  <c r="L58" i="30"/>
  <c r="L57" i="30" s="1"/>
  <c r="L25" i="30" l="1"/>
  <c r="L26" i="30" s="1"/>
  <c r="S26" i="30"/>
  <c r="L37" i="30" l="1"/>
  <c r="AQ37" i="30" s="1"/>
  <c r="L35" i="30"/>
  <c r="L31" i="30"/>
  <c r="S29" i="30"/>
  <c r="S72" i="30" s="1"/>
  <c r="L34" i="30"/>
  <c r="L43" i="30"/>
  <c r="AQ43" i="30" s="1"/>
  <c r="L32" i="30"/>
  <c r="L42" i="30"/>
  <c r="AQ42" i="30" s="1"/>
  <c r="L41" i="30"/>
  <c r="AQ41" i="30" s="1"/>
  <c r="L40" i="30"/>
  <c r="AQ40" i="30" s="1"/>
  <c r="L33" i="30"/>
  <c r="AQ33" i="30" s="1"/>
  <c r="L38" i="30"/>
  <c r="AQ31" i="30" l="1"/>
  <c r="AQ35" i="30"/>
  <c r="L25" i="23" l="1"/>
  <c r="L25" i="24"/>
  <c r="L25" i="25"/>
  <c r="L25" i="22"/>
  <c r="L25" i="21"/>
  <c r="L5" i="21" l="1"/>
  <c r="AQ5" i="21" s="1"/>
  <c r="L6" i="22"/>
  <c r="AQ6" i="22" s="1"/>
  <c r="L4" i="22"/>
  <c r="AQ4" i="22" s="1"/>
  <c r="L5" i="24"/>
  <c r="AQ5" i="24" s="1"/>
  <c r="L4" i="24"/>
  <c r="AQ4" i="24" s="1"/>
  <c r="L4" i="23"/>
  <c r="AQ4" i="23" s="1"/>
  <c r="L6" i="21"/>
  <c r="AQ6" i="21" s="1"/>
  <c r="L5" i="25"/>
  <c r="AQ5" i="25" s="1"/>
  <c r="L6" i="25"/>
  <c r="AQ6" i="25" s="1"/>
  <c r="L5" i="22"/>
  <c r="AQ5" i="22" s="1"/>
  <c r="L6" i="23"/>
  <c r="AQ6" i="23" s="1"/>
  <c r="L5" i="23"/>
  <c r="AQ5" i="23" s="1"/>
  <c r="L4" i="21"/>
  <c r="AQ4" i="21" s="1"/>
  <c r="L4" i="25"/>
  <c r="AQ4" i="25" s="1"/>
  <c r="L6" i="24"/>
  <c r="AQ6" i="24" s="1"/>
  <c r="L40" i="24" l="1"/>
  <c r="AQ40" i="24" s="1"/>
  <c r="L34" i="22"/>
  <c r="AQ34" i="22" s="1"/>
  <c r="S21" i="22"/>
  <c r="L21" i="22" s="1"/>
  <c r="L24" i="22"/>
  <c r="AQ24" i="22" s="1"/>
  <c r="AQ21" i="22" s="1"/>
  <c r="L43" i="22"/>
  <c r="AQ43" i="22" s="1"/>
  <c r="S21" i="25"/>
  <c r="L21" i="25" s="1"/>
  <c r="L24" i="25"/>
  <c r="AQ24" i="25" s="1"/>
  <c r="AQ21" i="25" s="1"/>
  <c r="L41" i="24"/>
  <c r="AQ41" i="24" s="1"/>
  <c r="L35" i="22"/>
  <c r="S29" i="23"/>
  <c r="S29" i="24"/>
  <c r="L31" i="22"/>
  <c r="S29" i="25"/>
  <c r="L34" i="24"/>
  <c r="AQ34" i="24" s="1"/>
  <c r="L24" i="21"/>
  <c r="AQ24" i="21" s="1"/>
  <c r="AQ21" i="21" s="1"/>
  <c r="S21" i="21"/>
  <c r="L21" i="21" s="1"/>
  <c r="L3" i="21"/>
  <c r="S7" i="21"/>
  <c r="S7" i="24"/>
  <c r="L3" i="24"/>
  <c r="L41" i="25"/>
  <c r="AQ41" i="25" s="1"/>
  <c r="S7" i="23"/>
  <c r="L3" i="23"/>
  <c r="L43" i="25"/>
  <c r="AQ43" i="25" s="1"/>
  <c r="L65" i="21"/>
  <c r="AQ65" i="21" s="1"/>
  <c r="L41" i="23"/>
  <c r="AQ41" i="23" s="1"/>
  <c r="L33" i="25"/>
  <c r="AQ33" i="25" s="1"/>
  <c r="L43" i="23"/>
  <c r="AQ43" i="23" s="1"/>
  <c r="L34" i="25"/>
  <c r="S21" i="24"/>
  <c r="L21" i="24" s="1"/>
  <c r="L24" i="24"/>
  <c r="AQ24" i="24" s="1"/>
  <c r="AQ21" i="24" s="1"/>
  <c r="L38" i="22"/>
  <c r="AQ38" i="22" s="1"/>
  <c r="L40" i="22"/>
  <c r="AQ40" i="22" s="1"/>
  <c r="S7" i="25"/>
  <c r="L3" i="25"/>
  <c r="L32" i="24"/>
  <c r="L40" i="23"/>
  <c r="AQ40" i="23" s="1"/>
  <c r="L31" i="24"/>
  <c r="L43" i="24"/>
  <c r="AQ43" i="24" s="1"/>
  <c r="L37" i="22"/>
  <c r="AQ37" i="22" s="1"/>
  <c r="L32" i="22"/>
  <c r="S29" i="22"/>
  <c r="S21" i="23"/>
  <c r="L21" i="23" s="1"/>
  <c r="L24" i="23"/>
  <c r="AQ24" i="23" s="1"/>
  <c r="AQ21" i="23" s="1"/>
  <c r="L34" i="23"/>
  <c r="AQ34" i="23" s="1"/>
  <c r="L37" i="24"/>
  <c r="AQ37" i="24" s="1"/>
  <c r="L40" i="25"/>
  <c r="AQ40" i="25" s="1"/>
  <c r="L38" i="24"/>
  <c r="AQ38" i="24" s="1"/>
  <c r="L33" i="23"/>
  <c r="AQ33" i="23" s="1"/>
  <c r="L3" i="22"/>
  <c r="S7" i="22"/>
  <c r="L42" i="25"/>
  <c r="AQ42" i="25" s="1"/>
  <c r="L35" i="23"/>
  <c r="L33" i="24"/>
  <c r="AQ33" i="24" s="1"/>
  <c r="L41" i="22"/>
  <c r="AQ41" i="22" s="1"/>
  <c r="L35" i="25"/>
  <c r="L42" i="23"/>
  <c r="AQ42" i="23" s="1"/>
  <c r="L38" i="25"/>
  <c r="L31" i="23"/>
  <c r="L42" i="24"/>
  <c r="AQ42" i="24" s="1"/>
  <c r="L33" i="22"/>
  <c r="AQ33" i="22" s="1"/>
  <c r="L31" i="25"/>
  <c r="L37" i="23"/>
  <c r="AQ37" i="23" s="1"/>
  <c r="L32" i="25"/>
  <c r="L38" i="23"/>
  <c r="AQ38" i="23" s="1"/>
  <c r="L37" i="25"/>
  <c r="AQ37" i="25" s="1"/>
  <c r="L32" i="23"/>
  <c r="L35" i="24"/>
  <c r="L42" i="22"/>
  <c r="AQ42" i="22" s="1"/>
  <c r="S29" i="21" l="1"/>
  <c r="S8" i="21"/>
  <c r="S26" i="21"/>
  <c r="AQ35" i="24"/>
  <c r="AQ31" i="25"/>
  <c r="AQ31" i="23"/>
  <c r="L7" i="21"/>
  <c r="AQ3" i="21"/>
  <c r="L7" i="24"/>
  <c r="AQ3" i="24"/>
  <c r="S26" i="24"/>
  <c r="S72" i="24" s="1"/>
  <c r="S8" i="24"/>
  <c r="AQ35" i="22"/>
  <c r="AQ35" i="23"/>
  <c r="AQ31" i="22"/>
  <c r="AQ35" i="25"/>
  <c r="S8" i="22"/>
  <c r="S26" i="22"/>
  <c r="S72" i="22" s="1"/>
  <c r="L7" i="22"/>
  <c r="AQ3" i="22"/>
  <c r="L7" i="25"/>
  <c r="AQ3" i="25"/>
  <c r="AQ3" i="23"/>
  <c r="L7" i="23"/>
  <c r="S8" i="25"/>
  <c r="S26" i="25"/>
  <c r="S72" i="25" s="1"/>
  <c r="S26" i="23"/>
  <c r="S72" i="23" s="1"/>
  <c r="S8" i="23"/>
  <c r="AQ31" i="24"/>
  <c r="S57" i="21"/>
  <c r="L58" i="21"/>
  <c r="S72" i="21" l="1"/>
  <c r="L8" i="25"/>
  <c r="L26" i="25"/>
  <c r="L57" i="21"/>
  <c r="AQ57" i="21" s="1"/>
  <c r="AQ58" i="21"/>
  <c r="AE30" i="21"/>
  <c r="AB34" i="21"/>
  <c r="L8" i="21"/>
  <c r="L26" i="21"/>
  <c r="L8" i="22"/>
  <c r="L26" i="22"/>
  <c r="L8" i="23"/>
  <c r="L26" i="23"/>
  <c r="L8" i="24"/>
  <c r="L26" i="24"/>
  <c r="AB30" i="21" l="1"/>
  <c r="AE29" i="21"/>
  <c r="AE72" i="21" s="1"/>
  <c r="L37" i="26" l="1"/>
  <c r="AQ37" i="26" s="1"/>
  <c r="L35" i="26"/>
  <c r="S29" i="26"/>
  <c r="S72" i="26" s="1"/>
  <c r="L42" i="26"/>
  <c r="AQ42" i="26" s="1"/>
  <c r="L34" i="26"/>
  <c r="L31" i="26"/>
  <c r="L33" i="26"/>
  <c r="AQ33" i="26" s="1"/>
  <c r="L32" i="26"/>
  <c r="L38" i="26"/>
  <c r="L43" i="26"/>
  <c r="AQ43" i="26" s="1"/>
  <c r="L40" i="26"/>
  <c r="AQ40" i="26" s="1"/>
  <c r="L41" i="26"/>
  <c r="AQ41" i="26" s="1"/>
  <c r="AQ31" i="26" l="1"/>
  <c r="AQ35" i="26"/>
  <c r="L25" i="28" l="1"/>
  <c r="L26" i="28" s="1"/>
  <c r="S26" i="28"/>
  <c r="L35" i="28" l="1"/>
  <c r="S29" i="28"/>
  <c r="S72" i="28" s="1"/>
  <c r="L37" i="28"/>
  <c r="AQ37" i="28" s="1"/>
  <c r="L41" i="28"/>
  <c r="AQ41" i="28" s="1"/>
  <c r="L38" i="28"/>
  <c r="L33" i="28"/>
  <c r="AQ33" i="28" s="1"/>
  <c r="L42" i="28"/>
  <c r="AQ42" i="28" s="1"/>
  <c r="L31" i="28"/>
  <c r="L32" i="28"/>
  <c r="L34" i="28"/>
  <c r="L43" i="28"/>
  <c r="AQ43" i="28" s="1"/>
  <c r="L40" i="28"/>
  <c r="AQ40" i="28" s="1"/>
  <c r="AQ31" i="28" l="1"/>
  <c r="AQ35" i="28"/>
  <c r="L25" i="29" l="1"/>
  <c r="L26" i="29" s="1"/>
  <c r="S26" i="29"/>
  <c r="L41" i="29" l="1"/>
  <c r="AQ41" i="29" s="1"/>
  <c r="L40" i="29"/>
  <c r="AQ40" i="29" s="1"/>
  <c r="S29" i="29"/>
  <c r="S72" i="29" s="1"/>
  <c r="L43" i="29"/>
  <c r="AQ43" i="29" s="1"/>
  <c r="L34" i="29"/>
  <c r="L33" i="29"/>
  <c r="AQ33" i="29" s="1"/>
  <c r="L42" i="29"/>
  <c r="AQ42" i="29" s="1"/>
  <c r="L35" i="29"/>
  <c r="L31" i="29"/>
  <c r="L37" i="29"/>
  <c r="AQ37" i="29" s="1"/>
  <c r="L38" i="29"/>
  <c r="L32" i="29"/>
  <c r="AQ31" i="29" l="1"/>
  <c r="AQ35" i="29"/>
  <c r="AJ45" i="21" l="1"/>
  <c r="AJ29" i="21" s="1"/>
  <c r="AJ72" i="21" s="1"/>
  <c r="AJ45" i="22" l="1"/>
  <c r="AJ29" i="22" s="1"/>
  <c r="AJ72" i="22" s="1"/>
  <c r="AJ45" i="23"/>
  <c r="AJ29" i="23" s="1"/>
  <c r="AJ72" i="23" s="1"/>
  <c r="AJ45" i="24" l="1"/>
  <c r="AJ29" i="24" s="1"/>
  <c r="AJ72" i="24" s="1"/>
  <c r="AJ45" i="25" l="1"/>
  <c r="AJ29" i="25" s="1"/>
  <c r="AJ72" i="25" s="1"/>
  <c r="AJ45" i="28" l="1"/>
  <c r="AJ29" i="28" s="1"/>
  <c r="AJ72" i="28" s="1"/>
  <c r="AJ45" i="26"/>
  <c r="AJ29" i="26" s="1"/>
  <c r="AJ72" i="26" s="1"/>
  <c r="AB49" i="22" l="1"/>
  <c r="AQ49" i="22" s="1"/>
  <c r="AB47" i="23"/>
  <c r="AQ47" i="23" s="1"/>
  <c r="AB49" i="23"/>
  <c r="AQ49" i="23" s="1"/>
  <c r="AB53" i="22"/>
  <c r="AQ53" i="22" s="1"/>
  <c r="AB47" i="22"/>
  <c r="AQ47" i="22" s="1"/>
  <c r="AB48" i="22"/>
  <c r="AQ48" i="22" s="1"/>
  <c r="AB53" i="23"/>
  <c r="AQ53" i="23" s="1"/>
  <c r="AB49" i="24"/>
  <c r="AQ49" i="24" s="1"/>
  <c r="AB55" i="24"/>
  <c r="AQ55" i="24" s="1"/>
  <c r="AB55" i="22"/>
  <c r="AQ55" i="22" s="1"/>
  <c r="AB48" i="24"/>
  <c r="AQ48" i="24" s="1"/>
  <c r="AB47" i="24"/>
  <c r="AQ47" i="24" s="1"/>
  <c r="AB53" i="24"/>
  <c r="AQ53" i="24" s="1"/>
  <c r="AB48" i="23"/>
  <c r="AQ48" i="23" s="1"/>
  <c r="AB55" i="23"/>
  <c r="AQ55" i="23" s="1"/>
  <c r="AB48" i="25" l="1"/>
  <c r="AQ48" i="25" s="1"/>
  <c r="AB46" i="22"/>
  <c r="AI45" i="22"/>
  <c r="AI29" i="22" s="1"/>
  <c r="AI72" i="22" s="1"/>
  <c r="AB53" i="25"/>
  <c r="AQ53" i="25" s="1"/>
  <c r="AI45" i="24"/>
  <c r="AI29" i="24" s="1"/>
  <c r="AI72" i="24" s="1"/>
  <c r="AB46" i="24"/>
  <c r="AI45" i="23"/>
  <c r="AI29" i="23" s="1"/>
  <c r="AI72" i="23" s="1"/>
  <c r="AB46" i="23"/>
  <c r="AB55" i="25"/>
  <c r="AQ55" i="25" s="1"/>
  <c r="AB47" i="25"/>
  <c r="AQ47" i="25" s="1"/>
  <c r="AB49" i="25"/>
  <c r="AQ49" i="25" s="1"/>
  <c r="AB46" i="25" l="1"/>
  <c r="AI45" i="25"/>
  <c r="AI29" i="25" s="1"/>
  <c r="AI72" i="25" s="1"/>
  <c r="AB48" i="26"/>
  <c r="AQ48" i="26" s="1"/>
  <c r="AB47" i="26"/>
  <c r="AQ47" i="26" s="1"/>
  <c r="AB53" i="26"/>
  <c r="AQ53" i="26" s="1"/>
  <c r="AB45" i="23"/>
  <c r="AQ45" i="23" s="1"/>
  <c r="AQ46" i="23"/>
  <c r="AB45" i="24"/>
  <c r="AQ45" i="24" s="1"/>
  <c r="AQ46" i="24"/>
  <c r="AB45" i="22"/>
  <c r="AQ45" i="22" s="1"/>
  <c r="AQ46" i="22"/>
  <c r="AB55" i="26"/>
  <c r="AQ55" i="26" s="1"/>
  <c r="AB49" i="26"/>
  <c r="AQ49" i="26" s="1"/>
  <c r="AB45" i="25" l="1"/>
  <c r="AQ45" i="25" s="1"/>
  <c r="AQ46" i="25"/>
  <c r="AI45" i="26"/>
  <c r="AI29" i="26" s="1"/>
  <c r="AI72" i="26" s="1"/>
  <c r="AB46" i="26"/>
  <c r="AQ46" i="26" l="1"/>
  <c r="AB45" i="26"/>
  <c r="AQ45" i="26" s="1"/>
  <c r="AB55" i="28" l="1"/>
  <c r="AQ55" i="28" s="1"/>
  <c r="AB49" i="28"/>
  <c r="AQ49" i="28" s="1"/>
  <c r="AB48" i="28"/>
  <c r="AQ48" i="28" s="1"/>
  <c r="AB47" i="28"/>
  <c r="AQ47" i="28" s="1"/>
  <c r="AB53" i="28"/>
  <c r="AQ53" i="28" s="1"/>
  <c r="AI45" i="28" l="1"/>
  <c r="AI29" i="28" s="1"/>
  <c r="AI72" i="28" s="1"/>
  <c r="AB46" i="28"/>
  <c r="AB47" i="21" l="1"/>
  <c r="AQ47" i="21" s="1"/>
  <c r="AB55" i="21"/>
  <c r="AQ55" i="21" s="1"/>
  <c r="AB49" i="21"/>
  <c r="AQ49" i="21" s="1"/>
  <c r="AB45" i="28"/>
  <c r="AQ45" i="28" s="1"/>
  <c r="AQ46" i="28"/>
  <c r="AB48" i="21"/>
  <c r="AQ48" i="21" s="1"/>
  <c r="AB53" i="21"/>
  <c r="AQ53" i="21" s="1"/>
  <c r="AB46" i="21" l="1"/>
  <c r="AI45" i="21"/>
  <c r="AI29" i="21" s="1"/>
  <c r="AI72" i="21" s="1"/>
  <c r="AB45" i="21" l="1"/>
  <c r="AQ46" i="21"/>
  <c r="AH58" i="33" l="1"/>
  <c r="AQ45" i="21"/>
  <c r="AB29" i="21"/>
  <c r="AB72" i="21" s="1"/>
  <c r="L66" i="34" l="1"/>
  <c r="L67" i="34"/>
  <c r="L69" i="34"/>
  <c r="S57" i="34"/>
  <c r="L65" i="34"/>
  <c r="L68" i="34"/>
  <c r="V58" i="34" l="1"/>
  <c r="L64" i="34"/>
  <c r="V57" i="34" l="1"/>
  <c r="V29" i="34"/>
  <c r="V72" i="34" s="1"/>
  <c r="L58" i="34"/>
  <c r="L57" i="34" s="1"/>
  <c r="L68" i="33" l="1"/>
  <c r="L69" i="33"/>
  <c r="S57" i="33"/>
  <c r="L65" i="33"/>
  <c r="L67" i="33"/>
  <c r="L66" i="33"/>
  <c r="L4" i="33" l="1"/>
  <c r="AQ4" i="33" s="1"/>
  <c r="S21" i="33"/>
  <c r="L5" i="33"/>
  <c r="AQ5" i="33" s="1"/>
  <c r="L3" i="33" l="1"/>
  <c r="M9" i="33"/>
  <c r="M26" i="33" s="1"/>
  <c r="M72" i="33" s="1"/>
  <c r="AH57" i="33" l="1"/>
  <c r="AH29" i="33"/>
  <c r="AH72" i="33" s="1"/>
  <c r="V58" i="33" l="1"/>
  <c r="L64" i="33"/>
  <c r="V29" i="33" l="1"/>
  <c r="V72" i="33" s="1"/>
  <c r="V57" i="33"/>
  <c r="L58" i="33"/>
  <c r="L57" i="33" s="1"/>
  <c r="L6" i="33" l="1"/>
  <c r="S7" i="33"/>
  <c r="S8" i="33" l="1"/>
  <c r="AQ6" i="33"/>
  <c r="L7" i="33"/>
  <c r="L8" i="33" l="1"/>
  <c r="L66" i="35" l="1"/>
  <c r="L67" i="35"/>
  <c r="S57" i="35"/>
  <c r="L65" i="35"/>
  <c r="L69" i="35"/>
  <c r="L68" i="35"/>
  <c r="V58" i="35" l="1"/>
  <c r="L64" i="35"/>
  <c r="V57" i="35" l="1"/>
  <c r="V29" i="35"/>
  <c r="V72" i="35" s="1"/>
  <c r="L58" i="35"/>
  <c r="L57" i="35" l="1"/>
  <c r="AF7" i="36" l="1"/>
  <c r="AF9" i="36"/>
  <c r="AN7" i="36" l="1"/>
  <c r="AN9" i="36"/>
  <c r="AF26" i="36"/>
  <c r="AF72" i="36" s="1"/>
  <c r="AF8" i="36"/>
  <c r="AF9" i="35" l="1"/>
  <c r="AN26" i="36"/>
  <c r="AN72" i="36" s="1"/>
  <c r="AN8" i="36"/>
  <c r="AF7" i="35"/>
  <c r="AN7" i="35" l="1"/>
  <c r="AF26" i="35"/>
  <c r="AF72" i="35" s="1"/>
  <c r="AF8" i="35"/>
  <c r="AN9" i="35"/>
  <c r="AN26" i="35" l="1"/>
  <c r="AN72" i="35" s="1"/>
  <c r="AN8" i="35"/>
  <c r="AF7" i="30" l="1"/>
  <c r="AF9" i="28"/>
  <c r="AF26" i="28" s="1"/>
  <c r="AF72" i="28" s="1"/>
  <c r="AF9" i="25"/>
  <c r="AF7" i="25"/>
  <c r="AF9" i="30"/>
  <c r="AF9" i="31"/>
  <c r="AF9" i="26"/>
  <c r="AF7" i="31"/>
  <c r="AF7" i="26"/>
  <c r="AF7" i="29"/>
  <c r="AF9" i="29"/>
  <c r="AN9" i="25" l="1"/>
  <c r="AN7" i="25"/>
  <c r="AN7" i="29"/>
  <c r="AF8" i="29"/>
  <c r="AF26" i="29"/>
  <c r="AF72" i="29" s="1"/>
  <c r="AN9" i="29"/>
  <c r="AF26" i="31"/>
  <c r="AF72" i="31" s="1"/>
  <c r="AF8" i="31"/>
  <c r="AN9" i="30"/>
  <c r="AN7" i="30"/>
  <c r="AN9" i="26"/>
  <c r="AF8" i="25"/>
  <c r="AF26" i="25"/>
  <c r="AF72" i="25" s="1"/>
  <c r="AN9" i="28"/>
  <c r="AN7" i="28"/>
  <c r="AN7" i="31"/>
  <c r="AF8" i="30"/>
  <c r="AF26" i="30"/>
  <c r="AF72" i="30" s="1"/>
  <c r="AN9" i="31"/>
  <c r="AF8" i="26"/>
  <c r="AF26" i="26"/>
  <c r="AF72" i="26" s="1"/>
  <c r="AN7" i="26"/>
  <c r="AN26" i="26" l="1"/>
  <c r="AN72" i="26" s="1"/>
  <c r="AN8" i="26"/>
  <c r="AN26" i="29"/>
  <c r="AN72" i="29" s="1"/>
  <c r="AN8" i="29"/>
  <c r="AN26" i="31"/>
  <c r="AN72" i="31" s="1"/>
  <c r="AN8" i="31"/>
  <c r="AN8" i="25"/>
  <c r="AN26" i="25"/>
  <c r="AN72" i="25" s="1"/>
  <c r="AN26" i="30"/>
  <c r="AN72" i="30" s="1"/>
  <c r="AN8" i="30"/>
  <c r="AN26" i="28"/>
  <c r="AN72" i="28" s="1"/>
  <c r="AN8" i="28"/>
  <c r="AF9" i="32" l="1"/>
  <c r="AF7" i="32"/>
  <c r="AN7" i="32" l="1"/>
  <c r="AF8" i="32"/>
  <c r="AF26" i="32"/>
  <c r="AF72" i="32" s="1"/>
  <c r="AN9" i="32"/>
  <c r="AN26" i="32" l="1"/>
  <c r="AN72" i="32" s="1"/>
  <c r="AN8" i="32"/>
  <c r="AF9" i="33" l="1"/>
  <c r="AF7" i="33"/>
  <c r="AF8" i="33" l="1"/>
  <c r="AF26" i="33"/>
  <c r="AF72" i="33" s="1"/>
  <c r="AN7" i="33"/>
  <c r="AN9" i="33"/>
  <c r="AN26" i="33" l="1"/>
  <c r="AN72" i="33" s="1"/>
  <c r="AN8" i="33"/>
  <c r="AF9" i="34" l="1"/>
  <c r="AF7" i="34"/>
  <c r="AF8" i="34" l="1"/>
  <c r="AF26" i="34"/>
  <c r="AF72" i="34" s="1"/>
  <c r="AN7" i="34"/>
  <c r="AN9" i="34"/>
  <c r="AN8" i="34" l="1"/>
  <c r="AN26" i="34"/>
  <c r="AN72" i="34" s="1"/>
  <c r="L25" i="33" l="1"/>
  <c r="S26" i="33"/>
  <c r="S29" i="33" l="1"/>
  <c r="S72" i="33" s="1"/>
  <c r="L25" i="32" l="1"/>
  <c r="S26" i="32"/>
  <c r="S29" i="32" l="1"/>
  <c r="S72" i="32" s="1"/>
  <c r="L25" i="31" l="1"/>
  <c r="S26" i="31"/>
  <c r="S29" i="31" l="1"/>
  <c r="S72" i="31" s="1"/>
  <c r="L69" i="36" l="1"/>
  <c r="L67" i="36"/>
  <c r="L68" i="36"/>
  <c r="S57" i="36"/>
  <c r="L65" i="36"/>
  <c r="L66" i="36"/>
  <c r="V58" i="36" l="1"/>
  <c r="L64" i="36"/>
  <c r="V57" i="36" l="1"/>
  <c r="V29" i="36"/>
  <c r="V72" i="36" s="1"/>
  <c r="L58" i="36"/>
  <c r="L57" i="36" s="1"/>
  <c r="AB3" i="34" l="1"/>
  <c r="AB3" i="35"/>
  <c r="AB3" i="30"/>
  <c r="AQ3" i="30" s="1"/>
  <c r="AB3" i="31"/>
  <c r="AQ3" i="31" s="1"/>
  <c r="AB3" i="36"/>
  <c r="AB3" i="33"/>
  <c r="AB3" i="29"/>
  <c r="AQ3" i="29" s="1"/>
  <c r="AB3" i="32"/>
  <c r="AQ3" i="32" s="1"/>
  <c r="L67" i="37" l="1"/>
  <c r="L69" i="37"/>
  <c r="L68" i="37"/>
  <c r="S57" i="37"/>
  <c r="L65" i="37"/>
  <c r="L66" i="37"/>
  <c r="L25" i="35" l="1"/>
  <c r="AH29" i="35" l="1"/>
  <c r="AH72" i="35" s="1"/>
  <c r="AH57" i="35"/>
  <c r="L4" i="35" l="1"/>
  <c r="AQ4" i="35" s="1"/>
  <c r="S21" i="35"/>
  <c r="L5" i="35" l="1"/>
  <c r="AQ5" i="35" s="1"/>
  <c r="L3" i="35"/>
  <c r="M9" i="35" l="1"/>
  <c r="M26" i="35" s="1"/>
  <c r="M72" i="35" s="1"/>
  <c r="L6" i="35"/>
  <c r="AQ6" i="35" s="1"/>
  <c r="S7" i="35" l="1"/>
  <c r="L7" i="35"/>
  <c r="S8" i="35"/>
  <c r="S26" i="35"/>
  <c r="L8" i="35"/>
  <c r="S29" i="35" l="1"/>
  <c r="S72" i="35" s="1"/>
  <c r="L25" i="34" l="1"/>
  <c r="L6" i="34" l="1"/>
  <c r="AQ6" i="34" s="1"/>
  <c r="N9" i="34" l="1"/>
  <c r="L4" i="34" l="1"/>
  <c r="AQ4" i="34" s="1"/>
  <c r="S21" i="34"/>
  <c r="L5" i="34"/>
  <c r="AQ5" i="34" s="1"/>
  <c r="M9" i="34" l="1"/>
  <c r="M26" i="34" s="1"/>
  <c r="M72" i="34" s="1"/>
  <c r="L14" i="34"/>
  <c r="L9" i="34" l="1"/>
  <c r="AQ14" i="34"/>
  <c r="S7" i="34" l="1"/>
  <c r="L3" i="34"/>
  <c r="L7" i="34" s="1"/>
  <c r="L8" i="34" l="1"/>
  <c r="S8" i="34"/>
  <c r="S26" i="34"/>
  <c r="AH29" i="34" l="1"/>
  <c r="AH72" i="34" s="1"/>
  <c r="AH57" i="34"/>
  <c r="S29" i="34" l="1"/>
  <c r="S72" i="34" s="1"/>
  <c r="N21" i="34" l="1"/>
  <c r="L24" i="34"/>
  <c r="AQ24" i="34" s="1"/>
  <c r="AQ21" i="34" s="1"/>
  <c r="L21" i="34" l="1"/>
  <c r="L26" i="34" s="1"/>
  <c r="N26" i="34"/>
  <c r="N72" i="34" s="1"/>
  <c r="P21" i="37" l="1"/>
  <c r="P26" i="37" l="1"/>
  <c r="P72" i="37" s="1"/>
  <c r="L5" i="37" l="1"/>
  <c r="AQ5" i="37" s="1"/>
  <c r="L4" i="37"/>
  <c r="AQ4" i="37" s="1"/>
  <c r="S21" i="37"/>
  <c r="N21" i="37" l="1"/>
  <c r="L21" i="37" s="1"/>
  <c r="L24" i="37"/>
  <c r="AQ24" i="37" s="1"/>
  <c r="AQ21" i="37" s="1"/>
  <c r="N9" i="37"/>
  <c r="N26" i="37" l="1"/>
  <c r="N72" i="37" s="1"/>
  <c r="L6" i="37"/>
  <c r="S7" i="37" l="1"/>
  <c r="L3" i="37"/>
  <c r="L7" i="37" s="1"/>
  <c r="AQ6" i="37"/>
  <c r="M9" i="37"/>
  <c r="M26" i="37" s="1"/>
  <c r="M72" i="37" s="1"/>
  <c r="L14" i="37"/>
  <c r="L8" i="37" l="1"/>
  <c r="S8" i="37"/>
  <c r="L9" i="37"/>
  <c r="AQ14" i="37"/>
  <c r="V58" i="37" l="1"/>
  <c r="L64" i="37"/>
  <c r="V57" i="37" l="1"/>
  <c r="V29" i="37"/>
  <c r="V72" i="37" s="1"/>
  <c r="L58" i="37"/>
  <c r="L57" i="37" s="1"/>
  <c r="L25" i="37" l="1"/>
  <c r="L26" i="37" s="1"/>
  <c r="S26" i="37"/>
  <c r="S29" i="37" l="1"/>
  <c r="S72" i="37" s="1"/>
  <c r="AB47" i="37" l="1"/>
  <c r="AQ47" i="37" s="1"/>
  <c r="AB46" i="37" l="1"/>
  <c r="AI45" i="37"/>
  <c r="AI29" i="37" s="1"/>
  <c r="AI72" i="37" s="1"/>
  <c r="AQ46" i="37" l="1"/>
  <c r="AB55" i="37" l="1"/>
  <c r="AQ55" i="37" s="1"/>
  <c r="AB53" i="37"/>
  <c r="AQ53" i="37" s="1"/>
  <c r="AB49" i="37"/>
  <c r="AQ49" i="37" s="1"/>
  <c r="AJ45" i="37" l="1"/>
  <c r="AJ29" i="37" s="1"/>
  <c r="AJ72" i="37" s="1"/>
  <c r="AB48" i="37"/>
  <c r="AQ48" i="37" l="1"/>
  <c r="AB45" i="37"/>
  <c r="AQ45" i="37" s="1"/>
  <c r="C36" i="36" l="1"/>
  <c r="D29" i="36" l="1"/>
  <c r="D72" i="36" s="1"/>
  <c r="C56" i="36"/>
  <c r="C30" i="36"/>
  <c r="C29" i="36" l="1"/>
  <c r="C72" i="36" s="1"/>
  <c r="C36" i="34" l="1"/>
  <c r="C30" i="34" l="1"/>
  <c r="C56" i="31" l="1"/>
  <c r="D29" i="31"/>
  <c r="D72" i="31" s="1"/>
  <c r="C36" i="33" l="1"/>
  <c r="C30" i="33" l="1"/>
  <c r="L36" i="31" l="1"/>
  <c r="L36" i="30"/>
  <c r="L36" i="26"/>
  <c r="C36" i="23"/>
  <c r="C36" i="22"/>
  <c r="L36" i="29" l="1"/>
  <c r="T29" i="30"/>
  <c r="T72" i="30" s="1"/>
  <c r="L30" i="30"/>
  <c r="C30" i="22"/>
  <c r="L36" i="32"/>
  <c r="T29" i="26"/>
  <c r="T72" i="26" s="1"/>
  <c r="D29" i="28"/>
  <c r="D72" i="28" s="1"/>
  <c r="C56" i="28"/>
  <c r="L36" i="28"/>
  <c r="L30" i="31"/>
  <c r="C30" i="23"/>
  <c r="T29" i="31"/>
  <c r="T72" i="31" s="1"/>
  <c r="L30" i="26"/>
  <c r="T29" i="29" l="1"/>
  <c r="T72" i="29" s="1"/>
  <c r="T29" i="28"/>
  <c r="T72" i="28" s="1"/>
  <c r="T29" i="32"/>
  <c r="T72" i="32" s="1"/>
  <c r="L30" i="29"/>
  <c r="L29" i="26"/>
  <c r="L72" i="26" s="1"/>
  <c r="L29" i="31"/>
  <c r="L30" i="28"/>
  <c r="L30" i="32"/>
  <c r="L29" i="30"/>
  <c r="L72" i="30" s="1"/>
  <c r="L36" i="33"/>
  <c r="D29" i="25" l="1"/>
  <c r="D72" i="25" s="1"/>
  <c r="C56" i="25"/>
  <c r="L29" i="29"/>
  <c r="L72" i="29" s="1"/>
  <c r="D29" i="29"/>
  <c r="D72" i="29" s="1"/>
  <c r="C56" i="29"/>
  <c r="L36" i="23"/>
  <c r="L29" i="28"/>
  <c r="L72" i="28" s="1"/>
  <c r="C56" i="26"/>
  <c r="D29" i="26"/>
  <c r="D72" i="26" s="1"/>
  <c r="L29" i="32"/>
  <c r="L36" i="34"/>
  <c r="L30" i="33"/>
  <c r="T29" i="33"/>
  <c r="T72" i="33" s="1"/>
  <c r="D29" i="24"/>
  <c r="D72" i="24" s="1"/>
  <c r="C56" i="24"/>
  <c r="AQ56" i="24" s="1"/>
  <c r="T29" i="34" l="1"/>
  <c r="T72" i="34" s="1"/>
  <c r="T29" i="23"/>
  <c r="T72" i="23" s="1"/>
  <c r="L29" i="33"/>
  <c r="L36" i="22"/>
  <c r="L30" i="23"/>
  <c r="L30" i="34"/>
  <c r="L29" i="34" l="1"/>
  <c r="L72" i="34" s="1"/>
  <c r="L29" i="23"/>
  <c r="L72" i="23" s="1"/>
  <c r="L36" i="36"/>
  <c r="L30" i="22"/>
  <c r="T29" i="22"/>
  <c r="T72" i="22" s="1"/>
  <c r="L30" i="36" l="1"/>
  <c r="T29" i="36"/>
  <c r="T72" i="36" s="1"/>
  <c r="L29" i="22"/>
  <c r="L72" i="22" s="1"/>
  <c r="L29" i="36" l="1"/>
  <c r="D29" i="30" l="1"/>
  <c r="D72" i="30" s="1"/>
  <c r="C56" i="30"/>
  <c r="D29" i="23" l="1"/>
  <c r="D72" i="23" s="1"/>
  <c r="C56" i="23"/>
  <c r="AQ56" i="23" l="1"/>
  <c r="C29" i="23"/>
  <c r="C72" i="23" s="1"/>
  <c r="D29" i="22" l="1"/>
  <c r="D72" i="22" s="1"/>
  <c r="C56" i="22"/>
  <c r="AQ56" i="22" l="1"/>
  <c r="C29" i="22"/>
  <c r="C72" i="22" s="1"/>
  <c r="C56" i="32" l="1"/>
  <c r="D29" i="32"/>
  <c r="D72" i="32" s="1"/>
  <c r="C56" i="33" l="1"/>
  <c r="C29" i="33" s="1"/>
  <c r="C72" i="33" s="1"/>
  <c r="D29" i="33"/>
  <c r="D72" i="33" s="1"/>
  <c r="C56" i="34" l="1"/>
  <c r="C29" i="34" s="1"/>
  <c r="C72" i="34" s="1"/>
  <c r="D29" i="34"/>
  <c r="D72" i="34" s="1"/>
  <c r="C56" i="35"/>
  <c r="D29" i="35"/>
  <c r="D72" i="35" s="1"/>
  <c r="C36" i="29" l="1"/>
  <c r="C30" i="29" l="1"/>
  <c r="C29" i="29" l="1"/>
  <c r="C72" i="29" s="1"/>
  <c r="C36" i="24" l="1"/>
  <c r="C30" i="24" l="1"/>
  <c r="C29" i="24" l="1"/>
  <c r="C72" i="24" s="1"/>
  <c r="C36" i="30" l="1"/>
  <c r="C30" i="30" l="1"/>
  <c r="C29" i="30" l="1"/>
  <c r="C72" i="30" s="1"/>
  <c r="C36" i="28" l="1"/>
  <c r="C30" i="28" l="1"/>
  <c r="C29" i="28" l="1"/>
  <c r="C72" i="28" s="1"/>
  <c r="C36" i="31" l="1"/>
  <c r="C30" i="31" l="1"/>
  <c r="C29" i="31" l="1"/>
  <c r="C72" i="31" s="1"/>
  <c r="C36" i="26" l="1"/>
  <c r="C30" i="26" l="1"/>
  <c r="C29" i="26" l="1"/>
  <c r="C72" i="26" s="1"/>
  <c r="C36" i="35" l="1"/>
  <c r="C30" i="35" l="1"/>
  <c r="C29" i="35" l="1"/>
  <c r="C72" i="35" s="1"/>
  <c r="C36" i="37"/>
  <c r="C30" i="37" l="1"/>
  <c r="C29" i="37" l="1"/>
  <c r="C72" i="37" s="1"/>
  <c r="L36" i="35" l="1"/>
  <c r="T29" i="35" l="1"/>
  <c r="T72" i="35" s="1"/>
  <c r="L30" i="35"/>
  <c r="L29" i="35" l="1"/>
  <c r="C36" i="32" l="1"/>
  <c r="C30" i="32" l="1"/>
  <c r="C29" i="32" l="1"/>
  <c r="C72" i="32" s="1"/>
  <c r="L36" i="25"/>
  <c r="T29" i="25" l="1"/>
  <c r="T72" i="25" s="1"/>
  <c r="L30" i="25"/>
  <c r="C36" i="25" l="1"/>
  <c r="L29" i="25"/>
  <c r="L72" i="25" s="1"/>
  <c r="C30" i="25" l="1"/>
  <c r="C29" i="25" l="1"/>
  <c r="C72" i="25" s="1"/>
  <c r="L36" i="24"/>
  <c r="L30" i="24" l="1"/>
  <c r="T29" i="24"/>
  <c r="T72" i="24" s="1"/>
  <c r="L29" i="24" l="1"/>
  <c r="L72" i="24" s="1"/>
  <c r="T29" i="37" l="1"/>
  <c r="T72" i="37" s="1"/>
  <c r="L36" i="37" l="1"/>
  <c r="AQ42" i="2" l="1"/>
  <c r="AQ37" i="2"/>
  <c r="AQ33" i="2"/>
  <c r="AQ38" i="2"/>
  <c r="AQ43" i="2"/>
  <c r="AQ40" i="2"/>
  <c r="AQ41" i="2"/>
  <c r="L30" i="37"/>
  <c r="AQ34" i="2"/>
  <c r="L29" i="37" l="1"/>
  <c r="L72" i="37" s="1"/>
  <c r="AQ31" i="2"/>
  <c r="AQ32" i="2"/>
  <c r="AQ39" i="2"/>
  <c r="AQ36" i="2"/>
  <c r="AQ35" i="2"/>
  <c r="AQ36" i="23" l="1"/>
  <c r="AQ36" i="22"/>
  <c r="AQ36" i="24"/>
  <c r="L42" i="16" l="1"/>
  <c r="AQ42" i="16" s="1"/>
  <c r="L36" i="16"/>
  <c r="L42" i="15"/>
  <c r="AQ42" i="15" s="1"/>
  <c r="L37" i="16"/>
  <c r="AQ37" i="16" s="1"/>
  <c r="L38" i="15"/>
  <c r="AQ38" i="15" s="1"/>
  <c r="L33" i="15"/>
  <c r="AQ33" i="15" s="1"/>
  <c r="L37" i="15"/>
  <c r="AQ37" i="15" s="1"/>
  <c r="L41" i="16"/>
  <c r="AQ41" i="16" s="1"/>
  <c r="L39" i="16"/>
  <c r="L40" i="15"/>
  <c r="AQ40" i="15" s="1"/>
  <c r="L36" i="15"/>
  <c r="L39" i="15"/>
  <c r="L43" i="15"/>
  <c r="AQ43" i="15" s="1"/>
  <c r="L34" i="15"/>
  <c r="AQ34" i="15" s="1"/>
  <c r="L32" i="15"/>
  <c r="L43" i="16"/>
  <c r="AQ43" i="16" s="1"/>
  <c r="L33" i="16"/>
  <c r="AQ33" i="16" s="1"/>
  <c r="L32" i="16"/>
  <c r="L40" i="16"/>
  <c r="AQ40" i="16" s="1"/>
  <c r="L35" i="16"/>
  <c r="L34" i="16"/>
  <c r="AQ34" i="16" s="1"/>
  <c r="L38" i="16"/>
  <c r="AQ38" i="16" s="1"/>
  <c r="L41" i="15"/>
  <c r="AQ41" i="15" s="1"/>
  <c r="L35" i="15"/>
  <c r="L36" i="14" l="1"/>
  <c r="L34" i="14"/>
  <c r="AQ34" i="14" s="1"/>
  <c r="L39" i="14"/>
  <c r="L38" i="14"/>
  <c r="AQ38" i="14" s="1"/>
  <c r="L31" i="15"/>
  <c r="L43" i="14"/>
  <c r="AQ43" i="14" s="1"/>
  <c r="AQ32" i="15"/>
  <c r="AQ35" i="15"/>
  <c r="L32" i="14"/>
  <c r="AQ32" i="16"/>
  <c r="AQ35" i="16"/>
  <c r="L35" i="14"/>
  <c r="L31" i="16"/>
  <c r="L40" i="14"/>
  <c r="AQ40" i="14" s="1"/>
  <c r="AQ39" i="15"/>
  <c r="L41" i="14"/>
  <c r="AQ41" i="14" s="1"/>
  <c r="AQ39" i="16"/>
  <c r="AQ36" i="16"/>
  <c r="L37" i="14"/>
  <c r="AQ37" i="14" s="1"/>
  <c r="AQ36" i="15"/>
  <c r="L33" i="14"/>
  <c r="AQ33" i="14" s="1"/>
  <c r="L42" i="14"/>
  <c r="AQ42" i="14" s="1"/>
  <c r="L37" i="13" l="1"/>
  <c r="AQ37" i="13" s="1"/>
  <c r="L34" i="13"/>
  <c r="AQ34" i="13" s="1"/>
  <c r="L35" i="13"/>
  <c r="L42" i="13"/>
  <c r="AQ42" i="13" s="1"/>
  <c r="L39" i="13"/>
  <c r="AQ32" i="14"/>
  <c r="L36" i="13"/>
  <c r="L30" i="16"/>
  <c r="AQ31" i="16"/>
  <c r="L43" i="13"/>
  <c r="AQ43" i="13" s="1"/>
  <c r="AQ39" i="13"/>
  <c r="L40" i="13"/>
  <c r="AQ40" i="13" s="1"/>
  <c r="AQ39" i="14"/>
  <c r="L30" i="15"/>
  <c r="AQ31" i="15"/>
  <c r="L32" i="13"/>
  <c r="L31" i="14"/>
  <c r="AQ35" i="13"/>
  <c r="AQ35" i="14"/>
  <c r="L33" i="13"/>
  <c r="AQ33" i="13" s="1"/>
  <c r="L31" i="13"/>
  <c r="AQ36" i="14"/>
  <c r="L38" i="13"/>
  <c r="AQ38" i="13" s="1"/>
  <c r="L41" i="13"/>
  <c r="AQ41" i="13" s="1"/>
  <c r="L40" i="12" l="1"/>
  <c r="AQ40" i="12" s="1"/>
  <c r="AQ36" i="13"/>
  <c r="L42" i="12"/>
  <c r="AQ42" i="12" s="1"/>
  <c r="L38" i="12"/>
  <c r="AQ38" i="12" s="1"/>
  <c r="L31" i="12"/>
  <c r="AQ32" i="13"/>
  <c r="L30" i="14"/>
  <c r="AQ31" i="14"/>
  <c r="L41" i="12"/>
  <c r="AQ41" i="12" s="1"/>
  <c r="L30" i="13"/>
  <c r="AQ31" i="13"/>
  <c r="L43" i="12"/>
  <c r="AQ43" i="12" s="1"/>
  <c r="L35" i="12"/>
  <c r="L37" i="12"/>
  <c r="AQ37" i="12" s="1"/>
  <c r="L39" i="12"/>
  <c r="L34" i="12"/>
  <c r="AQ34" i="12" s="1"/>
  <c r="AQ30" i="16"/>
  <c r="L29" i="16"/>
  <c r="L72" i="16" s="1"/>
  <c r="AQ72" i="16" s="1"/>
  <c r="AQ73" i="16" s="1"/>
  <c r="L32" i="12"/>
  <c r="L33" i="12"/>
  <c r="AQ33" i="12" s="1"/>
  <c r="AQ30" i="15"/>
  <c r="L29" i="15"/>
  <c r="L72" i="15" s="1"/>
  <c r="AQ72" i="15" s="1"/>
  <c r="AQ73" i="15" s="1"/>
  <c r="L36" i="12"/>
  <c r="L38" i="11" l="1"/>
  <c r="AQ38" i="11" s="1"/>
  <c r="AQ29" i="15"/>
  <c r="AQ32" i="12"/>
  <c r="L34" i="11"/>
  <c r="AQ34" i="11" s="1"/>
  <c r="AQ29" i="16"/>
  <c r="AQ39" i="12"/>
  <c r="AQ30" i="13"/>
  <c r="L29" i="13"/>
  <c r="L72" i="13" s="1"/>
  <c r="AQ72" i="13" s="1"/>
  <c r="AQ73" i="13" s="1"/>
  <c r="L43" i="11"/>
  <c r="AQ43" i="11" s="1"/>
  <c r="L37" i="11"/>
  <c r="AQ37" i="11" s="1"/>
  <c r="L35" i="11"/>
  <c r="L39" i="11"/>
  <c r="L32" i="11"/>
  <c r="L36" i="11"/>
  <c r="L30" i="12"/>
  <c r="AQ31" i="12"/>
  <c r="L40" i="11"/>
  <c r="AQ40" i="11" s="1"/>
  <c r="L31" i="11"/>
  <c r="L42" i="11"/>
  <c r="AQ42" i="11" s="1"/>
  <c r="AQ30" i="14"/>
  <c r="L29" i="14"/>
  <c r="L72" i="14" s="1"/>
  <c r="AQ72" i="14" s="1"/>
  <c r="AQ73" i="14" s="1"/>
  <c r="L33" i="11"/>
  <c r="AQ33" i="11" s="1"/>
  <c r="AQ36" i="12"/>
  <c r="AQ35" i="12"/>
  <c r="L41" i="11"/>
  <c r="AQ41" i="11" s="1"/>
  <c r="L34" i="10" l="1"/>
  <c r="AQ34" i="10" s="1"/>
  <c r="L35" i="10"/>
  <c r="AQ35" i="10" s="1"/>
  <c r="L36" i="10"/>
  <c r="L31" i="10"/>
  <c r="AQ29" i="13"/>
  <c r="AQ36" i="11"/>
  <c r="AQ32" i="11"/>
  <c r="AQ39" i="11"/>
  <c r="L40" i="10"/>
  <c r="AQ40" i="10" s="1"/>
  <c r="L41" i="10"/>
  <c r="AQ41" i="10" s="1"/>
  <c r="AQ29" i="14"/>
  <c r="L38" i="10"/>
  <c r="AQ38" i="10" s="1"/>
  <c r="L39" i="10"/>
  <c r="L32" i="10"/>
  <c r="L37" i="10"/>
  <c r="AQ37" i="10" s="1"/>
  <c r="AQ30" i="12"/>
  <c r="L29" i="12"/>
  <c r="L72" i="12" s="1"/>
  <c r="AQ72" i="12" s="1"/>
  <c r="AQ73" i="12" s="1"/>
  <c r="AQ35" i="11"/>
  <c r="L42" i="10"/>
  <c r="AQ42" i="10" s="1"/>
  <c r="L43" i="10"/>
  <c r="AQ43" i="10" s="1"/>
  <c r="L30" i="11"/>
  <c r="AQ31" i="11"/>
  <c r="L33" i="10"/>
  <c r="AQ33" i="10" s="1"/>
  <c r="L34" i="9" l="1"/>
  <c r="AQ34" i="9" s="1"/>
  <c r="AQ36" i="10"/>
  <c r="L42" i="9"/>
  <c r="AQ42" i="9" s="1"/>
  <c r="L32" i="9"/>
  <c r="L35" i="9"/>
  <c r="L31" i="9"/>
  <c r="L40" i="9"/>
  <c r="AQ40" i="9" s="1"/>
  <c r="AQ29" i="12"/>
  <c r="L39" i="9"/>
  <c r="L37" i="9"/>
  <c r="AQ37" i="9" s="1"/>
  <c r="L38" i="9"/>
  <c r="AQ38" i="9" s="1"/>
  <c r="AQ39" i="10"/>
  <c r="AQ30" i="11"/>
  <c r="L29" i="11"/>
  <c r="L72" i="11" s="1"/>
  <c r="AQ72" i="11" s="1"/>
  <c r="AQ73" i="11" s="1"/>
  <c r="L41" i="9"/>
  <c r="AQ41" i="9" s="1"/>
  <c r="L36" i="9"/>
  <c r="AQ32" i="10"/>
  <c r="L30" i="10"/>
  <c r="AQ31" i="10"/>
  <c r="L33" i="9"/>
  <c r="AQ33" i="9" s="1"/>
  <c r="L43" i="9"/>
  <c r="AQ43" i="9" s="1"/>
  <c r="L41" i="8"/>
  <c r="AQ41" i="8" s="1"/>
  <c r="L39" i="8"/>
  <c r="L40" i="8" l="1"/>
  <c r="AQ40" i="8" s="1"/>
  <c r="L43" i="8"/>
  <c r="AQ43" i="8" s="1"/>
  <c r="L33" i="8"/>
  <c r="AQ33" i="8" s="1"/>
  <c r="L38" i="8"/>
  <c r="AQ38" i="8" s="1"/>
  <c r="L35" i="8"/>
  <c r="AQ36" i="9"/>
  <c r="AQ39" i="9"/>
  <c r="L42" i="8"/>
  <c r="AQ42" i="8" s="1"/>
  <c r="L32" i="8"/>
  <c r="L30" i="9"/>
  <c r="AQ31" i="9"/>
  <c r="L34" i="8"/>
  <c r="AQ34" i="8" s="1"/>
  <c r="L37" i="8"/>
  <c r="AQ37" i="8" s="1"/>
  <c r="AQ35" i="9"/>
  <c r="AQ29" i="11"/>
  <c r="L36" i="8"/>
  <c r="AQ39" i="8"/>
  <c r="AQ30" i="10"/>
  <c r="L29" i="10"/>
  <c r="L72" i="10" s="1"/>
  <c r="AQ72" i="10" s="1"/>
  <c r="AQ73" i="10" s="1"/>
  <c r="AQ32" i="9"/>
  <c r="L31" i="8"/>
  <c r="L35" i="7" l="1"/>
  <c r="L36" i="7"/>
  <c r="L43" i="7"/>
  <c r="AQ43" i="7" s="1"/>
  <c r="AQ36" i="8"/>
  <c r="AQ35" i="7"/>
  <c r="L39" i="7"/>
  <c r="L38" i="7"/>
  <c r="AQ38" i="7" s="1"/>
  <c r="L30" i="8"/>
  <c r="AQ31" i="8"/>
  <c r="L31" i="7"/>
  <c r="AQ32" i="8"/>
  <c r="L32" i="7"/>
  <c r="L42" i="7"/>
  <c r="AQ42" i="7" s="1"/>
  <c r="L40" i="7"/>
  <c r="AQ40" i="7" s="1"/>
  <c r="AQ35" i="8"/>
  <c r="AQ36" i="7"/>
  <c r="AQ29" i="10"/>
  <c r="L34" i="7"/>
  <c r="AQ34" i="7" s="1"/>
  <c r="L41" i="7"/>
  <c r="AQ41" i="7" s="1"/>
  <c r="AQ30" i="9"/>
  <c r="L29" i="9"/>
  <c r="L72" i="9" s="1"/>
  <c r="AQ72" i="9" s="1"/>
  <c r="AQ73" i="9" s="1"/>
  <c r="L33" i="7"/>
  <c r="AQ33" i="7" s="1"/>
  <c r="L37" i="7"/>
  <c r="AQ37" i="7" s="1"/>
  <c r="L43" i="6" l="1"/>
  <c r="AQ43" i="6" s="1"/>
  <c r="L42" i="6"/>
  <c r="AQ42" i="6" s="1"/>
  <c r="L38" i="6"/>
  <c r="AQ38" i="6" s="1"/>
  <c r="L35" i="6"/>
  <c r="L41" i="6"/>
  <c r="AQ41" i="6" s="1"/>
  <c r="L40" i="6"/>
  <c r="AQ40" i="6" s="1"/>
  <c r="L34" i="6"/>
  <c r="AQ34" i="6" s="1"/>
  <c r="AQ29" i="9"/>
  <c r="L39" i="6"/>
  <c r="L31" i="6"/>
  <c r="L37" i="6"/>
  <c r="AQ37" i="6" s="1"/>
  <c r="L33" i="6"/>
  <c r="AQ33" i="6" s="1"/>
  <c r="L30" i="7"/>
  <c r="AQ31" i="7"/>
  <c r="AQ32" i="7"/>
  <c r="AQ39" i="7"/>
  <c r="L32" i="6"/>
  <c r="L36" i="6"/>
  <c r="L39" i="5"/>
  <c r="AQ30" i="8"/>
  <c r="L29" i="8"/>
  <c r="L72" i="8" s="1"/>
  <c r="AQ72" i="8" s="1"/>
  <c r="AQ73" i="8" s="1"/>
  <c r="L43" i="5"/>
  <c r="AQ43" i="5" s="1"/>
  <c r="AQ35" i="6" l="1"/>
  <c r="L34" i="5"/>
  <c r="AQ34" i="5" s="1"/>
  <c r="L42" i="5"/>
  <c r="AQ42" i="5" s="1"/>
  <c r="AQ39" i="5"/>
  <c r="AQ36" i="6"/>
  <c r="L40" i="5"/>
  <c r="AQ40" i="5" s="1"/>
  <c r="AQ39" i="6"/>
  <c r="L31" i="5"/>
  <c r="L38" i="5"/>
  <c r="AQ38" i="5" s="1"/>
  <c r="L41" i="5"/>
  <c r="AQ41" i="5" s="1"/>
  <c r="L32" i="5"/>
  <c r="AQ30" i="7"/>
  <c r="L29" i="7"/>
  <c r="L72" i="7" s="1"/>
  <c r="AQ72" i="7" s="1"/>
  <c r="AQ73" i="7" s="1"/>
  <c r="L35" i="5"/>
  <c r="AQ32" i="6"/>
  <c r="L37" i="4"/>
  <c r="AQ37" i="4" s="1"/>
  <c r="AQ29" i="8"/>
  <c r="L33" i="5"/>
  <c r="AQ33" i="5" s="1"/>
  <c r="L36" i="5"/>
  <c r="L37" i="5"/>
  <c r="AQ37" i="5" s="1"/>
  <c r="L30" i="6"/>
  <c r="AQ31" i="6"/>
  <c r="L42" i="4" l="1"/>
  <c r="AQ42" i="4" s="1"/>
  <c r="L35" i="4"/>
  <c r="L33" i="4"/>
  <c r="AQ33" i="4" s="1"/>
  <c r="AQ32" i="5"/>
  <c r="AQ35" i="5"/>
  <c r="L32" i="4"/>
  <c r="L34" i="4"/>
  <c r="AQ34" i="4" s="1"/>
  <c r="L41" i="4"/>
  <c r="AQ41" i="4" s="1"/>
  <c r="L38" i="4"/>
  <c r="AQ38" i="4" s="1"/>
  <c r="L36" i="4"/>
  <c r="AQ29" i="7"/>
  <c r="L30" i="5"/>
  <c r="AQ31" i="5"/>
  <c r="AQ36" i="5"/>
  <c r="L39" i="4"/>
  <c r="L31" i="4"/>
  <c r="AQ30" i="6"/>
  <c r="L29" i="6"/>
  <c r="L72" i="6" s="1"/>
  <c r="AQ72" i="6" s="1"/>
  <c r="AQ73" i="6" s="1"/>
  <c r="L43" i="4"/>
  <c r="AQ43" i="4" s="1"/>
  <c r="L40" i="4"/>
  <c r="AQ40" i="4" s="1"/>
  <c r="AQ35" i="4" l="1"/>
  <c r="L35" i="1"/>
  <c r="L36" i="1"/>
  <c r="L39" i="1"/>
  <c r="AQ30" i="5"/>
  <c r="L29" i="5"/>
  <c r="L72" i="5" s="1"/>
  <c r="AQ72" i="5" s="1"/>
  <c r="AQ73" i="5" s="1"/>
  <c r="AQ36" i="1"/>
  <c r="L43" i="1"/>
  <c r="AQ43" i="1" s="1"/>
  <c r="AQ35" i="1"/>
  <c r="AQ32" i="4"/>
  <c r="L41" i="1"/>
  <c r="AQ41" i="1" s="1"/>
  <c r="AQ36" i="4"/>
  <c r="AQ39" i="1"/>
  <c r="AQ39" i="4"/>
  <c r="L31" i="1"/>
  <c r="L33" i="1"/>
  <c r="AQ33" i="1" s="1"/>
  <c r="L30" i="4"/>
  <c r="AQ31" i="4"/>
  <c r="L37" i="1"/>
  <c r="AQ37" i="1" s="1"/>
  <c r="L32" i="1"/>
  <c r="L42" i="1"/>
  <c r="AQ42" i="1" s="1"/>
  <c r="L34" i="1"/>
  <c r="AQ34" i="1" s="1"/>
  <c r="L40" i="1"/>
  <c r="AQ40" i="1" s="1"/>
  <c r="AQ29" i="6"/>
  <c r="L38" i="1"/>
  <c r="AQ38" i="1" s="1"/>
  <c r="L37" i="17" l="1"/>
  <c r="L33" i="17"/>
  <c r="L39" i="17"/>
  <c r="L38" i="17"/>
  <c r="AQ38" i="17" s="1"/>
  <c r="AQ29" i="5"/>
  <c r="AQ32" i="1"/>
  <c r="L34" i="17"/>
  <c r="L43" i="17"/>
  <c r="L42" i="17"/>
  <c r="L41" i="18"/>
  <c r="L31" i="17"/>
  <c r="L41" i="17"/>
  <c r="L30" i="1"/>
  <c r="AQ31" i="1"/>
  <c r="L32" i="17"/>
  <c r="L36" i="17"/>
  <c r="L40" i="17"/>
  <c r="AQ30" i="4"/>
  <c r="L29" i="4"/>
  <c r="L72" i="4" s="1"/>
  <c r="AQ72" i="4" s="1"/>
  <c r="AQ73" i="4" s="1"/>
  <c r="L35" i="17"/>
  <c r="L36" i="18" l="1"/>
  <c r="L37" i="18"/>
  <c r="L40" i="18"/>
  <c r="L39" i="18"/>
  <c r="L42" i="18"/>
  <c r="L32" i="18"/>
  <c r="L43" i="18"/>
  <c r="L30" i="17"/>
  <c r="L33" i="18"/>
  <c r="L38" i="18"/>
  <c r="AQ38" i="18" s="1"/>
  <c r="AQ30" i="1"/>
  <c r="L29" i="1"/>
  <c r="L72" i="1" s="1"/>
  <c r="AQ72" i="1" s="1"/>
  <c r="AQ73" i="1" s="1"/>
  <c r="L35" i="18"/>
  <c r="L31" i="18"/>
  <c r="AQ29" i="4"/>
  <c r="L34" i="18"/>
  <c r="L40" i="19"/>
  <c r="L35" i="19" l="1"/>
  <c r="L34" i="19"/>
  <c r="L31" i="19"/>
  <c r="L30" i="18"/>
  <c r="L29" i="17"/>
  <c r="L72" i="17" s="1"/>
  <c r="L32" i="19"/>
  <c r="L42" i="19"/>
  <c r="L43" i="19"/>
  <c r="L39" i="19"/>
  <c r="L36" i="19"/>
  <c r="L33" i="19"/>
  <c r="L38" i="19"/>
  <c r="AQ38" i="19" s="1"/>
  <c r="AQ29" i="1"/>
  <c r="L37" i="19"/>
  <c r="L41" i="19"/>
  <c r="L42" i="21"/>
  <c r="L38" i="21" l="1"/>
  <c r="AQ38" i="21" s="1"/>
  <c r="L43" i="21"/>
  <c r="L39" i="21"/>
  <c r="L36" i="21"/>
  <c r="L34" i="21"/>
  <c r="L31" i="21"/>
  <c r="L33" i="21"/>
  <c r="L32" i="21"/>
  <c r="L40" i="21"/>
  <c r="L35" i="21"/>
  <c r="L29" i="18"/>
  <c r="L72" i="18" s="1"/>
  <c r="L37" i="21"/>
  <c r="L41" i="21"/>
  <c r="L30" i="19"/>
  <c r="L30" i="21" l="1"/>
  <c r="L29" i="19"/>
  <c r="L72" i="19" s="1"/>
  <c r="L29" i="21" l="1"/>
  <c r="L72" i="21" s="1"/>
  <c r="W21" i="35" l="1"/>
  <c r="W26" i="35" s="1"/>
  <c r="W72" i="35" s="1"/>
  <c r="W21" i="33"/>
  <c r="W26" i="33" s="1"/>
  <c r="W72" i="33" s="1"/>
  <c r="W21" i="32"/>
  <c r="W26" i="32" s="1"/>
  <c r="W72" i="32" s="1"/>
  <c r="W21" i="31"/>
  <c r="W26" i="31" s="1"/>
  <c r="W72" i="31" s="1"/>
  <c r="L14" i="35" l="1"/>
  <c r="N9" i="35"/>
  <c r="N21" i="32"/>
  <c r="L21" i="32" s="1"/>
  <c r="L24" i="32"/>
  <c r="AQ24" i="32" s="1"/>
  <c r="AQ21" i="32" s="1"/>
  <c r="N21" i="35"/>
  <c r="L21" i="35" s="1"/>
  <c r="L24" i="35"/>
  <c r="AQ24" i="35" s="1"/>
  <c r="AQ21" i="35" s="1"/>
  <c r="L14" i="33"/>
  <c r="N9" i="33"/>
  <c r="N9" i="31"/>
  <c r="L14" i="31"/>
  <c r="N9" i="32"/>
  <c r="N26" i="32" s="1"/>
  <c r="N72" i="32" s="1"/>
  <c r="L14" i="32"/>
  <c r="N21" i="31"/>
  <c r="L21" i="31" s="1"/>
  <c r="L24" i="31"/>
  <c r="AQ24" i="31" s="1"/>
  <c r="AQ21" i="31" s="1"/>
  <c r="L24" i="33"/>
  <c r="AQ24" i="33" s="1"/>
  <c r="AQ21" i="33" s="1"/>
  <c r="N21" i="33"/>
  <c r="L21" i="33" s="1"/>
  <c r="N26" i="35" l="1"/>
  <c r="N72" i="35" s="1"/>
  <c r="N26" i="31"/>
  <c r="N72" i="31" s="1"/>
  <c r="L9" i="31"/>
  <c r="L26" i="31" s="1"/>
  <c r="L72" i="31" s="1"/>
  <c r="AQ14" i="31"/>
  <c r="L9" i="35"/>
  <c r="L26" i="35" s="1"/>
  <c r="L72" i="35" s="1"/>
  <c r="AQ14" i="35"/>
  <c r="N26" i="33"/>
  <c r="N72" i="33" s="1"/>
  <c r="L9" i="33"/>
  <c r="L26" i="33" s="1"/>
  <c r="L72" i="33" s="1"/>
  <c r="AQ14" i="33"/>
  <c r="AQ14" i="32"/>
  <c r="L9" i="32"/>
  <c r="L26" i="32" s="1"/>
  <c r="L72" i="32" s="1"/>
  <c r="AB38" i="37" l="1"/>
  <c r="AQ38" i="37" s="1"/>
  <c r="AB36" i="37"/>
  <c r="AB32" i="37" l="1"/>
  <c r="AQ36" i="37"/>
  <c r="AB38" i="36" l="1"/>
  <c r="AQ38" i="36" s="1"/>
  <c r="AB10" i="34" l="1"/>
  <c r="AB36" i="32"/>
  <c r="AB10" i="28"/>
  <c r="AB36" i="31"/>
  <c r="AB38" i="25"/>
  <c r="AQ38" i="25" s="1"/>
  <c r="AB11" i="33"/>
  <c r="AQ11" i="33" s="1"/>
  <c r="AB10" i="32"/>
  <c r="AB10" i="35"/>
  <c r="AB10" i="29"/>
  <c r="AB10" i="26"/>
  <c r="AB11" i="35"/>
  <c r="AQ11" i="35" s="1"/>
  <c r="AB38" i="35"/>
  <c r="AQ38" i="35" s="1"/>
  <c r="AB38" i="32"/>
  <c r="AQ38" i="32" s="1"/>
  <c r="AB36" i="25"/>
  <c r="AB38" i="30"/>
  <c r="AQ38" i="30" s="1"/>
  <c r="AB36" i="35"/>
  <c r="AB38" i="29"/>
  <c r="AQ38" i="29" s="1"/>
  <c r="AB11" i="34"/>
  <c r="AQ11" i="34" s="1"/>
  <c r="AB36" i="29"/>
  <c r="AB36" i="36"/>
  <c r="AB10" i="25"/>
  <c r="AB11" i="31"/>
  <c r="AQ11" i="31" s="1"/>
  <c r="AB38" i="28"/>
  <c r="AQ38" i="28" s="1"/>
  <c r="AB10" i="31"/>
  <c r="AB11" i="25"/>
  <c r="AQ11" i="25" s="1"/>
  <c r="AB36" i="30"/>
  <c r="AB10" i="36"/>
  <c r="AB11" i="28"/>
  <c r="AQ11" i="28" s="1"/>
  <c r="AB36" i="28"/>
  <c r="AB10" i="33"/>
  <c r="AE9" i="33"/>
  <c r="AB38" i="26"/>
  <c r="AQ38" i="26" s="1"/>
  <c r="AB36" i="33"/>
  <c r="AB36" i="26"/>
  <c r="AB10" i="30"/>
  <c r="AE9" i="31" l="1"/>
  <c r="AE9" i="25"/>
  <c r="AQ10" i="33"/>
  <c r="AB9" i="33"/>
  <c r="AQ36" i="33"/>
  <c r="AQ36" i="25"/>
  <c r="AQ36" i="31"/>
  <c r="AQ10" i="36"/>
  <c r="AQ36" i="30"/>
  <c r="AB32" i="29"/>
  <c r="AQ10" i="29"/>
  <c r="AB32" i="36"/>
  <c r="AB36" i="34"/>
  <c r="AQ10" i="31"/>
  <c r="AB9" i="31"/>
  <c r="AQ10" i="25"/>
  <c r="AB9" i="25"/>
  <c r="AE9" i="28"/>
  <c r="AB38" i="31"/>
  <c r="AQ38" i="31" s="1"/>
  <c r="AQ10" i="28"/>
  <c r="AB9" i="28"/>
  <c r="AQ10" i="35"/>
  <c r="AB9" i="35"/>
  <c r="AB32" i="26"/>
  <c r="AQ36" i="36"/>
  <c r="AQ36" i="35"/>
  <c r="AE9" i="35"/>
  <c r="AB32" i="30"/>
  <c r="AB32" i="28"/>
  <c r="AB32" i="33"/>
  <c r="AB32" i="35"/>
  <c r="AQ36" i="28"/>
  <c r="AQ10" i="32"/>
  <c r="AB32" i="32"/>
  <c r="AB32" i="34"/>
  <c r="AB38" i="33"/>
  <c r="AQ38" i="33" s="1"/>
  <c r="AQ36" i="29"/>
  <c r="AB32" i="25"/>
  <c r="AQ10" i="30"/>
  <c r="AB38" i="34"/>
  <c r="AQ38" i="34" s="1"/>
  <c r="AQ10" i="26"/>
  <c r="AQ36" i="32"/>
  <c r="AQ36" i="26"/>
  <c r="AE9" i="34"/>
  <c r="AQ10" i="34"/>
  <c r="AB9" i="34"/>
  <c r="AQ36" i="34" l="1"/>
  <c r="AB11" i="32"/>
  <c r="AE9" i="32"/>
  <c r="AB32" i="31"/>
  <c r="AB11" i="26"/>
  <c r="AE9" i="26"/>
  <c r="AB11" i="29"/>
  <c r="AE9" i="29"/>
  <c r="AB11" i="30"/>
  <c r="AE9" i="30"/>
  <c r="AQ11" i="30" l="1"/>
  <c r="AB9" i="30"/>
  <c r="AB34" i="35"/>
  <c r="AE30" i="35"/>
  <c r="AQ11" i="29"/>
  <c r="AB9" i="29"/>
  <c r="AQ11" i="26"/>
  <c r="AB9" i="26"/>
  <c r="AQ11" i="32"/>
  <c r="AB9" i="32"/>
  <c r="AB34" i="25" l="1"/>
  <c r="AE30" i="25"/>
  <c r="AE30" i="29"/>
  <c r="AB34" i="29"/>
  <c r="AQ34" i="35"/>
  <c r="AB30" i="35"/>
  <c r="AB34" i="34" l="1"/>
  <c r="AE30" i="34"/>
  <c r="AQ34" i="29"/>
  <c r="AB30" i="29"/>
  <c r="AQ34" i="25"/>
  <c r="AB30" i="25"/>
  <c r="AB34" i="26"/>
  <c r="AE30" i="26"/>
  <c r="AB34" i="28"/>
  <c r="AE30" i="28"/>
  <c r="AE30" i="33"/>
  <c r="AB34" i="33"/>
  <c r="AB34" i="30"/>
  <c r="AE30" i="30"/>
  <c r="AB34" i="32"/>
  <c r="AE30" i="32"/>
  <c r="AB34" i="31"/>
  <c r="AE30" i="31"/>
  <c r="AQ34" i="34" l="1"/>
  <c r="AB30" i="34"/>
  <c r="AQ34" i="26"/>
  <c r="AB30" i="26"/>
  <c r="AQ34" i="28"/>
  <c r="AB30" i="28"/>
  <c r="AQ34" i="32"/>
  <c r="AB30" i="32"/>
  <c r="AQ34" i="30"/>
  <c r="AB30" i="30"/>
  <c r="AQ34" i="33"/>
  <c r="AB30" i="33"/>
  <c r="AB10" i="37"/>
  <c r="AQ34" i="31"/>
  <c r="AB30" i="31"/>
  <c r="AQ10" i="37" l="1"/>
  <c r="AE9" i="37" l="1"/>
  <c r="AB11" i="37"/>
  <c r="AQ11" i="37" l="1"/>
  <c r="AB9" i="37"/>
  <c r="AB34" i="37"/>
  <c r="AE30" i="37"/>
  <c r="AQ34" i="37" l="1"/>
  <c r="AB30" i="37"/>
  <c r="AB11" i="36" l="1"/>
  <c r="AE9" i="36"/>
  <c r="AB34" i="36"/>
  <c r="AE30" i="36"/>
  <c r="AB64" i="36" l="1"/>
  <c r="AQ64" i="36" s="1"/>
  <c r="AB69" i="36"/>
  <c r="AQ69" i="36" s="1"/>
  <c r="AQ34" i="36"/>
  <c r="AB30" i="36"/>
  <c r="AQ11" i="36"/>
  <c r="AB9" i="36"/>
  <c r="AB60" i="36" l="1"/>
  <c r="AQ60" i="36" s="1"/>
  <c r="AB61" i="36"/>
  <c r="AQ61" i="36" s="1"/>
  <c r="AB63" i="36"/>
  <c r="AQ63" i="36" s="1"/>
  <c r="AB68" i="36"/>
  <c r="AQ68" i="36" s="1"/>
  <c r="AB67" i="36"/>
  <c r="AQ67" i="36" s="1"/>
  <c r="AB62" i="36"/>
  <c r="AQ62" i="36" s="1"/>
  <c r="AB59" i="36" l="1"/>
  <c r="AQ59" i="36" s="1"/>
  <c r="AE58" i="36"/>
  <c r="AB66" i="36"/>
  <c r="AQ66" i="36" s="1"/>
  <c r="AE65" i="36"/>
  <c r="AB65" i="36" s="1"/>
  <c r="AQ65" i="36" s="1"/>
  <c r="AE57" i="36" l="1"/>
  <c r="AB58" i="36"/>
  <c r="AB62" i="24" l="1"/>
  <c r="AQ62" i="24" s="1"/>
  <c r="AB57" i="36"/>
  <c r="AQ57" i="36" s="1"/>
  <c r="AQ58" i="36"/>
  <c r="AB60" i="24"/>
  <c r="AQ60" i="24" s="1"/>
  <c r="AB68" i="24"/>
  <c r="AQ68" i="24" s="1"/>
  <c r="AB64" i="33" l="1"/>
  <c r="AQ64" i="33" s="1"/>
  <c r="AB68" i="33"/>
  <c r="AQ68" i="33" s="1"/>
  <c r="AB62" i="23"/>
  <c r="AQ62" i="23" s="1"/>
  <c r="AB64" i="23"/>
  <c r="AQ64" i="23" s="1"/>
  <c r="AB60" i="22"/>
  <c r="AQ60" i="22" s="1"/>
  <c r="AB61" i="24"/>
  <c r="AQ61" i="24" s="1"/>
  <c r="AB68" i="23"/>
  <c r="AQ68" i="23" s="1"/>
  <c r="AB63" i="22"/>
  <c r="AQ63" i="22" s="1"/>
  <c r="AB69" i="24"/>
  <c r="AQ69" i="24" s="1"/>
  <c r="AB62" i="33"/>
  <c r="AQ62" i="33" s="1"/>
  <c r="AB67" i="33"/>
  <c r="AQ67" i="33" s="1"/>
  <c r="AB60" i="23"/>
  <c r="AQ60" i="23" s="1"/>
  <c r="AB67" i="22"/>
  <c r="AQ67" i="22" s="1"/>
  <c r="AB63" i="24"/>
  <c r="AQ63" i="24" s="1"/>
  <c r="AB63" i="33"/>
  <c r="AQ63" i="33" s="1"/>
  <c r="AB63" i="23"/>
  <c r="AQ63" i="23" s="1"/>
  <c r="AB67" i="24"/>
  <c r="AQ67" i="24" s="1"/>
  <c r="AB62" i="22"/>
  <c r="AQ62" i="22" s="1"/>
  <c r="AB64" i="24"/>
  <c r="AQ64" i="24" s="1"/>
  <c r="AB61" i="33"/>
  <c r="AQ61" i="33" s="1"/>
  <c r="AB69" i="22"/>
  <c r="AQ69" i="22" s="1"/>
  <c r="AB69" i="23"/>
  <c r="AQ69" i="23" s="1"/>
  <c r="AB61" i="23"/>
  <c r="AQ61" i="23" s="1"/>
  <c r="AB69" i="33"/>
  <c r="AQ69" i="33" s="1"/>
  <c r="AB68" i="22"/>
  <c r="AQ68" i="22" s="1"/>
  <c r="AB67" i="23"/>
  <c r="AQ67" i="23" s="1"/>
  <c r="AB64" i="22"/>
  <c r="AQ64" i="22" s="1"/>
  <c r="AB60" i="33"/>
  <c r="AQ60" i="33" s="1"/>
  <c r="AB61" i="22"/>
  <c r="AQ61" i="22" s="1"/>
  <c r="AB64" i="26" l="1"/>
  <c r="AQ64" i="26" s="1"/>
  <c r="AB62" i="30"/>
  <c r="AQ62" i="30" s="1"/>
  <c r="AB67" i="30"/>
  <c r="AQ67" i="30" s="1"/>
  <c r="AB68" i="25"/>
  <c r="AQ68" i="25" s="1"/>
  <c r="AB61" i="31"/>
  <c r="AQ61" i="31" s="1"/>
  <c r="AB60" i="25"/>
  <c r="AQ60" i="25" s="1"/>
  <c r="AB59" i="33"/>
  <c r="AQ59" i="33" s="1"/>
  <c r="AE58" i="33"/>
  <c r="AE65" i="23"/>
  <c r="AB65" i="23" s="1"/>
  <c r="AQ65" i="23" s="1"/>
  <c r="AB66" i="23"/>
  <c r="AQ66" i="23" s="1"/>
  <c r="AB63" i="26"/>
  <c r="AQ63" i="26" s="1"/>
  <c r="AB69" i="31"/>
  <c r="AQ69" i="31" s="1"/>
  <c r="AB64" i="25"/>
  <c r="AQ64" i="25" s="1"/>
  <c r="AB62" i="26"/>
  <c r="AQ62" i="26" s="1"/>
  <c r="AB62" i="31"/>
  <c r="AQ62" i="31" s="1"/>
  <c r="AB63" i="25"/>
  <c r="AQ63" i="25" s="1"/>
  <c r="AB67" i="26"/>
  <c r="AQ67" i="26" s="1"/>
  <c r="AE65" i="24"/>
  <c r="AB65" i="24" s="1"/>
  <c r="AQ65" i="24" s="1"/>
  <c r="AB66" i="24"/>
  <c r="AQ66" i="24" s="1"/>
  <c r="AB59" i="24"/>
  <c r="AQ59" i="24" s="1"/>
  <c r="AE58" i="24"/>
  <c r="AB60" i="30"/>
  <c r="AQ60" i="30" s="1"/>
  <c r="AB61" i="25"/>
  <c r="AQ61" i="25" s="1"/>
  <c r="AB60" i="26"/>
  <c r="AQ60" i="26" s="1"/>
  <c r="AB59" i="22"/>
  <c r="AQ59" i="22" s="1"/>
  <c r="AE58" i="22"/>
  <c r="AB66" i="22"/>
  <c r="AQ66" i="22" s="1"/>
  <c r="AE65" i="22"/>
  <c r="AB65" i="22" s="1"/>
  <c r="AQ65" i="22" s="1"/>
  <c r="AB68" i="30"/>
  <c r="AQ68" i="30" s="1"/>
  <c r="AB61" i="30"/>
  <c r="AQ61" i="30" s="1"/>
  <c r="AB69" i="25"/>
  <c r="AQ69" i="25" s="1"/>
  <c r="AB61" i="26"/>
  <c r="AQ61" i="26" s="1"/>
  <c r="AB64" i="30"/>
  <c r="AQ64" i="30" s="1"/>
  <c r="AB62" i="25"/>
  <c r="AQ62" i="25" s="1"/>
  <c r="AB68" i="26"/>
  <c r="AQ68" i="26" s="1"/>
  <c r="AE58" i="23"/>
  <c r="AB59" i="23"/>
  <c r="AQ59" i="23" s="1"/>
  <c r="AB69" i="30"/>
  <c r="AQ69" i="30" s="1"/>
  <c r="AB67" i="25"/>
  <c r="AQ67" i="25" s="1"/>
  <c r="AB63" i="30"/>
  <c r="AQ63" i="30" s="1"/>
  <c r="AB69" i="26"/>
  <c r="AQ69" i="26" s="1"/>
  <c r="AE57" i="22" l="1"/>
  <c r="AB58" i="22"/>
  <c r="AE29" i="22"/>
  <c r="AE72" i="22" s="1"/>
  <c r="AB58" i="33"/>
  <c r="AB69" i="28"/>
  <c r="AQ69" i="28" s="1"/>
  <c r="AB64" i="31"/>
  <c r="AQ64" i="31" s="1"/>
  <c r="AE65" i="26"/>
  <c r="AB65" i="26" s="1"/>
  <c r="AQ65" i="26" s="1"/>
  <c r="AB66" i="26"/>
  <c r="AQ66" i="26" s="1"/>
  <c r="AE58" i="25"/>
  <c r="AB58" i="25" s="1"/>
  <c r="AB59" i="25"/>
  <c r="AQ59" i="25" s="1"/>
  <c r="AB59" i="30"/>
  <c r="AQ59" i="30" s="1"/>
  <c r="AE58" i="30"/>
  <c r="AB58" i="30" s="1"/>
  <c r="AQ58" i="30" s="1"/>
  <c r="AB67" i="37"/>
  <c r="AQ67" i="37" s="1"/>
  <c r="AB61" i="35"/>
  <c r="AQ61" i="35" s="1"/>
  <c r="AB61" i="37"/>
  <c r="AQ61" i="37" s="1"/>
  <c r="AB69" i="35"/>
  <c r="AQ69" i="35" s="1"/>
  <c r="AB60" i="35"/>
  <c r="AQ60" i="35" s="1"/>
  <c r="AB64" i="28"/>
  <c r="AQ64" i="28" s="1"/>
  <c r="AE57" i="24"/>
  <c r="AB58" i="24"/>
  <c r="AE29" i="24"/>
  <c r="AE72" i="24" s="1"/>
  <c r="AB69" i="34"/>
  <c r="AQ69" i="34" s="1"/>
  <c r="AB68" i="29"/>
  <c r="AQ68" i="29" s="1"/>
  <c r="AB63" i="31"/>
  <c r="AQ63" i="31" s="1"/>
  <c r="AB60" i="28"/>
  <c r="AQ60" i="28" s="1"/>
  <c r="AB69" i="37"/>
  <c r="AQ69" i="37" s="1"/>
  <c r="AB67" i="35"/>
  <c r="AQ67" i="35" s="1"/>
  <c r="AB64" i="29"/>
  <c r="AQ64" i="29" s="1"/>
  <c r="AB62" i="28"/>
  <c r="AQ62" i="28" s="1"/>
  <c r="AB67" i="31"/>
  <c r="AQ67" i="31" s="1"/>
  <c r="AB67" i="34"/>
  <c r="AQ67" i="34" s="1"/>
  <c r="AB67" i="29"/>
  <c r="AQ67" i="29" s="1"/>
  <c r="AB61" i="34"/>
  <c r="AQ61" i="34" s="1"/>
  <c r="AB63" i="35"/>
  <c r="AQ63" i="35" s="1"/>
  <c r="AB68" i="31"/>
  <c r="AQ68" i="31" s="1"/>
  <c r="AB60" i="34"/>
  <c r="AQ60" i="34" s="1"/>
  <c r="AB62" i="35"/>
  <c r="AQ62" i="35" s="1"/>
  <c r="AB68" i="28"/>
  <c r="AQ68" i="28" s="1"/>
  <c r="AB64" i="37"/>
  <c r="AQ64" i="37" s="1"/>
  <c r="AB61" i="32"/>
  <c r="AQ61" i="32" s="1"/>
  <c r="AB60" i="31"/>
  <c r="AQ60" i="31" s="1"/>
  <c r="AB64" i="34"/>
  <c r="AQ64" i="34" s="1"/>
  <c r="AE57" i="23"/>
  <c r="AB58" i="23"/>
  <c r="AE29" i="23"/>
  <c r="AE72" i="23" s="1"/>
  <c r="AB60" i="32"/>
  <c r="AQ60" i="32" s="1"/>
  <c r="AB68" i="34"/>
  <c r="AQ68" i="34" s="1"/>
  <c r="AB68" i="35"/>
  <c r="AQ68" i="35" s="1"/>
  <c r="AB69" i="29"/>
  <c r="AQ69" i="29" s="1"/>
  <c r="AB63" i="37"/>
  <c r="AQ63" i="37" s="1"/>
  <c r="AB62" i="32"/>
  <c r="AQ62" i="32" s="1"/>
  <c r="AB60" i="29"/>
  <c r="AQ60" i="29" s="1"/>
  <c r="AB59" i="26"/>
  <c r="AQ59" i="26" s="1"/>
  <c r="AE58" i="26"/>
  <c r="AB61" i="29"/>
  <c r="AQ61" i="29" s="1"/>
  <c r="AB62" i="37"/>
  <c r="AQ62" i="37" s="1"/>
  <c r="AB62" i="34"/>
  <c r="AQ62" i="34" s="1"/>
  <c r="AB64" i="32"/>
  <c r="AQ64" i="32" s="1"/>
  <c r="AB63" i="29"/>
  <c r="AQ63" i="29" s="1"/>
  <c r="AB60" i="37"/>
  <c r="AQ60" i="37" s="1"/>
  <c r="AB63" i="34"/>
  <c r="AQ63" i="34" s="1"/>
  <c r="AB67" i="32"/>
  <c r="AQ67" i="32" s="1"/>
  <c r="AB67" i="28"/>
  <c r="AQ67" i="28" s="1"/>
  <c r="AB64" i="35"/>
  <c r="AQ64" i="35" s="1"/>
  <c r="AB69" i="32"/>
  <c r="AQ69" i="32" s="1"/>
  <c r="AB61" i="28"/>
  <c r="AQ61" i="28" s="1"/>
  <c r="AB68" i="32"/>
  <c r="AQ68" i="32" s="1"/>
  <c r="AB62" i="29"/>
  <c r="AQ62" i="29" s="1"/>
  <c r="AB68" i="37"/>
  <c r="AQ68" i="37" s="1"/>
  <c r="AB63" i="32"/>
  <c r="AQ63" i="32" s="1"/>
  <c r="AB63" i="28"/>
  <c r="AQ63" i="28" s="1"/>
  <c r="AE65" i="33"/>
  <c r="AB65" i="33" s="1"/>
  <c r="AQ65" i="33" s="1"/>
  <c r="AB66" i="33"/>
  <c r="AQ66" i="33" s="1"/>
  <c r="AE57" i="33" l="1"/>
  <c r="AB59" i="35"/>
  <c r="AQ59" i="35" s="1"/>
  <c r="AE58" i="35"/>
  <c r="AB29" i="22"/>
  <c r="AB72" i="22" s="1"/>
  <c r="AB57" i="22"/>
  <c r="AQ57" i="22" s="1"/>
  <c r="AQ58" i="22"/>
  <c r="AB29" i="23"/>
  <c r="AB72" i="23" s="1"/>
  <c r="AB57" i="23"/>
  <c r="AQ57" i="23" s="1"/>
  <c r="AQ58" i="23"/>
  <c r="AB57" i="24"/>
  <c r="AQ57" i="24" s="1"/>
  <c r="AB29" i="24"/>
  <c r="AB72" i="24" s="1"/>
  <c r="AQ58" i="24"/>
  <c r="AQ58" i="25"/>
  <c r="AE58" i="32"/>
  <c r="AB59" i="32"/>
  <c r="AQ59" i="32" s="1"/>
  <c r="AE57" i="26"/>
  <c r="AB58" i="26"/>
  <c r="AE58" i="28"/>
  <c r="AB58" i="28" s="1"/>
  <c r="AB59" i="28"/>
  <c r="AQ59" i="28" s="1"/>
  <c r="AB59" i="37"/>
  <c r="AQ59" i="37" s="1"/>
  <c r="AE58" i="37"/>
  <c r="AE58" i="34"/>
  <c r="AB59" i="34"/>
  <c r="AQ59" i="34" s="1"/>
  <c r="AE65" i="30"/>
  <c r="AB66" i="30"/>
  <c r="AQ66" i="30" s="1"/>
  <c r="AB59" i="31"/>
  <c r="AQ59" i="31" s="1"/>
  <c r="AE58" i="31"/>
  <c r="AE65" i="31"/>
  <c r="AB65" i="31" s="1"/>
  <c r="AQ65" i="31" s="1"/>
  <c r="AB66" i="31"/>
  <c r="AQ66" i="31" s="1"/>
  <c r="AE65" i="25"/>
  <c r="AB66" i="25"/>
  <c r="AQ66" i="25" s="1"/>
  <c r="AB59" i="29"/>
  <c r="AQ59" i="29" s="1"/>
  <c r="AE58" i="29"/>
  <c r="AB57" i="33"/>
  <c r="AQ57" i="33" s="1"/>
  <c r="AQ58" i="33"/>
  <c r="AB66" i="28" l="1"/>
  <c r="AQ66" i="28" s="1"/>
  <c r="AE65" i="28"/>
  <c r="AE57" i="31"/>
  <c r="AB58" i="31"/>
  <c r="AB58" i="35"/>
  <c r="AE57" i="25"/>
  <c r="AB65" i="25"/>
  <c r="AE57" i="30"/>
  <c r="AB65" i="30"/>
  <c r="AB58" i="34"/>
  <c r="AE65" i="35"/>
  <c r="AB65" i="35" s="1"/>
  <c r="AQ65" i="35" s="1"/>
  <c r="AB66" i="35"/>
  <c r="AQ66" i="35" s="1"/>
  <c r="AB58" i="37"/>
  <c r="AQ58" i="37" s="1"/>
  <c r="AQ58" i="28"/>
  <c r="AB58" i="32"/>
  <c r="AE65" i="34"/>
  <c r="AB65" i="34" s="1"/>
  <c r="AQ65" i="34" s="1"/>
  <c r="AB66" i="34"/>
  <c r="AQ66" i="34" s="1"/>
  <c r="AE65" i="29"/>
  <c r="AB65" i="29" s="1"/>
  <c r="AQ65" i="29" s="1"/>
  <c r="AB66" i="29"/>
  <c r="AQ66" i="29" s="1"/>
  <c r="AB57" i="26"/>
  <c r="AQ57" i="26" s="1"/>
  <c r="AQ58" i="26"/>
  <c r="AB58" i="29"/>
  <c r="AB66" i="32"/>
  <c r="AQ66" i="32" s="1"/>
  <c r="AE65" i="32"/>
  <c r="AB65" i="32" s="1"/>
  <c r="AQ65" i="32" s="1"/>
  <c r="AE65" i="37"/>
  <c r="AB65" i="37" s="1"/>
  <c r="AB66" i="37"/>
  <c r="AQ66" i="37" s="1"/>
  <c r="AE57" i="32" l="1"/>
  <c r="AQ65" i="25"/>
  <c r="AB57" i="25"/>
  <c r="AQ57" i="25" s="1"/>
  <c r="AB57" i="34"/>
  <c r="AQ57" i="34" s="1"/>
  <c r="AQ58" i="34"/>
  <c r="AB57" i="32"/>
  <c r="AQ57" i="32" s="1"/>
  <c r="AQ58" i="32"/>
  <c r="AE57" i="28"/>
  <c r="AB65" i="28"/>
  <c r="AB57" i="31"/>
  <c r="AQ57" i="31" s="1"/>
  <c r="AQ58" i="31"/>
  <c r="AE57" i="29"/>
  <c r="AB57" i="30"/>
  <c r="AQ57" i="30" s="1"/>
  <c r="AQ65" i="30"/>
  <c r="AE57" i="35"/>
  <c r="AB57" i="29"/>
  <c r="AQ57" i="29" s="1"/>
  <c r="AQ58" i="29"/>
  <c r="AB57" i="35"/>
  <c r="AQ57" i="35" s="1"/>
  <c r="AQ58" i="35"/>
  <c r="AB57" i="37"/>
  <c r="AQ57" i="37" s="1"/>
  <c r="AQ65" i="37"/>
  <c r="AE57" i="37"/>
  <c r="AE57" i="34"/>
  <c r="AB56" i="25" l="1"/>
  <c r="AE29" i="25"/>
  <c r="AB2" i="25"/>
  <c r="AB7" i="25" s="1"/>
  <c r="AE7" i="25"/>
  <c r="AQ65" i="28"/>
  <c r="AB57" i="28"/>
  <c r="AQ57" i="28" s="1"/>
  <c r="AB56" i="26"/>
  <c r="AE29" i="26"/>
  <c r="AB8" i="25" l="1"/>
  <c r="AB26" i="25"/>
  <c r="AE26" i="25"/>
  <c r="AE72" i="25" s="1"/>
  <c r="AE8" i="25"/>
  <c r="AQ56" i="26"/>
  <c r="AB29" i="26"/>
  <c r="AQ56" i="25"/>
  <c r="AB29" i="25"/>
  <c r="AB56" i="28"/>
  <c r="AE29" i="28"/>
  <c r="AQ56" i="28" l="1"/>
  <c r="AB29" i="28"/>
  <c r="AB2" i="26"/>
  <c r="AB7" i="26" s="1"/>
  <c r="AE7" i="26"/>
  <c r="AB72" i="25"/>
  <c r="AB56" i="29"/>
  <c r="AE29" i="29"/>
  <c r="AE7" i="28" l="1"/>
  <c r="AB2" i="28"/>
  <c r="AB7" i="28" s="1"/>
  <c r="AQ56" i="29"/>
  <c r="AE26" i="26"/>
  <c r="AE72" i="26" s="1"/>
  <c r="AE8" i="26"/>
  <c r="AB8" i="26"/>
  <c r="AB26" i="26"/>
  <c r="AB72" i="26" s="1"/>
  <c r="AE29" i="30"/>
  <c r="AB56" i="30"/>
  <c r="AB2" i="29" l="1"/>
  <c r="AB7" i="29" s="1"/>
  <c r="AE7" i="29"/>
  <c r="AE8" i="28"/>
  <c r="AE26" i="28"/>
  <c r="AE72" i="28" s="1"/>
  <c r="AQ56" i="30"/>
  <c r="AB56" i="31"/>
  <c r="AE29" i="31"/>
  <c r="AB26" i="28"/>
  <c r="AB72" i="28" s="1"/>
  <c r="AB8" i="28"/>
  <c r="AE26" i="29" l="1"/>
  <c r="AE72" i="29" s="1"/>
  <c r="AE8" i="29"/>
  <c r="AB8" i="29"/>
  <c r="AB26" i="29"/>
  <c r="AE7" i="30"/>
  <c r="AB2" i="30"/>
  <c r="AB7" i="30" s="1"/>
  <c r="AE29" i="32"/>
  <c r="AB56" i="32"/>
  <c r="AQ56" i="31"/>
  <c r="AE29" i="33" l="1"/>
  <c r="AB56" i="33"/>
  <c r="AB2" i="31"/>
  <c r="AB7" i="31" s="1"/>
  <c r="AE7" i="31"/>
  <c r="AQ56" i="32"/>
  <c r="AE8" i="30"/>
  <c r="AE26" i="30"/>
  <c r="AE72" i="30" s="1"/>
  <c r="AB26" i="30"/>
  <c r="AB8" i="30"/>
  <c r="AB56" i="34" l="1"/>
  <c r="AE29" i="34"/>
  <c r="AE7" i="32"/>
  <c r="AB2" i="32"/>
  <c r="AB7" i="32" s="1"/>
  <c r="AE8" i="31"/>
  <c r="AE26" i="31"/>
  <c r="AE72" i="31" s="1"/>
  <c r="AQ56" i="33"/>
  <c r="AB8" i="31"/>
  <c r="AB26" i="31"/>
  <c r="AE8" i="32" l="1"/>
  <c r="AE26" i="32"/>
  <c r="AE72" i="32" s="1"/>
  <c r="AB56" i="35"/>
  <c r="AE29" i="35"/>
  <c r="AQ56" i="34"/>
  <c r="AE7" i="33"/>
  <c r="AB2" i="33"/>
  <c r="AB7" i="33" s="1"/>
  <c r="AB8" i="32"/>
  <c r="AB26" i="32"/>
  <c r="AQ56" i="35" l="1"/>
  <c r="AB56" i="36"/>
  <c r="AE29" i="36"/>
  <c r="AB8" i="33"/>
  <c r="AB26" i="33"/>
  <c r="AE8" i="33"/>
  <c r="AE26" i="33"/>
  <c r="AE72" i="33" s="1"/>
  <c r="AE7" i="34"/>
  <c r="AB2" i="34"/>
  <c r="AB7" i="34" s="1"/>
  <c r="AB26" i="34" l="1"/>
  <c r="AB8" i="34"/>
  <c r="AE26" i="34"/>
  <c r="AE72" i="34" s="1"/>
  <c r="AE8" i="34"/>
  <c r="AQ56" i="36"/>
  <c r="AB56" i="37"/>
  <c r="AE29" i="37"/>
  <c r="AB2" i="35"/>
  <c r="AB7" i="35" s="1"/>
  <c r="AE7" i="35"/>
  <c r="AB2" i="36" l="1"/>
  <c r="AB7" i="36" s="1"/>
  <c r="AE7" i="36"/>
  <c r="AE8" i="35"/>
  <c r="AE26" i="35"/>
  <c r="AE72" i="35" s="1"/>
  <c r="AB26" i="35"/>
  <c r="AB8" i="35"/>
  <c r="AQ56" i="37"/>
  <c r="AB29" i="37"/>
  <c r="AB2" i="37" l="1"/>
  <c r="AB7" i="37" s="1"/>
  <c r="AE7" i="37"/>
  <c r="AE26" i="36"/>
  <c r="AE72" i="36" s="1"/>
  <c r="AE8" i="36"/>
  <c r="AB8" i="36"/>
  <c r="AB26" i="36"/>
  <c r="AE26" i="37" l="1"/>
  <c r="AE72" i="37" s="1"/>
  <c r="AE8" i="37"/>
  <c r="AB8" i="37"/>
  <c r="AB26" i="37"/>
  <c r="AB72" i="37" s="1"/>
  <c r="L25" i="36" l="1"/>
  <c r="L5" i="36" l="1"/>
  <c r="AQ5" i="36" s="1"/>
  <c r="S21" i="36"/>
  <c r="L6" i="36"/>
  <c r="AQ6" i="36" s="1"/>
  <c r="L4" i="36"/>
  <c r="AQ4" i="36" s="1"/>
  <c r="S29" i="36"/>
  <c r="N9" i="36"/>
  <c r="S7" i="36" l="1"/>
  <c r="L3" i="36"/>
  <c r="L7" i="36" s="1"/>
  <c r="L24" i="36"/>
  <c r="AQ24" i="36" s="1"/>
  <c r="AQ21" i="36" s="1"/>
  <c r="N21" i="36"/>
  <c r="L21" i="36" s="1"/>
  <c r="L8" i="36" l="1"/>
  <c r="S8" i="36"/>
  <c r="S26" i="36"/>
  <c r="S72" i="36" s="1"/>
  <c r="N26" i="36"/>
  <c r="N72" i="36" s="1"/>
  <c r="L14" i="36"/>
  <c r="M9" i="36"/>
  <c r="M26" i="36" s="1"/>
  <c r="M72" i="36" s="1"/>
  <c r="L9" i="36" l="1"/>
  <c r="L26" i="36" s="1"/>
  <c r="L72" i="36" s="1"/>
  <c r="AQ14" i="36"/>
  <c r="AJ45" i="32" l="1"/>
  <c r="AJ29" i="32" s="1"/>
  <c r="AJ72" i="32" s="1"/>
  <c r="AJ45" i="31" l="1"/>
  <c r="AJ29" i="31" s="1"/>
  <c r="AJ72" i="31" s="1"/>
  <c r="AB47" i="30" l="1"/>
  <c r="AQ47" i="30" s="1"/>
  <c r="AB46" i="30" l="1"/>
  <c r="AI45" i="30"/>
  <c r="AI29" i="30" s="1"/>
  <c r="AI72" i="30" s="1"/>
  <c r="AQ46" i="30" l="1"/>
  <c r="AB49" i="31" l="1"/>
  <c r="AQ49" i="31" s="1"/>
  <c r="AB48" i="31"/>
  <c r="AQ48" i="31" s="1"/>
  <c r="AB53" i="31"/>
  <c r="AQ53" i="31" s="1"/>
  <c r="AB55" i="31"/>
  <c r="AQ55" i="31" s="1"/>
  <c r="AB47" i="31"/>
  <c r="AQ47" i="31" s="1"/>
  <c r="AB46" i="31" l="1"/>
  <c r="AI45" i="31"/>
  <c r="AI29" i="31" s="1"/>
  <c r="AI72" i="31" s="1"/>
  <c r="AQ46" i="31" l="1"/>
  <c r="AB45" i="31"/>
  <c r="AQ45" i="31" l="1"/>
  <c r="AB29" i="31"/>
  <c r="AB72" i="31" s="1"/>
  <c r="AB47" i="29" l="1"/>
  <c r="AQ47" i="29" s="1"/>
  <c r="AB46" i="29" l="1"/>
  <c r="AI45" i="29"/>
  <c r="AI29" i="29" s="1"/>
  <c r="AI72" i="29" s="1"/>
  <c r="AQ46" i="29" l="1"/>
  <c r="AJ45" i="33" l="1"/>
  <c r="AJ29" i="33" s="1"/>
  <c r="AJ72" i="33" s="1"/>
  <c r="AB49" i="33" l="1"/>
  <c r="AQ49" i="33" s="1"/>
  <c r="AB48" i="33"/>
  <c r="AQ48" i="33" s="1"/>
  <c r="AB53" i="33"/>
  <c r="AQ53" i="33" s="1"/>
  <c r="AB47" i="33"/>
  <c r="AQ47" i="33" s="1"/>
  <c r="AB55" i="33"/>
  <c r="AQ55" i="33" s="1"/>
  <c r="AB46" i="33" l="1"/>
  <c r="AI45" i="33"/>
  <c r="AI29" i="33" s="1"/>
  <c r="AI72" i="33" s="1"/>
  <c r="AQ46" i="33" l="1"/>
  <c r="AB45" i="33"/>
  <c r="AQ45" i="33" l="1"/>
  <c r="AB29" i="33"/>
  <c r="AB72" i="33" s="1"/>
  <c r="AB55" i="32" l="1"/>
  <c r="AQ55" i="32" s="1"/>
  <c r="AB53" i="32"/>
  <c r="AQ53" i="32" s="1"/>
  <c r="AB48" i="32"/>
  <c r="AQ48" i="32" s="1"/>
  <c r="AB49" i="32"/>
  <c r="AQ49" i="32" s="1"/>
  <c r="AB47" i="32"/>
  <c r="AQ47" i="32" s="1"/>
  <c r="AI45" i="32" l="1"/>
  <c r="AI29" i="32" s="1"/>
  <c r="AI72" i="32" s="1"/>
  <c r="AB46" i="32"/>
  <c r="AQ46" i="32" l="1"/>
  <c r="AB45" i="32"/>
  <c r="AQ45" i="32" l="1"/>
  <c r="AB29" i="32"/>
  <c r="AB72" i="32" s="1"/>
  <c r="AB47" i="36" l="1"/>
  <c r="AQ47" i="36" s="1"/>
  <c r="AB46" i="36" l="1"/>
  <c r="AI45" i="36"/>
  <c r="AI29" i="36" s="1"/>
  <c r="AI72" i="36" s="1"/>
  <c r="AQ46" i="36" l="1"/>
  <c r="AB47" i="35" l="1"/>
  <c r="AQ47" i="35" s="1"/>
  <c r="AB46" i="35" l="1"/>
  <c r="AI45" i="35"/>
  <c r="AI29" i="35" s="1"/>
  <c r="AI72" i="35" s="1"/>
  <c r="AQ46" i="35" l="1"/>
  <c r="AB47" i="34" l="1"/>
  <c r="AQ47" i="34" s="1"/>
  <c r="AB46" i="34" l="1"/>
  <c r="AI45" i="34"/>
  <c r="AI29" i="34" s="1"/>
  <c r="AI72" i="34" s="1"/>
  <c r="AQ46" i="34" l="1"/>
  <c r="AB55" i="35"/>
  <c r="AQ55" i="35" s="1"/>
  <c r="AB49" i="35"/>
  <c r="AQ49" i="35" s="1"/>
  <c r="AB53" i="35"/>
  <c r="AQ53" i="35" s="1"/>
  <c r="AJ45" i="35" l="1"/>
  <c r="AJ29" i="35" s="1"/>
  <c r="AJ72" i="35" s="1"/>
  <c r="AB48" i="35"/>
  <c r="AQ48" i="35" l="1"/>
  <c r="AB45" i="35"/>
  <c r="AB53" i="34" l="1"/>
  <c r="AQ53" i="34" s="1"/>
  <c r="AQ45" i="35"/>
  <c r="AB29" i="35"/>
  <c r="AB72" i="35" s="1"/>
  <c r="AB55" i="34"/>
  <c r="AQ55" i="34" s="1"/>
  <c r="AB49" i="34"/>
  <c r="AQ49" i="34" s="1"/>
  <c r="AB55" i="36" l="1"/>
  <c r="AQ55" i="36" s="1"/>
  <c r="AB49" i="36"/>
  <c r="AQ49" i="36" s="1"/>
  <c r="AJ45" i="34"/>
  <c r="AJ29" i="34" s="1"/>
  <c r="AJ72" i="34" s="1"/>
  <c r="AB48" i="34"/>
  <c r="AB53" i="36"/>
  <c r="AQ53" i="36" s="1"/>
  <c r="AQ48" i="34" l="1"/>
  <c r="AB45" i="34"/>
  <c r="AJ45" i="36"/>
  <c r="AJ29" i="36" s="1"/>
  <c r="AJ72" i="36" s="1"/>
  <c r="AB48" i="36"/>
  <c r="AQ45" i="34" l="1"/>
  <c r="AB29" i="34"/>
  <c r="AB72" i="34" s="1"/>
  <c r="AB55" i="29"/>
  <c r="AQ55" i="29" s="1"/>
  <c r="AQ48" i="36"/>
  <c r="AB45" i="36"/>
  <c r="AB49" i="29"/>
  <c r="AQ49" i="29" s="1"/>
  <c r="AB53" i="29"/>
  <c r="AQ53" i="29" s="1"/>
  <c r="AB53" i="30"/>
  <c r="AQ53" i="30" s="1"/>
  <c r="AB55" i="30"/>
  <c r="AQ55" i="30" s="1"/>
  <c r="AB49" i="30"/>
  <c r="AQ49" i="30" s="1"/>
  <c r="AQ45" i="36" l="1"/>
  <c r="AB29" i="36"/>
  <c r="AB72" i="36" s="1"/>
  <c r="AJ45" i="29"/>
  <c r="AJ29" i="29" s="1"/>
  <c r="AJ72" i="29" s="1"/>
  <c r="AB48" i="29"/>
  <c r="AJ45" i="30"/>
  <c r="AJ29" i="30" s="1"/>
  <c r="AJ72" i="30" s="1"/>
  <c r="AB48" i="30"/>
  <c r="AQ48" i="30" l="1"/>
  <c r="AB45" i="30"/>
  <c r="AQ48" i="29"/>
  <c r="AB45" i="29"/>
  <c r="AQ45" i="30" l="1"/>
  <c r="AB29" i="30"/>
  <c r="AB72" i="30" s="1"/>
  <c r="AQ45" i="29"/>
  <c r="AB29" i="29"/>
  <c r="AB72" i="29" s="1"/>
  <c r="AA7" i="36" l="1"/>
  <c r="AQ3" i="36"/>
  <c r="AA29" i="37"/>
  <c r="AQ3" i="37"/>
  <c r="AA7" i="37"/>
  <c r="AA29" i="36"/>
  <c r="AQ3" i="35"/>
  <c r="AA7" i="35"/>
  <c r="AA29" i="35"/>
  <c r="AA26" i="35" l="1"/>
  <c r="AA72" i="35" s="1"/>
  <c r="AA8" i="35"/>
  <c r="AA8" i="37"/>
  <c r="AA26" i="37"/>
  <c r="AA72" i="37" s="1"/>
  <c r="AA26" i="36"/>
  <c r="AA72" i="36" s="1"/>
  <c r="AA8" i="36"/>
  <c r="I7" i="37" l="1"/>
  <c r="H2" i="37"/>
  <c r="H25" i="37"/>
  <c r="AQ25" i="37" s="1"/>
  <c r="H32" i="37"/>
  <c r="I30" i="37"/>
  <c r="H13" i="37" l="1"/>
  <c r="I9" i="37"/>
  <c r="I26" i="37" s="1"/>
  <c r="AQ2" i="37"/>
  <c r="H7" i="37"/>
  <c r="I29" i="37"/>
  <c r="I8" i="37"/>
  <c r="H30" i="37"/>
  <c r="AQ32" i="37"/>
  <c r="I30" i="36" l="1"/>
  <c r="H32" i="36"/>
  <c r="AQ7" i="37"/>
  <c r="H8" i="37"/>
  <c r="AQ8" i="37" s="1"/>
  <c r="H29" i="37"/>
  <c r="AQ30" i="37"/>
  <c r="I72" i="37"/>
  <c r="H13" i="36"/>
  <c r="I9" i="36"/>
  <c r="AQ13" i="37"/>
  <c r="H9" i="37"/>
  <c r="AQ9" i="37" s="1"/>
  <c r="I7" i="36"/>
  <c r="H2" i="36"/>
  <c r="I29" i="36" l="1"/>
  <c r="AQ32" i="36"/>
  <c r="H30" i="36"/>
  <c r="AQ13" i="36"/>
  <c r="H9" i="36"/>
  <c r="AQ9" i="36" s="1"/>
  <c r="I8" i="36"/>
  <c r="H7" i="36"/>
  <c r="AQ2" i="36"/>
  <c r="H26" i="37"/>
  <c r="AQ29" i="37"/>
  <c r="H72" i="37" l="1"/>
  <c r="AQ72" i="37" s="1"/>
  <c r="AQ26" i="37"/>
  <c r="H2" i="35"/>
  <c r="I7" i="35"/>
  <c r="H8" i="36"/>
  <c r="AQ8" i="36" s="1"/>
  <c r="AQ7" i="36"/>
  <c r="AQ30" i="36"/>
  <c r="H29" i="36"/>
  <c r="H25" i="35"/>
  <c r="AQ25" i="35" s="1"/>
  <c r="AQ2" i="35" l="1"/>
  <c r="H7" i="35"/>
  <c r="I8" i="35"/>
  <c r="AQ29" i="36"/>
  <c r="H13" i="35"/>
  <c r="I9" i="35"/>
  <c r="I26" i="35" s="1"/>
  <c r="AQ7" i="35" l="1"/>
  <c r="H8" i="35"/>
  <c r="AQ8" i="35" s="1"/>
  <c r="H9" i="35"/>
  <c r="AQ9" i="35" s="1"/>
  <c r="AQ13" i="35"/>
  <c r="I30" i="35"/>
  <c r="H32" i="35"/>
  <c r="I29" i="35" l="1"/>
  <c r="I72" i="35" s="1"/>
  <c r="H26" i="35"/>
  <c r="AQ26" i="35" s="1"/>
  <c r="H2" i="34"/>
  <c r="I7" i="34"/>
  <c r="H30" i="35"/>
  <c r="AQ32" i="35"/>
  <c r="AA29" i="34" l="1"/>
  <c r="H25" i="34"/>
  <c r="AQ25" i="34" s="1"/>
  <c r="AA29" i="33"/>
  <c r="I8" i="34"/>
  <c r="I30" i="34"/>
  <c r="H32" i="34"/>
  <c r="H7" i="34"/>
  <c r="AQ2" i="34"/>
  <c r="AQ3" i="33"/>
  <c r="AA7" i="33"/>
  <c r="H29" i="35"/>
  <c r="H72" i="35" s="1"/>
  <c r="AQ72" i="35" s="1"/>
  <c r="AQ30" i="35"/>
  <c r="AQ3" i="34"/>
  <c r="AA7" i="34"/>
  <c r="AQ29" i="35" l="1"/>
  <c r="AQ7" i="34"/>
  <c r="H8" i="34"/>
  <c r="AA8" i="34"/>
  <c r="AA26" i="34"/>
  <c r="AA72" i="34" s="1"/>
  <c r="AQ32" i="34"/>
  <c r="H30" i="34"/>
  <c r="I29" i="34"/>
  <c r="I9" i="34"/>
  <c r="I26" i="34" s="1"/>
  <c r="H13" i="34"/>
  <c r="AA8" i="33"/>
  <c r="AA26" i="33"/>
  <c r="AA72" i="33" s="1"/>
  <c r="H29" i="34" l="1"/>
  <c r="AQ30" i="34"/>
  <c r="AQ8" i="34"/>
  <c r="AQ13" i="34"/>
  <c r="H9" i="34"/>
  <c r="I72" i="34"/>
  <c r="AQ9" i="34" l="1"/>
  <c r="H26" i="34"/>
  <c r="AQ29" i="34"/>
  <c r="H25" i="33"/>
  <c r="AQ25" i="33" s="1"/>
  <c r="H2" i="33"/>
  <c r="I7" i="33"/>
  <c r="I8" i="33" l="1"/>
  <c r="H32" i="33"/>
  <c r="I30" i="33"/>
  <c r="AQ2" i="33"/>
  <c r="H7" i="33"/>
  <c r="I9" i="33"/>
  <c r="I26" i="33" s="1"/>
  <c r="H13" i="33"/>
  <c r="H72" i="34"/>
  <c r="AQ72" i="34" s="1"/>
  <c r="AQ26" i="34"/>
  <c r="H8" i="33" l="1"/>
  <c r="AQ8" i="33" s="1"/>
  <c r="AQ7" i="33"/>
  <c r="AQ13" i="33"/>
  <c r="H9" i="33"/>
  <c r="AQ9" i="33" s="1"/>
  <c r="I29" i="33"/>
  <c r="I72" i="33" s="1"/>
  <c r="H30" i="33"/>
  <c r="AQ32" i="33"/>
  <c r="H25" i="32" l="1"/>
  <c r="AQ25" i="32" s="1"/>
  <c r="H26" i="33"/>
  <c r="AQ26" i="33" s="1"/>
  <c r="H2" i="32"/>
  <c r="I7" i="32"/>
  <c r="AQ30" i="33"/>
  <c r="H29" i="33"/>
  <c r="H72" i="33" l="1"/>
  <c r="AQ72" i="33" s="1"/>
  <c r="I8" i="32"/>
  <c r="I9" i="32"/>
  <c r="I26" i="32" s="1"/>
  <c r="H13" i="32"/>
  <c r="H7" i="32"/>
  <c r="AQ2" i="32"/>
  <c r="AQ29" i="33"/>
  <c r="I30" i="32" l="1"/>
  <c r="H32" i="32"/>
  <c r="H8" i="32"/>
  <c r="AQ8" i="32" s="1"/>
  <c r="AQ7" i="32"/>
  <c r="AQ13" i="32"/>
  <c r="H9" i="32"/>
  <c r="AQ9" i="32" s="1"/>
  <c r="H30" i="32" l="1"/>
  <c r="AQ32" i="32"/>
  <c r="H26" i="32"/>
  <c r="AQ26" i="32" s="1"/>
  <c r="I29" i="32"/>
  <c r="I72" i="32" s="1"/>
  <c r="H2" i="31" l="1"/>
  <c r="I7" i="31"/>
  <c r="H29" i="32"/>
  <c r="H72" i="32" s="1"/>
  <c r="AQ72" i="32" s="1"/>
  <c r="AQ30" i="32"/>
  <c r="H25" i="31"/>
  <c r="AQ25" i="31" s="1"/>
  <c r="AQ29" i="32" l="1"/>
  <c r="H7" i="31"/>
  <c r="AQ2" i="31"/>
  <c r="I9" i="31"/>
  <c r="I26" i="31" s="1"/>
  <c r="H13" i="31"/>
  <c r="I8" i="31"/>
  <c r="AQ7" i="31" l="1"/>
  <c r="H8" i="31"/>
  <c r="AQ8" i="31" s="1"/>
  <c r="I30" i="31"/>
  <c r="H32" i="31"/>
  <c r="H9" i="31"/>
  <c r="AQ9" i="31" s="1"/>
  <c r="AQ13" i="31"/>
  <c r="H26" i="31" l="1"/>
  <c r="AQ26" i="31" s="1"/>
  <c r="H30" i="31"/>
  <c r="AQ32" i="31"/>
  <c r="I29" i="31"/>
  <c r="I72" i="31" s="1"/>
  <c r="I7" i="30" l="1"/>
  <c r="H2" i="30"/>
  <c r="H25" i="30"/>
  <c r="AQ25" i="30" s="1"/>
  <c r="H32" i="30"/>
  <c r="I30" i="30"/>
  <c r="H29" i="31"/>
  <c r="H72" i="31" s="1"/>
  <c r="AQ72" i="31" s="1"/>
  <c r="AQ30" i="31"/>
  <c r="H13" i="30" l="1"/>
  <c r="I9" i="30"/>
  <c r="I26" i="30" s="1"/>
  <c r="AQ29" i="31"/>
  <c r="H7" i="30"/>
  <c r="AQ2" i="30"/>
  <c r="I8" i="30"/>
  <c r="I29" i="30"/>
  <c r="H30" i="30"/>
  <c r="AQ32" i="30"/>
  <c r="H29" i="30" l="1"/>
  <c r="AQ30" i="30"/>
  <c r="H8" i="30"/>
  <c r="AQ8" i="30" s="1"/>
  <c r="AQ7" i="30"/>
  <c r="I72" i="30"/>
  <c r="AQ13" i="30"/>
  <c r="H9" i="30"/>
  <c r="AQ9" i="30" s="1"/>
  <c r="AQ29" i="30" l="1"/>
  <c r="H2" i="29"/>
  <c r="I7" i="29"/>
  <c r="I30" i="29"/>
  <c r="H32" i="29"/>
  <c r="H26" i="30"/>
  <c r="H25" i="29"/>
  <c r="AQ25" i="29" s="1"/>
  <c r="H30" i="29" l="1"/>
  <c r="AQ32" i="29"/>
  <c r="I29" i="29"/>
  <c r="I9" i="29"/>
  <c r="I26" i="29" s="1"/>
  <c r="I72" i="29" s="1"/>
  <c r="H13" i="29"/>
  <c r="I8" i="29"/>
  <c r="H7" i="29"/>
  <c r="AQ2" i="29"/>
  <c r="H72" i="30"/>
  <c r="AQ72" i="30" s="1"/>
  <c r="AQ26" i="30"/>
  <c r="H29" i="29" l="1"/>
  <c r="AQ30" i="29"/>
  <c r="H8" i="29"/>
  <c r="AQ8" i="29" s="1"/>
  <c r="AQ7" i="29"/>
  <c r="H9" i="29"/>
  <c r="AQ9" i="29" s="1"/>
  <c r="AQ13" i="29"/>
  <c r="H26" i="29" l="1"/>
  <c r="AQ26" i="29"/>
  <c r="H72" i="29"/>
  <c r="AQ72" i="29" s="1"/>
  <c r="AQ29" i="29"/>
  <c r="H2" i="28"/>
  <c r="I7" i="28"/>
  <c r="H2" i="26"/>
  <c r="I7" i="26"/>
  <c r="H25" i="26"/>
  <c r="AQ25" i="26" s="1"/>
  <c r="I30" i="28"/>
  <c r="H32" i="28"/>
  <c r="H25" i="28"/>
  <c r="AQ25" i="28" s="1"/>
  <c r="H30" i="28" l="1"/>
  <c r="AQ32" i="28"/>
  <c r="I8" i="28"/>
  <c r="I29" i="28"/>
  <c r="H7" i="28"/>
  <c r="AQ2" i="28"/>
  <c r="H13" i="28"/>
  <c r="I9" i="28"/>
  <c r="I26" i="28" s="1"/>
  <c r="H7" i="26"/>
  <c r="AQ2" i="26"/>
  <c r="I9" i="26"/>
  <c r="I26" i="26" s="1"/>
  <c r="H13" i="26"/>
  <c r="I8" i="26"/>
  <c r="I72" i="28" l="1"/>
  <c r="H9" i="26"/>
  <c r="AQ9" i="26" s="1"/>
  <c r="AQ13" i="26"/>
  <c r="AQ30" i="28"/>
  <c r="H29" i="28"/>
  <c r="AQ13" i="28"/>
  <c r="H9" i="28"/>
  <c r="AQ9" i="28" s="1"/>
  <c r="H8" i="28"/>
  <c r="AQ8" i="28" s="1"/>
  <c r="AQ7" i="28"/>
  <c r="H8" i="26"/>
  <c r="AQ8" i="26" s="1"/>
  <c r="AQ7" i="26"/>
  <c r="H26" i="28" l="1"/>
  <c r="H26" i="26"/>
  <c r="AQ26" i="26" s="1"/>
  <c r="C35" i="18"/>
  <c r="C36" i="21"/>
  <c r="C34" i="21"/>
  <c r="AQ34" i="21" s="1"/>
  <c r="C35" i="21"/>
  <c r="C39" i="19"/>
  <c r="H25" i="17"/>
  <c r="AQ25" i="17" s="1"/>
  <c r="C43" i="21"/>
  <c r="AQ43" i="21" s="1"/>
  <c r="C34" i="19"/>
  <c r="AQ34" i="19" s="1"/>
  <c r="C42" i="18"/>
  <c r="AQ42" i="18" s="1"/>
  <c r="H25" i="18"/>
  <c r="AQ25" i="18" s="1"/>
  <c r="C34" i="17"/>
  <c r="AQ34" i="17" s="1"/>
  <c r="C37" i="17"/>
  <c r="AQ37" i="17" s="1"/>
  <c r="C40" i="21"/>
  <c r="AQ40" i="21" s="1"/>
  <c r="H25" i="25"/>
  <c r="AQ25" i="25" s="1"/>
  <c r="C42" i="19"/>
  <c r="AQ42" i="19" s="1"/>
  <c r="C43" i="18"/>
  <c r="AQ43" i="18" s="1"/>
  <c r="H2" i="18"/>
  <c r="I7" i="18"/>
  <c r="C37" i="21"/>
  <c r="AQ37" i="21" s="1"/>
  <c r="C36" i="17"/>
  <c r="H72" i="28"/>
  <c r="AQ72" i="28" s="1"/>
  <c r="AQ26" i="28"/>
  <c r="H25" i="23"/>
  <c r="AQ25" i="23" s="1"/>
  <c r="C42" i="17"/>
  <c r="AQ42" i="17" s="1"/>
  <c r="C36" i="18"/>
  <c r="C43" i="17"/>
  <c r="AQ43" i="17" s="1"/>
  <c r="I7" i="24"/>
  <c r="H2" i="24"/>
  <c r="I7" i="19"/>
  <c r="H2" i="19"/>
  <c r="C35" i="19"/>
  <c r="I7" i="21"/>
  <c r="H2" i="21"/>
  <c r="C41" i="18"/>
  <c r="AQ41" i="18" s="1"/>
  <c r="AQ29" i="28"/>
  <c r="C40" i="19"/>
  <c r="AQ40" i="19" s="1"/>
  <c r="C37" i="18"/>
  <c r="AQ37" i="18" s="1"/>
  <c r="C41" i="17"/>
  <c r="AQ41" i="17" s="1"/>
  <c r="H2" i="17"/>
  <c r="I7" i="17"/>
  <c r="I7" i="25"/>
  <c r="H2" i="25"/>
  <c r="C33" i="19"/>
  <c r="AQ33" i="19" s="1"/>
  <c r="C42" i="21"/>
  <c r="AQ42" i="21" s="1"/>
  <c r="C37" i="19"/>
  <c r="AQ37" i="19" s="1"/>
  <c r="C40" i="18"/>
  <c r="AQ40" i="18" s="1"/>
  <c r="C39" i="17"/>
  <c r="C33" i="21"/>
  <c r="AQ33" i="21" s="1"/>
  <c r="C34" i="18"/>
  <c r="AQ34" i="18" s="1"/>
  <c r="I7" i="23"/>
  <c r="H2" i="23"/>
  <c r="C43" i="19"/>
  <c r="AQ43" i="19" s="1"/>
  <c r="H25" i="24"/>
  <c r="AQ25" i="24" s="1"/>
  <c r="C41" i="19"/>
  <c r="AQ41" i="19" s="1"/>
  <c r="C39" i="18"/>
  <c r="C39" i="21"/>
  <c r="AQ39" i="21" s="1"/>
  <c r="H25" i="22"/>
  <c r="AQ25" i="22" s="1"/>
  <c r="C40" i="17"/>
  <c r="AQ40" i="17" s="1"/>
  <c r="H25" i="21"/>
  <c r="AQ25" i="21" s="1"/>
  <c r="C33" i="17"/>
  <c r="AQ33" i="17" s="1"/>
  <c r="C41" i="21"/>
  <c r="AQ41" i="21" s="1"/>
  <c r="C36" i="19"/>
  <c r="H25" i="19"/>
  <c r="AQ25" i="19" s="1"/>
  <c r="C33" i="18"/>
  <c r="AQ33" i="18" s="1"/>
  <c r="C35" i="17"/>
  <c r="H2" i="22"/>
  <c r="I7" i="22"/>
  <c r="AQ36" i="18" l="1"/>
  <c r="I8" i="18"/>
  <c r="C31" i="19"/>
  <c r="AQ39" i="19"/>
  <c r="I9" i="25"/>
  <c r="I26" i="25" s="1"/>
  <c r="H13" i="25"/>
  <c r="I8" i="17"/>
  <c r="AQ35" i="17"/>
  <c r="H7" i="17"/>
  <c r="AQ2" i="17"/>
  <c r="AQ2" i="24"/>
  <c r="H7" i="24"/>
  <c r="I9" i="24"/>
  <c r="I26" i="24" s="1"/>
  <c r="H13" i="24"/>
  <c r="AQ36" i="17"/>
  <c r="AQ2" i="18"/>
  <c r="H7" i="18"/>
  <c r="H7" i="21"/>
  <c r="AQ2" i="21"/>
  <c r="I8" i="24"/>
  <c r="I9" i="17"/>
  <c r="I26" i="17" s="1"/>
  <c r="H13" i="17"/>
  <c r="AQ35" i="21"/>
  <c r="I8" i="22"/>
  <c r="H7" i="22"/>
  <c r="AQ2" i="22"/>
  <c r="I9" i="22"/>
  <c r="I26" i="22" s="1"/>
  <c r="H13" i="22"/>
  <c r="I8" i="21"/>
  <c r="H32" i="17"/>
  <c r="I30" i="17"/>
  <c r="I9" i="23"/>
  <c r="H13" i="23"/>
  <c r="H7" i="25"/>
  <c r="AQ2" i="25"/>
  <c r="AQ36" i="19"/>
  <c r="H13" i="21"/>
  <c r="I9" i="21"/>
  <c r="I26" i="21" s="1"/>
  <c r="I8" i="25"/>
  <c r="AQ36" i="21"/>
  <c r="H7" i="19"/>
  <c r="AQ2" i="19"/>
  <c r="H13" i="18"/>
  <c r="I9" i="18"/>
  <c r="I26" i="18" s="1"/>
  <c r="C31" i="17"/>
  <c r="AQ35" i="19"/>
  <c r="H7" i="23"/>
  <c r="AQ2" i="23"/>
  <c r="I26" i="23"/>
  <c r="I8" i="23"/>
  <c r="I8" i="19"/>
  <c r="I30" i="18"/>
  <c r="H32" i="18"/>
  <c r="C31" i="18"/>
  <c r="H13" i="19"/>
  <c r="I9" i="19"/>
  <c r="I26" i="19" s="1"/>
  <c r="AQ35" i="18"/>
  <c r="AQ39" i="18"/>
  <c r="AQ39" i="17"/>
  <c r="C31" i="21"/>
  <c r="H30" i="18" l="1"/>
  <c r="AQ32" i="18"/>
  <c r="I29" i="18"/>
  <c r="I72" i="18" s="1"/>
  <c r="H8" i="25"/>
  <c r="AQ8" i="25" s="1"/>
  <c r="AQ7" i="25"/>
  <c r="AQ13" i="22"/>
  <c r="H9" i="22"/>
  <c r="AQ9" i="22" s="1"/>
  <c r="AQ7" i="19"/>
  <c r="H8" i="19"/>
  <c r="AQ8" i="19" s="1"/>
  <c r="H9" i="23"/>
  <c r="AQ9" i="23" s="1"/>
  <c r="AQ13" i="23"/>
  <c r="AQ7" i="23"/>
  <c r="H8" i="23"/>
  <c r="AQ8" i="23" s="1"/>
  <c r="H26" i="23"/>
  <c r="AQ26" i="23" s="1"/>
  <c r="AQ13" i="18"/>
  <c r="H9" i="18"/>
  <c r="AQ9" i="18" s="1"/>
  <c r="I29" i="17"/>
  <c r="I72" i="17" s="1"/>
  <c r="H9" i="19"/>
  <c r="AQ9" i="19" s="1"/>
  <c r="AQ13" i="19"/>
  <c r="AQ31" i="18"/>
  <c r="C30" i="18"/>
  <c r="AQ31" i="21"/>
  <c r="C30" i="21"/>
  <c r="H30" i="17"/>
  <c r="AQ32" i="17"/>
  <c r="H9" i="24"/>
  <c r="AQ9" i="24" s="1"/>
  <c r="AQ13" i="24"/>
  <c r="AQ13" i="17"/>
  <c r="H9" i="17"/>
  <c r="AQ9" i="17" s="1"/>
  <c r="AQ7" i="17"/>
  <c r="H8" i="17"/>
  <c r="AQ8" i="17" s="1"/>
  <c r="H9" i="25"/>
  <c r="AQ9" i="25" s="1"/>
  <c r="AQ13" i="25"/>
  <c r="H32" i="26"/>
  <c r="I30" i="26"/>
  <c r="H9" i="21"/>
  <c r="AQ9" i="21" s="1"/>
  <c r="AQ13" i="21"/>
  <c r="H8" i="22"/>
  <c r="AQ8" i="22" s="1"/>
  <c r="AQ7" i="22"/>
  <c r="AQ31" i="17"/>
  <c r="C30" i="17"/>
  <c r="H8" i="21"/>
  <c r="AQ8" i="21" s="1"/>
  <c r="AQ7" i="21"/>
  <c r="AQ7" i="18"/>
  <c r="H8" i="18"/>
  <c r="AQ8" i="18" s="1"/>
  <c r="AQ7" i="24"/>
  <c r="H8" i="24"/>
  <c r="AQ8" i="24" s="1"/>
  <c r="AQ31" i="19"/>
  <c r="C30" i="19"/>
  <c r="H26" i="22" l="1"/>
  <c r="AQ26" i="22" s="1"/>
  <c r="H26" i="18"/>
  <c r="H26" i="24"/>
  <c r="AQ26" i="24" s="1"/>
  <c r="H26" i="25"/>
  <c r="AQ26" i="25" s="1"/>
  <c r="H26" i="17"/>
  <c r="H26" i="21"/>
  <c r="AQ26" i="21" s="1"/>
  <c r="AS7" i="25"/>
  <c r="AQ26" i="17"/>
  <c r="H29" i="17"/>
  <c r="H72" i="17" s="1"/>
  <c r="H29" i="18"/>
  <c r="H72" i="18" s="1"/>
  <c r="I29" i="26"/>
  <c r="I72" i="26" s="1"/>
  <c r="H30" i="26"/>
  <c r="AQ32" i="26"/>
  <c r="H26" i="19"/>
  <c r="AQ26" i="19" s="1"/>
  <c r="C29" i="18"/>
  <c r="C72" i="18" s="1"/>
  <c r="AQ30" i="18"/>
  <c r="C29" i="21"/>
  <c r="C72" i="21" s="1"/>
  <c r="AQ26" i="18"/>
  <c r="C29" i="19"/>
  <c r="C72" i="19" s="1"/>
  <c r="C29" i="17"/>
  <c r="C72" i="17" s="1"/>
  <c r="AQ30" i="17"/>
  <c r="AQ72" i="18" l="1"/>
  <c r="AQ72" i="17"/>
  <c r="AQ29" i="18"/>
  <c r="H29" i="26"/>
  <c r="H72" i="26" s="1"/>
  <c r="AQ72" i="26" s="1"/>
  <c r="AQ30" i="26"/>
  <c r="AQ29" i="17"/>
  <c r="I30" i="25"/>
  <c r="H32" i="25"/>
  <c r="I30" i="21" l="1"/>
  <c r="H32" i="21"/>
  <c r="I30" i="24"/>
  <c r="H32" i="24"/>
  <c r="H32" i="19"/>
  <c r="I30" i="19"/>
  <c r="H32" i="22"/>
  <c r="I30" i="22"/>
  <c r="H30" i="25"/>
  <c r="AQ32" i="25"/>
  <c r="I29" i="25"/>
  <c r="I72" i="25" s="1"/>
  <c r="AQ29" i="26"/>
  <c r="H32" i="23"/>
  <c r="I30" i="23"/>
  <c r="H30" i="19" l="1"/>
  <c r="AQ32" i="19"/>
  <c r="I29" i="19"/>
  <c r="I72" i="19" s="1"/>
  <c r="I29" i="22"/>
  <c r="I72" i="22" s="1"/>
  <c r="AQ32" i="24"/>
  <c r="H30" i="24"/>
  <c r="H30" i="21"/>
  <c r="AQ32" i="21"/>
  <c r="AQ32" i="22"/>
  <c r="H30" i="22"/>
  <c r="I29" i="24"/>
  <c r="I72" i="24" s="1"/>
  <c r="I29" i="21"/>
  <c r="I72" i="21" s="1"/>
  <c r="I29" i="23"/>
  <c r="I72" i="23" s="1"/>
  <c r="AQ32" i="23"/>
  <c r="H30" i="23"/>
  <c r="H29" i="25"/>
  <c r="H72" i="25" s="1"/>
  <c r="AQ72" i="25" s="1"/>
  <c r="AQ30" i="25"/>
  <c r="H29" i="19" l="1"/>
  <c r="H72" i="19" s="1"/>
  <c r="AQ72" i="19" s="1"/>
  <c r="AQ30" i="19"/>
  <c r="H29" i="23"/>
  <c r="H72" i="23" s="1"/>
  <c r="AQ72" i="23" s="1"/>
  <c r="AQ30" i="23"/>
  <c r="H29" i="21"/>
  <c r="H72" i="21" s="1"/>
  <c r="AQ72" i="21" s="1"/>
  <c r="AQ30" i="21"/>
  <c r="AQ30" i="24"/>
  <c r="H29" i="24"/>
  <c r="H72" i="24" s="1"/>
  <c r="AQ72" i="24" s="1"/>
  <c r="AQ29" i="25"/>
  <c r="H29" i="22"/>
  <c r="H72" i="22" s="1"/>
  <c r="AQ72" i="22" s="1"/>
  <c r="AQ30" i="22"/>
  <c r="AQ29" i="24" l="1"/>
  <c r="AQ29" i="21"/>
  <c r="AQ29" i="19"/>
  <c r="AQ29" i="23"/>
  <c r="AQ29" i="22"/>
  <c r="H25" i="36" l="1"/>
  <c r="I26" i="36"/>
  <c r="I72" i="36" s="1"/>
  <c r="AQ25" i="36" l="1"/>
  <c r="H26" i="36"/>
  <c r="H72" i="36" l="1"/>
  <c r="AQ72" i="36" s="1"/>
  <c r="AQ26" i="36"/>
</calcChain>
</file>

<file path=xl/sharedStrings.xml><?xml version="1.0" encoding="utf-8"?>
<sst xmlns="http://schemas.openxmlformats.org/spreadsheetml/2006/main" count="4879" uniqueCount="252">
  <si>
    <t>NACE</t>
  </si>
  <si>
    <t>Imports</t>
  </si>
  <si>
    <t>Exports</t>
  </si>
  <si>
    <t>Mar. Bunkers</t>
  </si>
  <si>
    <t>Stock Change</t>
  </si>
  <si>
    <t>Transformation Input</t>
  </si>
  <si>
    <t>Transformation Output</t>
  </si>
  <si>
    <t>Exchanges and transfers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</si>
  <si>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</si>
  <si>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</si>
  <si>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</si>
  <si>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</si>
  <si>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</si>
  <si>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Non-Energy Mining</t>
  </si>
  <si>
    <t>13-14</t>
  </si>
  <si>
    <t>15 - 16</t>
  </si>
  <si>
    <t>Textiles and textile products</t>
  </si>
  <si>
    <t>17 - 18</t>
  </si>
  <si>
    <t>Wood and wood products</t>
  </si>
  <si>
    <t>20</t>
  </si>
  <si>
    <t>Pulp, paper, publishing and printing</t>
  </si>
  <si>
    <t>21 - 22</t>
  </si>
  <si>
    <t>Chemicals &amp; man-made fibres</t>
  </si>
  <si>
    <t>24</t>
  </si>
  <si>
    <t>Rubber and plastic products</t>
  </si>
  <si>
    <t>25</t>
  </si>
  <si>
    <t>Other non-metallic mineral products</t>
  </si>
  <si>
    <t>26</t>
  </si>
  <si>
    <t>Basic metals and fabricated metal products</t>
  </si>
  <si>
    <t>27 - 28</t>
  </si>
  <si>
    <t>Machinery and equipment n.e.c.</t>
  </si>
  <si>
    <t>29</t>
  </si>
  <si>
    <t>Electrical and optical equipment</t>
  </si>
  <si>
    <t>30 - 33</t>
  </si>
  <si>
    <t>Transport equipment manufacture</t>
  </si>
  <si>
    <t>34 - 35</t>
  </si>
  <si>
    <t>Other manufacturing</t>
  </si>
  <si>
    <t>Transport</t>
  </si>
  <si>
    <t>Rail</t>
  </si>
  <si>
    <t>Domestic Aviation</t>
  </si>
  <si>
    <t>Residential</t>
  </si>
  <si>
    <t>Agricultural</t>
  </si>
  <si>
    <t>Statistical Difference</t>
  </si>
  <si>
    <t>Industry*</t>
  </si>
  <si>
    <t xml:space="preserve">2004                               Units = ktoe
</t>
  </si>
  <si>
    <t xml:space="preserve">1990                                Units = ktoe
</t>
  </si>
  <si>
    <t xml:space="preserve">2003                               Units = ktoe
</t>
  </si>
  <si>
    <t>* Industry sub-sectoral breakdown is based on the 1990 breakdown</t>
  </si>
  <si>
    <t xml:space="preserve">2002                               Units = ktoe
</t>
  </si>
  <si>
    <t xml:space="preserve">2001                              Units = ktoe
</t>
  </si>
  <si>
    <t xml:space="preserve">2000                              Units = ktoe
</t>
  </si>
  <si>
    <t>* Industry sub-sectoral breakdown is based on the CIP 2001 with adjustments for Steel.</t>
  </si>
  <si>
    <t>* Industry sub-sectoral breakdown is based on interpolation between 1998 and 2001 CIP figures.</t>
  </si>
  <si>
    <t xml:space="preserve">1999                              Units = ktoe
</t>
  </si>
  <si>
    <t xml:space="preserve">1998                              Units = ktoe
</t>
  </si>
  <si>
    <t>* Industry sub-sectoral breakdown is based on 1998 CIP figures.</t>
  </si>
  <si>
    <t xml:space="preserve">1997                              Units = ktoe
</t>
  </si>
  <si>
    <t>* Industry sub-sectoral breakdown is based on interpolation between 1990 and 1998 CIP figures.</t>
  </si>
  <si>
    <t xml:space="preserve">1996                              Units = ktoe
</t>
  </si>
  <si>
    <t xml:space="preserve">1995                              Units = ktoe
</t>
  </si>
  <si>
    <t xml:space="preserve">1994                              Units = ktoe
</t>
  </si>
  <si>
    <t xml:space="preserve">1993                              Units = ktoe
</t>
  </si>
  <si>
    <t xml:space="preserve">1992                              Units = ktoe
</t>
  </si>
  <si>
    <t xml:space="preserve">1991                             Units = ktoe
</t>
  </si>
  <si>
    <t xml:space="preserve">2005                               Units = ktoe
</t>
  </si>
  <si>
    <t>Indigenous Production</t>
  </si>
  <si>
    <t>Primary Energy Supply (incl non-energy)</t>
  </si>
  <si>
    <t>Primary Energy Requirement (excl. non-energy)</t>
  </si>
  <si>
    <t>* Industry sub-sectoral breakdown is based on the CIP 2004.</t>
  </si>
  <si>
    <t>* Industry sub-sectoral breakdown is based on interpolation between 2001 and 2004 CIP figures.</t>
  </si>
  <si>
    <t>Road Freight</t>
  </si>
  <si>
    <t>Road Private Car</t>
  </si>
  <si>
    <t>Public Passenger Services</t>
  </si>
  <si>
    <t>Fuel Tourism</t>
  </si>
  <si>
    <t xml:space="preserve">2006                               Units = ktoe
</t>
  </si>
  <si>
    <t>International Aviation</t>
  </si>
  <si>
    <t xml:space="preserve">2007                               Units = ktoe
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</si>
  <si>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</si>
  <si>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</si>
  <si>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</si>
  <si>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</si>
  <si>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</si>
  <si>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</si>
  <si>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</si>
  <si>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</si>
  <si>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</si>
  <si>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</si>
  <si>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</si>
  <si>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</si>
  <si>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</si>
  <si>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</si>
  <si>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</si>
  <si>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</si>
  <si>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</si>
  <si>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</si>
  <si>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</si>
  <si>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</si>
  <si>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</si>
  <si>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</si>
  <si>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</si>
  <si>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</si>
  <si>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</si>
  <si>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</si>
  <si>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</t>
  </si>
  <si>
    <t xml:space="preserve"> Landfill Gas</t>
  </si>
  <si>
    <t xml:space="preserve"> Biogas</t>
  </si>
  <si>
    <t xml:space="preserve"> Electricity</t>
  </si>
  <si>
    <t xml:space="preserve"> Heat</t>
  </si>
  <si>
    <t xml:space="preserve"> TOTAL</t>
  </si>
  <si>
    <t xml:space="preserve">2008                         Units = ktoe
</t>
  </si>
  <si>
    <t>Food &amp; beverages</t>
  </si>
  <si>
    <t>* Industry sub-sectoral breakdown is based on the CIP 2006.</t>
  </si>
  <si>
    <t>* Industry sub-sectoral breakdown is based on the CIP 2005.</t>
  </si>
  <si>
    <t xml:space="preserve">2009                         Units = ktoe
</t>
  </si>
  <si>
    <t>* Industry sub-sectoral breakdown is based on the CIP 2008.</t>
  </si>
  <si>
    <t>* Industry sub-sectoral breakdown is based on the CIP 2007.</t>
  </si>
  <si>
    <t xml:space="preserve"> Non-Renewable  Waste</t>
  </si>
  <si>
    <t>2010 provisional data based on 2009 breakdown</t>
  </si>
  <si>
    <t>2009 data</t>
  </si>
  <si>
    <t>2010 provisional data</t>
  </si>
  <si>
    <t xml:space="preserve">2010                         Units = ktoe
</t>
  </si>
  <si>
    <t>05-09</t>
  </si>
  <si>
    <t>10-11</t>
  </si>
  <si>
    <t>16</t>
  </si>
  <si>
    <t>17-18</t>
  </si>
  <si>
    <t>20-21</t>
  </si>
  <si>
    <t>22</t>
  </si>
  <si>
    <t>23</t>
  </si>
  <si>
    <t>24-25</t>
  </si>
  <si>
    <t>28</t>
  </si>
  <si>
    <t>26-27</t>
  </si>
  <si>
    <t>29-30</t>
  </si>
  <si>
    <t>Fisheries</t>
  </si>
  <si>
    <t>Navigation</t>
  </si>
  <si>
    <t xml:space="preserve">2011                         Units = ktoe
</t>
  </si>
  <si>
    <t>2010 data</t>
  </si>
  <si>
    <t>2011 provisional data</t>
  </si>
  <si>
    <t xml:space="preserve">2012                         Units = ktoe
</t>
  </si>
  <si>
    <t>2012 provisional data</t>
  </si>
  <si>
    <t>2011 data</t>
  </si>
  <si>
    <t>Sod peat is estimated due to new legislation and the methodology is under review</t>
  </si>
  <si>
    <t>31-33, 12 &amp; 15</t>
  </si>
  <si>
    <t>2012 provisional data based on 2011 breakdown</t>
  </si>
  <si>
    <t>2011 provisional data based on 2010 breakdown</t>
  </si>
  <si>
    <t xml:space="preserve">2013                         Units = ktoe
</t>
  </si>
  <si>
    <t>2013 provisional data</t>
  </si>
  <si>
    <t>2012 data</t>
  </si>
  <si>
    <t>2013 provisional data based on 2012 breakdown</t>
  </si>
  <si>
    <t xml:space="preserve"> Lignite \ Brown Coal Briquettes</t>
  </si>
  <si>
    <t>Road Light Goods Vehicle</t>
  </si>
  <si>
    <t>Statistical differences may exist for crude oil between the calculated primary energy requirement and the observed refinery input</t>
  </si>
  <si>
    <t>2014 provisional data</t>
  </si>
  <si>
    <t xml:space="preserve">2014                         Units = ktoe
</t>
  </si>
  <si>
    <t>2014 provisional data based on 2013 breakdown</t>
  </si>
  <si>
    <t>2013 data</t>
  </si>
  <si>
    <t xml:space="preserve">2015                         Units = ktoe
</t>
  </si>
  <si>
    <t>2015 provisional data</t>
  </si>
  <si>
    <t>2015 provisional data based on 2014 breakdown</t>
  </si>
  <si>
    <t>2014 data</t>
  </si>
  <si>
    <t xml:space="preserve">2016                        Units = ktoe
</t>
  </si>
  <si>
    <t>2016 provisional data</t>
  </si>
  <si>
    <t>2015 data</t>
  </si>
  <si>
    <t>NACE (Rev 2)</t>
  </si>
  <si>
    <t xml:space="preserve">2017                        Units = ktoe
</t>
  </si>
  <si>
    <t>2016 provisional data based on 2015 breakdown</t>
  </si>
  <si>
    <t>2016 data</t>
  </si>
  <si>
    <t>2017 provisional data</t>
  </si>
  <si>
    <t>2017 provisional data based on 2016 breakdown</t>
  </si>
  <si>
    <t>2018 provisional data</t>
  </si>
  <si>
    <t xml:space="preserve">2018                        Units = ktoe
</t>
  </si>
  <si>
    <t>2017 data</t>
  </si>
  <si>
    <t>Construction</t>
  </si>
  <si>
    <t>41-43</t>
  </si>
  <si>
    <t>Wholesale, Retail, and Vehicle Repair</t>
  </si>
  <si>
    <t>45-47</t>
  </si>
  <si>
    <t>Transportation and Storage</t>
  </si>
  <si>
    <t>49-53</t>
  </si>
  <si>
    <t>Accommodation and Food Services</t>
  </si>
  <si>
    <t>55-56</t>
  </si>
  <si>
    <t>Information and Communication</t>
  </si>
  <si>
    <t>58-63</t>
  </si>
  <si>
    <t>Financial, Insurance and Real Estate Activities</t>
  </si>
  <si>
    <t>64-68</t>
  </si>
  <si>
    <t>Other Services Sectors</t>
  </si>
  <si>
    <t>Water Supply, Sewerage, and Waste Management</t>
  </si>
  <si>
    <t>36-39</t>
  </si>
  <si>
    <t>Public Administration</t>
  </si>
  <si>
    <t>Education</t>
  </si>
  <si>
    <t>Health, Residential Care and Social Work Activities</t>
  </si>
  <si>
    <t>86-88</t>
  </si>
  <si>
    <t xml:space="preserve">2019                        Units = ktoe
</t>
  </si>
  <si>
    <t>*Industry &amp; Services sub-sectoral breakdown is based on the BEUS 2009.</t>
  </si>
  <si>
    <t>Commercial/Public Services*</t>
  </si>
  <si>
    <t>Commercial Services*</t>
  </si>
  <si>
    <t>Public Services*</t>
  </si>
  <si>
    <t>*Industry &amp; Services sub-sectoral breakdown is based on the BEUS 2010.</t>
  </si>
  <si>
    <t>*Industry &amp; Services sub-sectoral breakdown is based on the BEUS 2011.</t>
  </si>
  <si>
    <t>*Industry &amp; Services sub-sectoral breakdown is based on the BEUS 2012.</t>
  </si>
  <si>
    <t>*Industry &amp; Services sub-sectoral breakdown is based on the BEUS 2013.</t>
  </si>
  <si>
    <t>*Industry &amp; Services sub-sectoral breakdown is based on the BEUS 2014.</t>
  </si>
  <si>
    <t>*Industry &amp; Services sub-sectoral breakdown is based on the BEUS 2015.</t>
  </si>
  <si>
    <t>*Industry &amp; Services sub-sectoral breakdown is based on the BEUS 2016.</t>
  </si>
  <si>
    <t>2019 provisional data</t>
  </si>
  <si>
    <t>2018 data</t>
  </si>
  <si>
    <t>2019 provisional data based on 2018 breakdown</t>
  </si>
  <si>
    <t>2018 provisional data based on 2017 breakdown</t>
  </si>
  <si>
    <t xml:space="preserve"> Ambient Heat</t>
  </si>
  <si>
    <t xml:space="preserve"> Renewable Waste</t>
  </si>
  <si>
    <t xml:space="preserve"> Solar Photovoltaic</t>
  </si>
  <si>
    <t xml:space="preserve"> Solar Thermal</t>
  </si>
  <si>
    <t xml:space="preserve"> Biodiesel</t>
  </si>
  <si>
    <t xml:space="preserve"> Bioethanol</t>
  </si>
  <si>
    <t xml:space="preserve"> Refinery Feedstocks</t>
  </si>
  <si>
    <t xml:space="preserve">2020                        Units = ktoe
</t>
  </si>
  <si>
    <t>2020 provisional data</t>
  </si>
  <si>
    <t>2019 data</t>
  </si>
  <si>
    <t>*Industry &amp; Services sub-sectoral breakdown is based on the BEUS 2018.</t>
  </si>
  <si>
    <t xml:space="preserve">2021                        Units = ktoe
</t>
  </si>
  <si>
    <t>2021 provisional data</t>
  </si>
  <si>
    <t>2020 data</t>
  </si>
  <si>
    <t>Public Thermal Power Plants (Input)</t>
  </si>
  <si>
    <t>Combined Heat and Power Plants (Input)</t>
  </si>
  <si>
    <t>Briquetting Plants (Input)</t>
  </si>
  <si>
    <t>Oil Refineries &amp; other energy sector (Input)</t>
  </si>
  <si>
    <t>Public Thermal Power Plants (Output)</t>
  </si>
  <si>
    <t>Combined Heat and Power Plants (Output)</t>
  </si>
  <si>
    <t>Briquetting Plants (Output)</t>
  </si>
  <si>
    <t>Oil Refineries &amp; other energy sector (Output)</t>
  </si>
  <si>
    <t>Electricity Exchange &amp; Transfers</t>
  </si>
  <si>
    <t>Heat Exchange &amp; Transfers</t>
  </si>
  <si>
    <t>Other Exchange &amp; Transfers</t>
  </si>
  <si>
    <t xml:space="preserve">2022                        Units = ktoe
</t>
  </si>
  <si>
    <t>2022 provisional data</t>
  </si>
  <si>
    <t>2021 data</t>
  </si>
  <si>
    <t xml:space="preserve">2023                        Units = ktoe
</t>
  </si>
  <si>
    <t>Pumped &amp; Battery Storage (Input)</t>
  </si>
  <si>
    <t>Pumped &amp; Battery Storage (Output)</t>
  </si>
  <si>
    <t>Unspecified (other road and pipeline)</t>
  </si>
  <si>
    <t>2023 provisional data</t>
  </si>
  <si>
    <t>2022 data</t>
  </si>
  <si>
    <t>*Industry &amp; Services sub-sectoral breakdown is based on the BEUS 2022.</t>
  </si>
  <si>
    <t>2022 provisional data based on 2021 breakdown</t>
  </si>
  <si>
    <t>*Industry &amp; Services sub-sectoral breakdown is based on the BEUS 2021.</t>
  </si>
  <si>
    <t>2021 provisional data based on 2020 breakdown</t>
  </si>
  <si>
    <t>*Industry &amp; Services sub-sectoral breakdown is based on the BEUS 20210.</t>
  </si>
  <si>
    <t>2020 provisional data based on 2019 breakdown</t>
  </si>
  <si>
    <t>*Industry &amp; Services sub-sectoral breakdown is based on the BEUS 2019.</t>
  </si>
  <si>
    <t xml:space="preserve">2024                        Units = ktoe
</t>
  </si>
  <si>
    <t>Last Updated : 25 April 2025</t>
  </si>
  <si>
    <t>2023 provisional data based on 2022 breakdown</t>
  </si>
  <si>
    <t>NACE 
(Rev 2)</t>
  </si>
  <si>
    <t>Last Updated : 25/4/2025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</si>
</sst>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0;[Red]\-#,##0.000"/>
    <numFmt numFmtId="166" formatCode="0.0%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10"/>
      <name val="Myriad Pro"/>
      <family val="2"/>
    </font>
    <font>
      <sz val="10"/>
      <name val="Myriad Pro"/>
      <family val="2"/>
    </font>
    <font>
      <sz val="9"/>
      <name val="Times New Roman"/>
      <family val="1"/>
    </font>
    <font>
      <b/>
      <sz val="11"/>
      <name val="Myriad Pro"/>
      <family val="2"/>
    </font>
    <font>
      <sz val="10"/>
      <name val="Myriad Pro"/>
      <family val="2"/>
    </font>
    <font>
      <sz val="10"/>
      <name val="Arial"/>
      <family val="2"/>
    </font>
    <font>
      <b/>
      <sz val="18"/>
      <name val="Myriad Pro"/>
      <family val="2"/>
    </font>
    <font>
      <sz val="10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b/>
      <sz val="11"/>
      <color rgb="FF00B495"/>
      <name val="Myriad Pro"/>
      <family val="2"/>
    </font>
    <font>
      <b/>
      <sz val="10"/>
      <color rgb="FF00B495"/>
      <name val="Myriad Pro"/>
      <family val="2"/>
    </font>
    <font>
      <sz val="9"/>
      <color rgb="FF00B495"/>
      <name val="Myriad Pro"/>
      <family val="2"/>
    </font>
    <font>
      <sz val="10"/>
      <color rgb="FF10357F"/>
      <name val="Myriad Pro"/>
      <family val="2"/>
    </font>
    <font>
      <b/>
      <sz val="10"/>
      <color rgb="FF10357F"/>
      <name val="Myriad Pro"/>
      <family val="2"/>
    </font>
    <font>
      <sz val="10"/>
      <color rgb="FF00B495"/>
      <name val="Myriad Pro"/>
      <family val="2"/>
    </font>
    <font>
      <sz val="10"/>
      <color rgb="FF00B49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9" fontId="6" fillId="0" borderId="1" applyNumberFormat="0" applyFont="0" applyFill="0" applyBorder="0" applyProtection="0">
      <alignment horizontal="left" vertical="center" indent="2"/>
    </xf>
    <xf numFmtId="43" fontId="9" fillId="0" borderId="0" applyFont="0" applyFill="0" applyBorder="0" applyAlignment="0" applyProtection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18">
    <xf numFmtId="0" fontId="0" fillId="0" borderId="0" xfId="0"/>
    <xf numFmtId="38" fontId="4" fillId="0" borderId="2" xfId="4" applyNumberFormat="1" applyFont="1" applyBorder="1" applyAlignment="1">
      <alignment horizontal="center"/>
    </xf>
    <xf numFmtId="38" fontId="5" fillId="0" borderId="0" xfId="0" applyNumberFormat="1" applyFont="1"/>
    <xf numFmtId="38" fontId="5" fillId="0" borderId="3" xfId="4" applyNumberFormat="1" applyFont="1" applyBorder="1" applyAlignment="1">
      <alignment horizontal="left"/>
    </xf>
    <xf numFmtId="38" fontId="4" fillId="0" borderId="4" xfId="4" applyNumberFormat="1" applyFont="1" applyBorder="1" applyAlignment="1">
      <alignment horizontal="center"/>
    </xf>
    <xf numFmtId="38" fontId="4" fillId="0" borderId="5" xfId="4" applyNumberFormat="1" applyFont="1" applyBorder="1" applyAlignment="1">
      <alignment horizontal="center"/>
    </xf>
    <xf numFmtId="38" fontId="4" fillId="0" borderId="6" xfId="4" applyNumberFormat="1" applyFont="1" applyBorder="1" applyAlignment="1">
      <alignment horizontal="center"/>
    </xf>
    <xf numFmtId="38" fontId="4" fillId="0" borderId="7" xfId="4" applyNumberFormat="1" applyFont="1" applyBorder="1" applyAlignment="1">
      <alignment horizontal="center"/>
    </xf>
    <xf numFmtId="38" fontId="5" fillId="0" borderId="8" xfId="4" applyNumberFormat="1" applyFont="1" applyBorder="1" applyAlignment="1">
      <alignment horizontal="center"/>
    </xf>
    <xf numFmtId="38" fontId="4" fillId="0" borderId="9" xfId="4" applyNumberFormat="1" applyFont="1" applyBorder="1" applyAlignment="1">
      <alignment horizontal="center"/>
    </xf>
    <xf numFmtId="38" fontId="5" fillId="0" borderId="6" xfId="4" applyNumberFormat="1" applyFont="1" applyBorder="1" applyAlignment="1">
      <alignment horizontal="center"/>
    </xf>
    <xf numFmtId="38" fontId="5" fillId="0" borderId="7" xfId="4" applyNumberFormat="1" applyFont="1" applyBorder="1" applyAlignment="1">
      <alignment horizontal="center"/>
    </xf>
    <xf numFmtId="38" fontId="5" fillId="0" borderId="10" xfId="4" applyNumberFormat="1" applyFont="1" applyBorder="1" applyAlignment="1">
      <alignment horizontal="center"/>
    </xf>
    <xf numFmtId="38" fontId="4" fillId="0" borderId="3" xfId="4" applyNumberFormat="1" applyFont="1" applyBorder="1" applyAlignment="1">
      <alignment horizontal="center"/>
    </xf>
    <xf numFmtId="38" fontId="5" fillId="0" borderId="11" xfId="4" applyNumberFormat="1" applyFont="1" applyBorder="1" applyAlignment="1">
      <alignment horizontal="center"/>
    </xf>
    <xf numFmtId="38" fontId="5" fillId="0" borderId="9" xfId="4" applyNumberFormat="1" applyFont="1" applyBorder="1" applyAlignment="1">
      <alignment horizontal="center"/>
    </xf>
    <xf numFmtId="38" fontId="5" fillId="0" borderId="12" xfId="4" applyNumberFormat="1" applyFont="1" applyBorder="1" applyAlignment="1">
      <alignment horizontal="center"/>
    </xf>
    <xf numFmtId="38" fontId="5" fillId="0" borderId="13" xfId="4" applyNumberFormat="1" applyFont="1" applyBorder="1" applyAlignment="1">
      <alignment horizontal="left"/>
    </xf>
    <xf numFmtId="38" fontId="4" fillId="0" borderId="14" xfId="4" applyNumberFormat="1" applyFont="1" applyBorder="1" applyAlignment="1">
      <alignment horizontal="center"/>
    </xf>
    <xf numFmtId="38" fontId="4" fillId="0" borderId="15" xfId="4" applyNumberFormat="1" applyFont="1" applyBorder="1" applyAlignment="1">
      <alignment horizontal="center"/>
    </xf>
    <xf numFmtId="38" fontId="4" fillId="0" borderId="16" xfId="4" applyNumberFormat="1" applyFont="1" applyBorder="1" applyAlignment="1">
      <alignment horizontal="center"/>
    </xf>
    <xf numFmtId="38" fontId="4" fillId="0" borderId="17" xfId="4" applyNumberFormat="1" applyFont="1" applyBorder="1" applyAlignment="1">
      <alignment horizontal="center"/>
    </xf>
    <xf numFmtId="38" fontId="5" fillId="0" borderId="18" xfId="4" applyNumberFormat="1" applyFont="1" applyBorder="1" applyAlignment="1">
      <alignment horizontal="center"/>
    </xf>
    <xf numFmtId="38" fontId="4" fillId="0" borderId="19" xfId="4" applyNumberFormat="1" applyFont="1" applyBorder="1" applyAlignment="1">
      <alignment horizontal="center"/>
    </xf>
    <xf numFmtId="38" fontId="5" fillId="0" borderId="16" xfId="4" applyNumberFormat="1" applyFont="1" applyBorder="1" applyAlignment="1">
      <alignment horizontal="center"/>
    </xf>
    <xf numFmtId="38" fontId="5" fillId="0" borderId="17" xfId="4" applyNumberFormat="1" applyFont="1" applyBorder="1" applyAlignment="1">
      <alignment horizontal="center"/>
    </xf>
    <xf numFmtId="38" fontId="4" fillId="0" borderId="13" xfId="4" applyNumberFormat="1" applyFont="1" applyBorder="1" applyAlignment="1">
      <alignment horizontal="center"/>
    </xf>
    <xf numFmtId="38" fontId="5" fillId="0" borderId="20" xfId="4" applyNumberFormat="1" applyFont="1" applyBorder="1" applyAlignment="1">
      <alignment horizontal="center"/>
    </xf>
    <xf numFmtId="38" fontId="5" fillId="0" borderId="19" xfId="4" applyNumberFormat="1" applyFont="1" applyBorder="1" applyAlignment="1">
      <alignment horizontal="center"/>
    </xf>
    <xf numFmtId="38" fontId="5" fillId="0" borderId="21" xfId="4" applyNumberFormat="1" applyFont="1" applyBorder="1" applyAlignment="1">
      <alignment horizontal="center"/>
    </xf>
    <xf numFmtId="38" fontId="5" fillId="0" borderId="22" xfId="4" applyNumberFormat="1" applyFont="1" applyBorder="1" applyAlignment="1">
      <alignment horizontal="left"/>
    </xf>
    <xf numFmtId="38" fontId="4" fillId="0" borderId="23" xfId="4" applyNumberFormat="1" applyFont="1" applyBorder="1" applyAlignment="1">
      <alignment horizontal="center"/>
    </xf>
    <xf numFmtId="38" fontId="4" fillId="0" borderId="24" xfId="4" applyNumberFormat="1" applyFont="1" applyBorder="1" applyAlignment="1">
      <alignment horizontal="center"/>
    </xf>
    <xf numFmtId="38" fontId="5" fillId="0" borderId="25" xfId="4" applyNumberFormat="1" applyFont="1" applyBorder="1" applyAlignment="1">
      <alignment horizontal="center"/>
    </xf>
    <xf numFmtId="38" fontId="4" fillId="0" borderId="26" xfId="4" applyNumberFormat="1" applyFont="1" applyBorder="1" applyAlignment="1">
      <alignment horizontal="center"/>
    </xf>
    <xf numFmtId="38" fontId="5" fillId="0" borderId="24" xfId="4" applyNumberFormat="1" applyFont="1" applyBorder="1" applyAlignment="1">
      <alignment horizontal="center"/>
    </xf>
    <xf numFmtId="38" fontId="5" fillId="0" borderId="27" xfId="4" applyNumberFormat="1" applyFont="1" applyBorder="1" applyAlignment="1">
      <alignment horizontal="center"/>
    </xf>
    <xf numFmtId="38" fontId="4" fillId="0" borderId="22" xfId="4" applyNumberFormat="1" applyFont="1" applyBorder="1" applyAlignment="1">
      <alignment horizontal="center"/>
    </xf>
    <xf numFmtId="38" fontId="5" fillId="0" borderId="28" xfId="4" applyNumberFormat="1" applyFont="1" applyBorder="1" applyAlignment="1">
      <alignment horizontal="center"/>
    </xf>
    <xf numFmtId="38" fontId="5" fillId="0" borderId="22" xfId="4" applyNumberFormat="1" applyFont="1" applyBorder="1" applyAlignment="1">
      <alignment horizontal="center"/>
    </xf>
    <xf numFmtId="38" fontId="5" fillId="0" borderId="26" xfId="4" applyNumberFormat="1" applyFont="1" applyBorder="1" applyAlignment="1">
      <alignment horizontal="center"/>
    </xf>
    <xf numFmtId="38" fontId="5" fillId="0" borderId="29" xfId="4" applyNumberFormat="1" applyFont="1" applyBorder="1" applyAlignment="1">
      <alignment horizontal="center"/>
    </xf>
    <xf numFmtId="38" fontId="4" fillId="0" borderId="30" xfId="4" applyNumberFormat="1" applyFont="1" applyBorder="1" applyAlignment="1">
      <alignment horizontal="left"/>
    </xf>
    <xf numFmtId="38" fontId="4" fillId="0" borderId="31" xfId="4" applyNumberFormat="1" applyFont="1" applyBorder="1" applyAlignment="1">
      <alignment horizontal="center"/>
    </xf>
    <xf numFmtId="38" fontId="4" fillId="0" borderId="32" xfId="4" applyNumberFormat="1" applyFont="1" applyBorder="1" applyAlignment="1">
      <alignment horizontal="center"/>
    </xf>
    <xf numFmtId="38" fontId="4" fillId="0" borderId="30" xfId="4" applyNumberFormat="1" applyFont="1" applyBorder="1" applyAlignment="1">
      <alignment horizontal="center"/>
    </xf>
    <xf numFmtId="38" fontId="4" fillId="0" borderId="33" xfId="4" applyNumberFormat="1" applyFont="1" applyBorder="1" applyAlignment="1">
      <alignment horizontal="center"/>
    </xf>
    <xf numFmtId="38" fontId="4" fillId="0" borderId="34" xfId="4" applyNumberFormat="1" applyFont="1" applyBorder="1" applyAlignment="1">
      <alignment horizontal="center"/>
    </xf>
    <xf numFmtId="38" fontId="4" fillId="0" borderId="35" xfId="4" applyNumberFormat="1" applyFont="1" applyBorder="1" applyAlignment="1">
      <alignment horizontal="center"/>
    </xf>
    <xf numFmtId="38" fontId="4" fillId="0" borderId="0" xfId="0" applyNumberFormat="1" applyFont="1"/>
    <xf numFmtId="38" fontId="4" fillId="0" borderId="36" xfId="4" applyNumberFormat="1" applyFont="1" applyBorder="1" applyAlignment="1">
      <alignment horizontal="left"/>
    </xf>
    <xf numFmtId="38" fontId="4" fillId="0" borderId="37" xfId="4" applyNumberFormat="1" applyFont="1" applyBorder="1" applyAlignment="1">
      <alignment horizontal="center"/>
    </xf>
    <xf numFmtId="38" fontId="4" fillId="0" borderId="38" xfId="4" applyNumberFormat="1" applyFont="1" applyBorder="1" applyAlignment="1">
      <alignment horizontal="center"/>
    </xf>
    <xf numFmtId="38" fontId="4" fillId="0" borderId="39" xfId="4" applyNumberFormat="1" applyFont="1" applyBorder="1" applyAlignment="1">
      <alignment horizontal="center"/>
    </xf>
    <xf numFmtId="38" fontId="4" fillId="0" borderId="10" xfId="4" applyNumberFormat="1" applyFont="1" applyBorder="1" applyAlignment="1">
      <alignment horizontal="center"/>
    </xf>
    <xf numFmtId="38" fontId="4" fillId="0" borderId="40" xfId="4" applyNumberFormat="1" applyFont="1" applyBorder="1" applyAlignment="1">
      <alignment horizontal="center"/>
    </xf>
    <xf numFmtId="38" fontId="4" fillId="0" borderId="41" xfId="4" applyNumberFormat="1" applyFont="1" applyBorder="1" applyAlignment="1">
      <alignment horizontal="center"/>
    </xf>
    <xf numFmtId="38" fontId="4" fillId="0" borderId="36" xfId="4" applyNumberFormat="1" applyFont="1" applyBorder="1" applyAlignment="1">
      <alignment horizontal="center"/>
    </xf>
    <xf numFmtId="38" fontId="4" fillId="0" borderId="42" xfId="4" applyNumberFormat="1" applyFont="1" applyBorder="1" applyAlignment="1">
      <alignment horizontal="center"/>
    </xf>
    <xf numFmtId="38" fontId="4" fillId="0" borderId="43" xfId="4" applyNumberFormat="1" applyFont="1" applyBorder="1" applyAlignment="1">
      <alignment horizontal="center"/>
    </xf>
    <xf numFmtId="38" fontId="5" fillId="0" borderId="44" xfId="4" applyNumberFormat="1" applyFont="1" applyBorder="1" applyAlignment="1">
      <alignment horizontal="left"/>
    </xf>
    <xf numFmtId="38" fontId="4" fillId="0" borderId="45" xfId="4" applyNumberFormat="1" applyFont="1" applyBorder="1" applyAlignment="1">
      <alignment horizontal="center"/>
    </xf>
    <xf numFmtId="38" fontId="4" fillId="0" borderId="46" xfId="4" applyNumberFormat="1" applyFont="1" applyBorder="1" applyAlignment="1">
      <alignment horizontal="center"/>
    </xf>
    <xf numFmtId="38" fontId="5" fillId="0" borderId="47" xfId="4" applyNumberFormat="1" applyFont="1" applyBorder="1" applyAlignment="1">
      <alignment horizontal="center"/>
    </xf>
    <xf numFmtId="38" fontId="5" fillId="0" borderId="48" xfId="4" applyNumberFormat="1" applyFont="1" applyBorder="1" applyAlignment="1">
      <alignment horizontal="center"/>
    </xf>
    <xf numFmtId="38" fontId="5" fillId="0" borderId="49" xfId="4" applyNumberFormat="1" applyFont="1" applyBorder="1" applyAlignment="1">
      <alignment horizontal="center"/>
    </xf>
    <xf numFmtId="38" fontId="4" fillId="0" borderId="50" xfId="4" applyNumberFormat="1" applyFont="1" applyBorder="1" applyAlignment="1">
      <alignment horizontal="center"/>
    </xf>
    <xf numFmtId="38" fontId="4" fillId="0" borderId="44" xfId="4" applyNumberFormat="1" applyFont="1" applyBorder="1" applyAlignment="1">
      <alignment horizontal="center"/>
    </xf>
    <xf numFmtId="38" fontId="5" fillId="0" borderId="51" xfId="4" applyNumberFormat="1" applyFont="1" applyBorder="1" applyAlignment="1">
      <alignment horizontal="center"/>
    </xf>
    <xf numFmtId="38" fontId="5" fillId="0" borderId="44" xfId="4" applyNumberFormat="1" applyFont="1" applyBorder="1" applyAlignment="1">
      <alignment horizontal="center"/>
    </xf>
    <xf numFmtId="38" fontId="5" fillId="0" borderId="50" xfId="4" applyNumberFormat="1" applyFont="1" applyBorder="1" applyAlignment="1">
      <alignment horizontal="center"/>
    </xf>
    <xf numFmtId="38" fontId="5" fillId="0" borderId="52" xfId="4" applyNumberFormat="1" applyFont="1" applyBorder="1" applyAlignment="1">
      <alignment horizontal="center"/>
    </xf>
    <xf numFmtId="38" fontId="5" fillId="0" borderId="53" xfId="4" applyNumberFormat="1" applyFont="1" applyBorder="1" applyAlignment="1">
      <alignment horizontal="left"/>
    </xf>
    <xf numFmtId="38" fontId="4" fillId="0" borderId="54" xfId="4" applyNumberFormat="1" applyFont="1" applyBorder="1" applyAlignment="1">
      <alignment horizontal="center"/>
    </xf>
    <xf numFmtId="38" fontId="4" fillId="0" borderId="55" xfId="4" applyNumberFormat="1" applyFont="1" applyBorder="1" applyAlignment="1">
      <alignment horizontal="center"/>
    </xf>
    <xf numFmtId="38" fontId="5" fillId="0" borderId="56" xfId="4" applyNumberFormat="1" applyFont="1" applyBorder="1" applyAlignment="1">
      <alignment horizontal="center"/>
    </xf>
    <xf numFmtId="38" fontId="5" fillId="0" borderId="57" xfId="4" applyNumberFormat="1" applyFont="1" applyBorder="1" applyAlignment="1">
      <alignment horizontal="center"/>
    </xf>
    <xf numFmtId="38" fontId="5" fillId="0" borderId="58" xfId="4" applyNumberFormat="1" applyFont="1" applyBorder="1" applyAlignment="1">
      <alignment horizontal="center"/>
    </xf>
    <xf numFmtId="38" fontId="4" fillId="0" borderId="59" xfId="4" applyNumberFormat="1" applyFont="1" applyBorder="1" applyAlignment="1">
      <alignment horizontal="center"/>
    </xf>
    <xf numFmtId="38" fontId="4" fillId="0" borderId="53" xfId="4" applyNumberFormat="1" applyFont="1" applyBorder="1" applyAlignment="1">
      <alignment horizontal="center"/>
    </xf>
    <xf numFmtId="38" fontId="5" fillId="0" borderId="60" xfId="4" applyNumberFormat="1" applyFont="1" applyBorder="1" applyAlignment="1">
      <alignment horizontal="center"/>
    </xf>
    <xf numFmtId="38" fontId="5" fillId="0" borderId="59" xfId="4" applyNumberFormat="1" applyFont="1" applyBorder="1" applyAlignment="1">
      <alignment horizontal="center"/>
    </xf>
    <xf numFmtId="38" fontId="5" fillId="0" borderId="61" xfId="4" applyNumberFormat="1" applyFont="1" applyBorder="1" applyAlignment="1">
      <alignment horizontal="center"/>
    </xf>
    <xf numFmtId="38" fontId="4" fillId="0" borderId="0" xfId="4" applyNumberFormat="1" applyFont="1" applyAlignment="1">
      <alignment horizontal="left"/>
    </xf>
    <xf numFmtId="38" fontId="4" fillId="0" borderId="62" xfId="4" applyNumberFormat="1" applyFont="1" applyBorder="1" applyAlignment="1">
      <alignment horizontal="center"/>
    </xf>
    <xf numFmtId="38" fontId="4" fillId="0" borderId="63" xfId="4" applyNumberFormat="1" applyFont="1" applyBorder="1" applyAlignment="1">
      <alignment horizontal="center"/>
    </xf>
    <xf numFmtId="38" fontId="4" fillId="0" borderId="64" xfId="4" applyNumberFormat="1" applyFont="1" applyBorder="1" applyAlignment="1">
      <alignment horizontal="center"/>
    </xf>
    <xf numFmtId="38" fontId="4" fillId="0" borderId="65" xfId="4" applyNumberFormat="1" applyFont="1" applyBorder="1" applyAlignment="1">
      <alignment horizontal="center"/>
    </xf>
    <xf numFmtId="38" fontId="4" fillId="0" borderId="66" xfId="4" applyNumberFormat="1" applyFont="1" applyBorder="1" applyAlignment="1">
      <alignment horizontal="center"/>
    </xf>
    <xf numFmtId="38" fontId="4" fillId="0" borderId="0" xfId="4" applyNumberFormat="1" applyFont="1" applyAlignment="1">
      <alignment horizontal="center"/>
    </xf>
    <xf numFmtId="38" fontId="4" fillId="0" borderId="67" xfId="4" applyNumberFormat="1" applyFont="1" applyBorder="1" applyAlignment="1">
      <alignment horizontal="center"/>
    </xf>
    <xf numFmtId="38" fontId="4" fillId="0" borderId="68" xfId="4" applyNumberFormat="1" applyFont="1" applyBorder="1" applyAlignment="1">
      <alignment horizontal="center"/>
    </xf>
    <xf numFmtId="38" fontId="5" fillId="0" borderId="69" xfId="4" applyNumberFormat="1" applyFont="1" applyBorder="1" applyAlignment="1">
      <alignment horizontal="center"/>
    </xf>
    <xf numFmtId="38" fontId="4" fillId="0" borderId="70" xfId="4" applyNumberFormat="1" applyFont="1" applyBorder="1" applyAlignment="1">
      <alignment horizontal="left"/>
    </xf>
    <xf numFmtId="38" fontId="4" fillId="0" borderId="71" xfId="4" applyNumberFormat="1" applyFont="1" applyBorder="1" applyAlignment="1">
      <alignment horizontal="center"/>
    </xf>
    <xf numFmtId="38" fontId="4" fillId="0" borderId="72" xfId="4" applyNumberFormat="1" applyFont="1" applyBorder="1" applyAlignment="1">
      <alignment horizontal="center"/>
    </xf>
    <xf numFmtId="38" fontId="5" fillId="0" borderId="73" xfId="4" applyNumberFormat="1" applyFont="1" applyBorder="1" applyAlignment="1">
      <alignment horizontal="center"/>
    </xf>
    <xf numFmtId="38" fontId="5" fillId="0" borderId="74" xfId="4" applyNumberFormat="1" applyFont="1" applyBorder="1" applyAlignment="1">
      <alignment horizontal="center"/>
    </xf>
    <xf numFmtId="38" fontId="5" fillId="0" borderId="75" xfId="4" applyNumberFormat="1" applyFont="1" applyBorder="1" applyAlignment="1">
      <alignment horizontal="center"/>
    </xf>
    <xf numFmtId="38" fontId="4" fillId="0" borderId="76" xfId="4" applyNumberFormat="1" applyFont="1" applyBorder="1" applyAlignment="1">
      <alignment horizontal="center"/>
    </xf>
    <xf numFmtId="38" fontId="4" fillId="0" borderId="70" xfId="4" applyNumberFormat="1" applyFont="1" applyBorder="1" applyAlignment="1">
      <alignment horizontal="center"/>
    </xf>
    <xf numFmtId="38" fontId="5" fillId="0" borderId="77" xfId="4" applyNumberFormat="1" applyFont="1" applyBorder="1" applyAlignment="1">
      <alignment horizontal="center"/>
    </xf>
    <xf numFmtId="38" fontId="5" fillId="0" borderId="78" xfId="4" applyNumberFormat="1" applyFont="1" applyBorder="1" applyAlignment="1">
      <alignment horizontal="center"/>
    </xf>
    <xf numFmtId="38" fontId="4" fillId="0" borderId="48" xfId="4" applyNumberFormat="1" applyFont="1" applyBorder="1" applyAlignment="1">
      <alignment horizontal="center"/>
    </xf>
    <xf numFmtId="38" fontId="5" fillId="0" borderId="65" xfId="4" applyNumberFormat="1" applyFont="1" applyBorder="1" applyAlignment="1">
      <alignment horizontal="center"/>
    </xf>
    <xf numFmtId="38" fontId="5" fillId="0" borderId="64" xfId="4" applyNumberFormat="1" applyFont="1" applyBorder="1" applyAlignment="1">
      <alignment horizontal="center"/>
    </xf>
    <xf numFmtId="38" fontId="5" fillId="0" borderId="0" xfId="4" applyNumberFormat="1" applyFont="1" applyAlignment="1">
      <alignment horizontal="center"/>
    </xf>
    <xf numFmtId="38" fontId="5" fillId="0" borderId="68" xfId="4" applyNumberFormat="1" applyFont="1" applyBorder="1" applyAlignment="1">
      <alignment horizontal="center"/>
    </xf>
    <xf numFmtId="38" fontId="4" fillId="0" borderId="82" xfId="4" applyNumberFormat="1" applyFont="1" applyBorder="1" applyAlignment="1">
      <alignment horizontal="center"/>
    </xf>
    <xf numFmtId="38" fontId="4" fillId="0" borderId="83" xfId="4" applyNumberFormat="1" applyFont="1" applyBorder="1" applyAlignment="1">
      <alignment horizontal="center"/>
    </xf>
    <xf numFmtId="38" fontId="4" fillId="0" borderId="84" xfId="4" applyNumberFormat="1" applyFont="1" applyBorder="1" applyAlignment="1">
      <alignment horizontal="center"/>
    </xf>
    <xf numFmtId="38" fontId="4" fillId="0" borderId="85" xfId="4" applyNumberFormat="1" applyFont="1" applyBorder="1" applyAlignment="1">
      <alignment horizontal="center"/>
    </xf>
    <xf numFmtId="38" fontId="5" fillId="0" borderId="70" xfId="4" applyNumberFormat="1" applyFont="1" applyBorder="1" applyAlignment="1">
      <alignment horizontal="left"/>
    </xf>
    <xf numFmtId="38" fontId="5" fillId="0" borderId="71" xfId="4" applyNumberFormat="1" applyFont="1" applyBorder="1" applyAlignment="1">
      <alignment horizontal="center"/>
    </xf>
    <xf numFmtId="38" fontId="5" fillId="0" borderId="72" xfId="4" applyNumberFormat="1" applyFont="1" applyBorder="1" applyAlignment="1">
      <alignment horizontal="center"/>
    </xf>
    <xf numFmtId="38" fontId="5" fillId="0" borderId="76" xfId="4" applyNumberFormat="1" applyFont="1" applyBorder="1" applyAlignment="1">
      <alignment horizontal="center"/>
    </xf>
    <xf numFmtId="38" fontId="5" fillId="0" borderId="70" xfId="4" applyNumberFormat="1" applyFont="1" applyBorder="1" applyAlignment="1">
      <alignment horizontal="center"/>
    </xf>
    <xf numFmtId="38" fontId="4" fillId="0" borderId="87" xfId="4" applyNumberFormat="1" applyFont="1" applyBorder="1" applyAlignment="1">
      <alignment horizontal="center"/>
    </xf>
    <xf numFmtId="38" fontId="4" fillId="0" borderId="88" xfId="4" applyNumberFormat="1" applyFont="1" applyBorder="1" applyAlignment="1">
      <alignment horizontal="center"/>
    </xf>
    <xf numFmtId="38" fontId="4" fillId="0" borderId="89" xfId="4" applyNumberFormat="1" applyFont="1" applyBorder="1" applyAlignment="1">
      <alignment horizontal="center"/>
    </xf>
    <xf numFmtId="38" fontId="4" fillId="0" borderId="90" xfId="4" applyNumberFormat="1" applyFont="1" applyBorder="1" applyAlignment="1">
      <alignment horizontal="center"/>
    </xf>
    <xf numFmtId="38" fontId="4" fillId="0" borderId="91" xfId="4" applyNumberFormat="1" applyFont="1" applyBorder="1" applyAlignment="1">
      <alignment horizontal="center"/>
    </xf>
    <xf numFmtId="38" fontId="4" fillId="0" borderId="92" xfId="4" applyNumberFormat="1" applyFont="1" applyBorder="1" applyAlignment="1">
      <alignment horizontal="center"/>
    </xf>
    <xf numFmtId="38" fontId="4" fillId="0" borderId="86" xfId="4" applyNumberFormat="1" applyFont="1" applyBorder="1" applyAlignment="1">
      <alignment horizontal="center"/>
    </xf>
    <xf numFmtId="38" fontId="5" fillId="0" borderId="95" xfId="3" applyNumberFormat="1" applyFont="1" applyBorder="1" applyAlignment="1">
      <alignment vertical="top"/>
    </xf>
    <xf numFmtId="38" fontId="4" fillId="0" borderId="96" xfId="4" applyNumberFormat="1" applyFont="1" applyBorder="1" applyAlignment="1">
      <alignment horizontal="center"/>
    </xf>
    <xf numFmtId="38" fontId="5" fillId="0" borderId="97" xfId="4" applyNumberFormat="1" applyFont="1" applyBorder="1" applyAlignment="1">
      <alignment horizontal="center"/>
    </xf>
    <xf numFmtId="38" fontId="5" fillId="0" borderId="98" xfId="4" applyNumberFormat="1" applyFont="1" applyBorder="1" applyAlignment="1">
      <alignment horizontal="center"/>
    </xf>
    <xf numFmtId="38" fontId="5" fillId="0" borderId="99" xfId="4" applyNumberFormat="1" applyFont="1" applyBorder="1" applyAlignment="1">
      <alignment horizontal="center"/>
    </xf>
    <xf numFmtId="38" fontId="4" fillId="0" borderId="100" xfId="4" applyNumberFormat="1" applyFont="1" applyBorder="1" applyAlignment="1">
      <alignment horizontal="center"/>
    </xf>
    <xf numFmtId="38" fontId="5" fillId="0" borderId="100" xfId="4" applyNumberFormat="1" applyFont="1" applyBorder="1" applyAlignment="1">
      <alignment horizontal="center"/>
    </xf>
    <xf numFmtId="38" fontId="4" fillId="0" borderId="94" xfId="4" applyNumberFormat="1" applyFont="1" applyBorder="1" applyAlignment="1">
      <alignment horizontal="center"/>
    </xf>
    <xf numFmtId="38" fontId="5" fillId="0" borderId="101" xfId="4" applyNumberFormat="1" applyFont="1" applyBorder="1" applyAlignment="1">
      <alignment horizontal="center"/>
    </xf>
    <xf numFmtId="38" fontId="5" fillId="0" borderId="14" xfId="3" applyNumberFormat="1" applyFont="1" applyBorder="1" applyAlignment="1">
      <alignment vertical="top"/>
    </xf>
    <xf numFmtId="38" fontId="4" fillId="0" borderId="102" xfId="4" applyNumberFormat="1" applyFont="1" applyBorder="1" applyAlignment="1">
      <alignment horizontal="center"/>
    </xf>
    <xf numFmtId="38" fontId="5" fillId="0" borderId="103" xfId="4" applyNumberFormat="1" applyFont="1" applyBorder="1" applyAlignment="1">
      <alignment horizontal="center"/>
    </xf>
    <xf numFmtId="38" fontId="5" fillId="0" borderId="104" xfId="4" applyNumberFormat="1" applyFont="1" applyBorder="1" applyAlignment="1">
      <alignment horizontal="center"/>
    </xf>
    <xf numFmtId="38" fontId="4" fillId="0" borderId="105" xfId="4" applyNumberFormat="1" applyFont="1" applyBorder="1" applyAlignment="1">
      <alignment horizontal="center"/>
    </xf>
    <xf numFmtId="38" fontId="5" fillId="0" borderId="106" xfId="4" applyNumberFormat="1" applyFont="1" applyBorder="1" applyAlignment="1">
      <alignment horizontal="center"/>
    </xf>
    <xf numFmtId="38" fontId="4" fillId="0" borderId="107" xfId="4" applyNumberFormat="1" applyFont="1" applyBorder="1" applyAlignment="1">
      <alignment horizontal="center"/>
    </xf>
    <xf numFmtId="38" fontId="5" fillId="0" borderId="108" xfId="4" applyNumberFormat="1" applyFont="1" applyBorder="1" applyAlignment="1">
      <alignment horizontal="center"/>
    </xf>
    <xf numFmtId="38" fontId="5" fillId="0" borderId="109" xfId="4" applyNumberFormat="1" applyFont="1" applyBorder="1" applyAlignment="1">
      <alignment horizontal="center"/>
    </xf>
    <xf numFmtId="38" fontId="4" fillId="0" borderId="110" xfId="4" applyNumberFormat="1" applyFont="1" applyBorder="1" applyAlignment="1">
      <alignment horizontal="center"/>
    </xf>
    <xf numFmtId="38" fontId="4" fillId="0" borderId="111" xfId="4" applyNumberFormat="1" applyFont="1" applyBorder="1" applyAlignment="1">
      <alignment horizontal="center"/>
    </xf>
    <xf numFmtId="38" fontId="4" fillId="0" borderId="112" xfId="4" applyNumberFormat="1" applyFont="1" applyBorder="1" applyAlignment="1">
      <alignment horizontal="center"/>
    </xf>
    <xf numFmtId="38" fontId="4" fillId="0" borderId="1" xfId="4" applyNumberFormat="1" applyFont="1" applyBorder="1" applyAlignment="1">
      <alignment horizontal="center"/>
    </xf>
    <xf numFmtId="38" fontId="4" fillId="0" borderId="113" xfId="4" applyNumberFormat="1" applyFont="1" applyBorder="1" applyAlignment="1">
      <alignment horizontal="center"/>
    </xf>
    <xf numFmtId="38" fontId="4" fillId="0" borderId="114" xfId="4" applyNumberFormat="1" applyFont="1" applyBorder="1" applyAlignment="1">
      <alignment horizontal="center"/>
    </xf>
    <xf numFmtId="38" fontId="4" fillId="0" borderId="116" xfId="4" applyNumberFormat="1" applyFont="1" applyBorder="1" applyAlignment="1">
      <alignment horizontal="center"/>
    </xf>
    <xf numFmtId="38" fontId="4" fillId="0" borderId="47" xfId="4" applyNumberFormat="1" applyFont="1" applyBorder="1" applyAlignment="1">
      <alignment horizontal="center"/>
    </xf>
    <xf numFmtId="38" fontId="4" fillId="0" borderId="56" xfId="4" applyNumberFormat="1" applyFont="1" applyBorder="1" applyAlignment="1">
      <alignment horizontal="center"/>
    </xf>
    <xf numFmtId="38" fontId="4" fillId="0" borderId="57" xfId="4" applyNumberFormat="1" applyFont="1" applyBorder="1" applyAlignment="1">
      <alignment horizontal="center"/>
    </xf>
    <xf numFmtId="38" fontId="4" fillId="0" borderId="117" xfId="4" applyNumberFormat="1" applyFont="1" applyBorder="1" applyAlignment="1">
      <alignment horizontal="center"/>
    </xf>
    <xf numFmtId="38" fontId="4" fillId="0" borderId="73" xfId="4" applyNumberFormat="1" applyFont="1" applyBorder="1" applyAlignment="1">
      <alignment horizontal="center"/>
    </xf>
    <xf numFmtId="38" fontId="4" fillId="0" borderId="74" xfId="4" applyNumberFormat="1" applyFont="1" applyBorder="1" applyAlignment="1">
      <alignment horizontal="center"/>
    </xf>
    <xf numFmtId="38" fontId="4" fillId="0" borderId="75" xfId="4" applyNumberFormat="1" applyFont="1" applyBorder="1" applyAlignment="1">
      <alignment horizontal="center"/>
    </xf>
    <xf numFmtId="38" fontId="0" fillId="0" borderId="0" xfId="0" applyNumberFormat="1"/>
    <xf numFmtId="38" fontId="5" fillId="0" borderId="0" xfId="4" applyNumberFormat="1" applyFont="1"/>
    <xf numFmtId="38" fontId="4" fillId="0" borderId="0" xfId="4" applyNumberFormat="1" applyFont="1"/>
    <xf numFmtId="40" fontId="5" fillId="0" borderId="0" xfId="4" applyNumberFormat="1" applyFont="1"/>
    <xf numFmtId="40" fontId="4" fillId="0" borderId="0" xfId="4" applyNumberFormat="1" applyFont="1"/>
    <xf numFmtId="38" fontId="5" fillId="0" borderId="0" xfId="0" applyNumberFormat="1" applyFont="1" applyAlignment="1">
      <alignment horizontal="left"/>
    </xf>
    <xf numFmtId="38" fontId="5" fillId="0" borderId="0" xfId="4" applyNumberFormat="1" applyFont="1" applyAlignment="1">
      <alignment horizontal="left"/>
    </xf>
    <xf numFmtId="38" fontId="7" fillId="0" borderId="0" xfId="4" applyNumberFormat="1" applyFont="1" applyAlignment="1">
      <alignment horizontal="left" wrapText="1"/>
    </xf>
    <xf numFmtId="38" fontId="4" fillId="0" borderId="86" xfId="4" applyNumberFormat="1" applyFont="1" applyBorder="1" applyAlignment="1">
      <alignment horizontal="left"/>
    </xf>
    <xf numFmtId="38" fontId="5" fillId="0" borderId="94" xfId="3" applyNumberFormat="1" applyFont="1" applyBorder="1" applyAlignment="1">
      <alignment horizontal="left" vertical="top" wrapText="1"/>
    </xf>
    <xf numFmtId="38" fontId="5" fillId="0" borderId="13" xfId="3" applyNumberFormat="1" applyFont="1" applyBorder="1" applyAlignment="1">
      <alignment horizontal="left" vertical="top" wrapText="1"/>
    </xf>
    <xf numFmtId="38" fontId="5" fillId="0" borderId="44" xfId="3" applyNumberFormat="1" applyFont="1" applyBorder="1" applyAlignment="1">
      <alignment horizontal="left" vertical="top" wrapText="1"/>
    </xf>
    <xf numFmtId="38" fontId="4" fillId="0" borderId="114" xfId="4" applyNumberFormat="1" applyFont="1" applyBorder="1" applyAlignment="1">
      <alignment horizontal="left"/>
    </xf>
    <xf numFmtId="38" fontId="4" fillId="0" borderId="18" xfId="4" applyNumberFormat="1" applyFont="1" applyBorder="1" applyAlignment="1">
      <alignment horizontal="center"/>
    </xf>
    <xf numFmtId="38" fontId="4" fillId="0" borderId="79" xfId="4" applyNumberFormat="1" applyFont="1" applyBorder="1" applyAlignment="1">
      <alignment horizontal="center"/>
    </xf>
    <xf numFmtId="38" fontId="4" fillId="0" borderId="118" xfId="4" applyNumberFormat="1" applyFont="1" applyBorder="1" applyAlignment="1">
      <alignment horizontal="center"/>
    </xf>
    <xf numFmtId="38" fontId="4" fillId="0" borderId="119" xfId="4" applyNumberFormat="1" applyFont="1" applyBorder="1" applyAlignment="1">
      <alignment horizontal="center"/>
    </xf>
    <xf numFmtId="38" fontId="4" fillId="0" borderId="81" xfId="4" applyNumberFormat="1" applyFont="1" applyBorder="1" applyAlignment="1">
      <alignment horizontal="center"/>
    </xf>
    <xf numFmtId="38" fontId="5" fillId="0" borderId="67" xfId="4" applyNumberFormat="1" applyFont="1" applyBorder="1" applyAlignment="1">
      <alignment horizontal="center"/>
    </xf>
    <xf numFmtId="38" fontId="5" fillId="0" borderId="111" xfId="4" applyNumberFormat="1" applyFont="1" applyBorder="1" applyAlignment="1">
      <alignment horizontal="center"/>
    </xf>
    <xf numFmtId="38" fontId="4" fillId="0" borderId="93" xfId="4" applyNumberFormat="1" applyFont="1" applyBorder="1" applyAlignment="1">
      <alignment horizontal="center"/>
    </xf>
    <xf numFmtId="38" fontId="4" fillId="0" borderId="115" xfId="4" applyNumberFormat="1" applyFont="1" applyBorder="1" applyAlignment="1">
      <alignment horizontal="center"/>
    </xf>
    <xf numFmtId="38" fontId="4" fillId="0" borderId="77" xfId="4" applyNumberFormat="1" applyFont="1" applyBorder="1" applyAlignment="1">
      <alignment horizontal="center"/>
    </xf>
    <xf numFmtId="38" fontId="5" fillId="3" borderId="0" xfId="4" applyNumberFormat="1" applyFont="1" applyFill="1" applyAlignment="1">
      <alignment horizontal="left"/>
    </xf>
    <xf numFmtId="38" fontId="4" fillId="3" borderId="0" xfId="4" applyNumberFormat="1" applyFont="1" applyFill="1" applyAlignment="1">
      <alignment horizontal="center"/>
    </xf>
    <xf numFmtId="38" fontId="5" fillId="0" borderId="63" xfId="4" applyNumberFormat="1" applyFont="1" applyBorder="1" applyAlignment="1">
      <alignment horizontal="center"/>
    </xf>
    <xf numFmtId="38" fontId="4" fillId="0" borderId="122" xfId="4" applyNumberFormat="1" applyFont="1" applyBorder="1" applyAlignment="1">
      <alignment horizontal="center"/>
    </xf>
    <xf numFmtId="38" fontId="4" fillId="0" borderId="123" xfId="4" applyNumberFormat="1" applyFont="1" applyBorder="1" applyAlignment="1">
      <alignment horizontal="left"/>
    </xf>
    <xf numFmtId="38" fontId="4" fillId="0" borderId="124" xfId="4" applyNumberFormat="1" applyFont="1" applyBorder="1" applyAlignment="1">
      <alignment horizontal="center"/>
    </xf>
    <xf numFmtId="38" fontId="4" fillId="0" borderId="123" xfId="4" applyNumberFormat="1" applyFont="1" applyBorder="1" applyAlignment="1">
      <alignment horizontal="center"/>
    </xf>
    <xf numFmtId="38" fontId="4" fillId="0" borderId="125" xfId="4" applyNumberFormat="1" applyFont="1" applyBorder="1" applyAlignment="1">
      <alignment horizontal="center"/>
    </xf>
    <xf numFmtId="38" fontId="4" fillId="0" borderId="126" xfId="4" applyNumberFormat="1" applyFont="1" applyBorder="1" applyAlignment="1">
      <alignment horizontal="center"/>
    </xf>
    <xf numFmtId="38" fontId="4" fillId="0" borderId="127" xfId="4" applyNumberFormat="1" applyFont="1" applyBorder="1" applyAlignment="1">
      <alignment horizontal="center"/>
    </xf>
    <xf numFmtId="38" fontId="4" fillId="0" borderId="128" xfId="4" applyNumberFormat="1" applyFont="1" applyBorder="1" applyAlignment="1">
      <alignment horizontal="center"/>
    </xf>
    <xf numFmtId="38" fontId="4" fillId="0" borderId="129" xfId="4" applyNumberFormat="1" applyFont="1" applyBorder="1" applyAlignment="1">
      <alignment horizontal="center"/>
    </xf>
    <xf numFmtId="38" fontId="8" fillId="0" borderId="130" xfId="4" applyNumberFormat="1" applyFont="1" applyBorder="1" applyAlignment="1">
      <alignment horizontal="center"/>
    </xf>
    <xf numFmtId="38" fontId="8" fillId="0" borderId="27" xfId="4" applyNumberFormat="1" applyFont="1" applyBorder="1" applyAlignment="1">
      <alignment horizontal="center"/>
    </xf>
    <xf numFmtId="38" fontId="4" fillId="0" borderId="131" xfId="4" applyNumberFormat="1" applyFont="1" applyBorder="1" applyAlignment="1">
      <alignment horizontal="center"/>
    </xf>
    <xf numFmtId="38" fontId="5" fillId="0" borderId="66" xfId="4" applyNumberFormat="1" applyFont="1" applyBorder="1" applyAlignment="1">
      <alignment horizontal="center"/>
    </xf>
    <xf numFmtId="164" fontId="4" fillId="0" borderId="0" xfId="4" applyNumberFormat="1" applyFont="1" applyAlignment="1">
      <alignment horizontal="left"/>
    </xf>
    <xf numFmtId="38" fontId="5" fillId="0" borderId="129" xfId="4" applyNumberFormat="1" applyFont="1" applyBorder="1" applyAlignment="1">
      <alignment horizontal="center"/>
    </xf>
    <xf numFmtId="38" fontId="4" fillId="0" borderId="132" xfId="4" applyNumberFormat="1" applyFont="1" applyBorder="1" applyAlignment="1">
      <alignment horizontal="center" textRotation="90" wrapText="1"/>
    </xf>
    <xf numFmtId="38" fontId="4" fillId="0" borderId="133" xfId="4" applyNumberFormat="1" applyFont="1" applyBorder="1" applyAlignment="1">
      <alignment horizontal="center" textRotation="90" wrapText="1"/>
    </xf>
    <xf numFmtId="38" fontId="4" fillId="0" borderId="134" xfId="4" applyNumberFormat="1" applyFont="1" applyBorder="1" applyAlignment="1">
      <alignment horizontal="center" textRotation="90" wrapText="1"/>
    </xf>
    <xf numFmtId="38" fontId="4" fillId="0" borderId="135" xfId="4" applyNumberFormat="1" applyFont="1" applyBorder="1" applyAlignment="1">
      <alignment horizontal="center" textRotation="90" wrapText="1"/>
    </xf>
    <xf numFmtId="38" fontId="4" fillId="0" borderId="136" xfId="4" applyNumberFormat="1" applyFont="1" applyBorder="1" applyAlignment="1">
      <alignment horizontal="center" textRotation="90" wrapText="1"/>
    </xf>
    <xf numFmtId="38" fontId="4" fillId="0" borderId="137" xfId="4" applyNumberFormat="1" applyFont="1" applyBorder="1" applyAlignment="1">
      <alignment horizontal="center" textRotation="90" wrapText="1"/>
    </xf>
    <xf numFmtId="38" fontId="4" fillId="0" borderId="138" xfId="4" applyNumberFormat="1" applyFont="1" applyBorder="1" applyAlignment="1">
      <alignment horizontal="center" textRotation="90" wrapText="1"/>
    </xf>
    <xf numFmtId="38" fontId="4" fillId="0" borderId="139" xfId="4" applyNumberFormat="1" applyFont="1" applyBorder="1" applyAlignment="1">
      <alignment horizontal="center" textRotation="90" wrapText="1"/>
    </xf>
    <xf numFmtId="166" fontId="4" fillId="0" borderId="0" xfId="5" applyNumberFormat="1" applyFont="1" applyFill="1" applyBorder="1" applyAlignment="1">
      <alignment horizontal="center"/>
    </xf>
    <xf numFmtId="38" fontId="5" fillId="0" borderId="14" xfId="3" applyNumberFormat="1" applyFont="1" applyBorder="1" applyAlignment="1">
      <alignment horizontal="left" vertical="top"/>
    </xf>
    <xf numFmtId="38" fontId="5" fillId="0" borderId="130" xfId="4" applyNumberFormat="1" applyFont="1" applyBorder="1" applyAlignment="1">
      <alignment horizontal="center"/>
    </xf>
    <xf numFmtId="165" fontId="0" fillId="0" borderId="0" xfId="0" applyNumberFormat="1"/>
    <xf numFmtId="38" fontId="4" fillId="0" borderId="140" xfId="4" applyNumberFormat="1" applyFont="1" applyBorder="1" applyAlignment="1">
      <alignment horizontal="center" textRotation="90" wrapText="1"/>
    </xf>
    <xf numFmtId="38" fontId="4" fillId="0" borderId="141" xfId="4" applyNumberFormat="1" applyFont="1" applyBorder="1" applyAlignment="1">
      <alignment horizontal="center"/>
    </xf>
    <xf numFmtId="38" fontId="5" fillId="0" borderId="3" xfId="4" applyNumberFormat="1" applyFont="1" applyBorder="1" applyAlignment="1">
      <alignment horizontal="center"/>
    </xf>
    <xf numFmtId="38" fontId="5" fillId="0" borderId="13" xfId="4" applyNumberFormat="1" applyFont="1" applyBorder="1" applyAlignment="1">
      <alignment horizontal="center"/>
    </xf>
    <xf numFmtId="38" fontId="5" fillId="0" borderId="53" xfId="4" applyNumberFormat="1" applyFont="1" applyBorder="1" applyAlignment="1">
      <alignment horizontal="center"/>
    </xf>
    <xf numFmtId="38" fontId="5" fillId="0" borderId="142" xfId="4" applyNumberFormat="1" applyFont="1" applyBorder="1" applyAlignment="1">
      <alignment horizontal="center"/>
    </xf>
    <xf numFmtId="38" fontId="5" fillId="0" borderId="143" xfId="4" applyNumberFormat="1" applyFont="1" applyBorder="1" applyAlignment="1">
      <alignment horizontal="center"/>
    </xf>
    <xf numFmtId="38" fontId="5" fillId="0" borderId="144" xfId="4" applyNumberFormat="1" applyFont="1" applyBorder="1" applyAlignment="1">
      <alignment horizontal="center"/>
    </xf>
    <xf numFmtId="38" fontId="4" fillId="0" borderId="145" xfId="4" applyNumberFormat="1" applyFont="1" applyBorder="1" applyAlignment="1">
      <alignment horizontal="center"/>
    </xf>
    <xf numFmtId="38" fontId="4" fillId="0" borderId="146" xfId="4" applyNumberFormat="1" applyFont="1" applyBorder="1" applyAlignment="1">
      <alignment horizontal="center"/>
    </xf>
    <xf numFmtId="38" fontId="5" fillId="0" borderId="147" xfId="4" applyNumberFormat="1" applyFont="1" applyBorder="1" applyAlignment="1">
      <alignment horizontal="center"/>
    </xf>
    <xf numFmtId="38" fontId="5" fillId="0" borderId="148" xfId="4" applyNumberFormat="1" applyFont="1" applyBorder="1" applyAlignment="1">
      <alignment horizontal="center"/>
    </xf>
    <xf numFmtId="38" fontId="4" fillId="0" borderId="149" xfId="4" applyNumberFormat="1" applyFont="1" applyBorder="1" applyAlignment="1">
      <alignment horizontal="center"/>
    </xf>
    <xf numFmtId="38" fontId="5" fillId="0" borderId="150" xfId="4" applyNumberFormat="1" applyFont="1" applyBorder="1" applyAlignment="1">
      <alignment horizontal="center"/>
    </xf>
    <xf numFmtId="38" fontId="5" fillId="0" borderId="94" xfId="4" applyNumberFormat="1" applyFont="1" applyBorder="1" applyAlignment="1">
      <alignment horizontal="center"/>
    </xf>
    <xf numFmtId="38" fontId="5" fillId="0" borderId="107" xfId="4" applyNumberFormat="1" applyFont="1" applyBorder="1" applyAlignment="1">
      <alignment horizontal="center"/>
    </xf>
    <xf numFmtId="38" fontId="5" fillId="0" borderId="149" xfId="4" applyNumberFormat="1" applyFont="1" applyBorder="1" applyAlignment="1">
      <alignment horizontal="center"/>
    </xf>
    <xf numFmtId="38" fontId="4" fillId="0" borderId="151" xfId="4" applyNumberFormat="1" applyFont="1" applyBorder="1" applyAlignment="1">
      <alignment horizontal="center"/>
    </xf>
    <xf numFmtId="38" fontId="5" fillId="0" borderId="152" xfId="4" applyNumberFormat="1" applyFont="1" applyBorder="1" applyAlignment="1">
      <alignment horizontal="center"/>
    </xf>
    <xf numFmtId="38" fontId="4" fillId="0" borderId="153" xfId="4" applyNumberFormat="1" applyFont="1" applyBorder="1" applyAlignment="1">
      <alignment horizontal="center"/>
    </xf>
    <xf numFmtId="38" fontId="5" fillId="0" borderId="154" xfId="4" applyNumberFormat="1" applyFont="1" applyBorder="1" applyAlignment="1">
      <alignment horizontal="center"/>
    </xf>
    <xf numFmtId="38" fontId="5" fillId="0" borderId="155" xfId="4" applyNumberFormat="1" applyFont="1" applyBorder="1" applyAlignment="1">
      <alignment horizontal="center"/>
    </xf>
    <xf numFmtId="38" fontId="4" fillId="0" borderId="150" xfId="4" applyNumberFormat="1" applyFont="1" applyBorder="1" applyAlignment="1">
      <alignment horizontal="center"/>
    </xf>
    <xf numFmtId="38" fontId="5" fillId="0" borderId="156" xfId="4" applyNumberFormat="1" applyFont="1" applyBorder="1" applyAlignment="1">
      <alignment horizontal="center"/>
    </xf>
    <xf numFmtId="38" fontId="4" fillId="0" borderId="152" xfId="4" applyNumberFormat="1" applyFont="1" applyBorder="1" applyAlignment="1">
      <alignment horizontal="center"/>
    </xf>
    <xf numFmtId="164" fontId="4" fillId="5" borderId="0" xfId="4" applyNumberFormat="1" applyFont="1" applyFill="1" applyAlignment="1">
      <alignment horizontal="left"/>
    </xf>
    <xf numFmtId="1" fontId="5" fillId="0" borderId="19" xfId="4" applyNumberFormat="1" applyFont="1" applyBorder="1" applyAlignment="1">
      <alignment horizontal="center"/>
    </xf>
    <xf numFmtId="38" fontId="5" fillId="0" borderId="105" xfId="4" applyNumberFormat="1" applyFont="1" applyBorder="1" applyAlignment="1">
      <alignment horizontal="center"/>
    </xf>
    <xf numFmtId="38" fontId="5" fillId="2" borderId="0" xfId="0" applyNumberFormat="1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164" fontId="5" fillId="6" borderId="0" xfId="4" applyNumberFormat="1" applyFont="1" applyFill="1" applyAlignment="1">
      <alignment horizontal="left"/>
    </xf>
    <xf numFmtId="38" fontId="4" fillId="0" borderId="2" xfId="4" applyNumberFormat="1" applyFont="1" applyBorder="1" applyAlignment="1">
      <alignment horizontal="center" wrapText="1"/>
    </xf>
    <xf numFmtId="38" fontId="5" fillId="0" borderId="2" xfId="3" applyNumberFormat="1" applyFont="1" applyBorder="1" applyAlignment="1">
      <alignment vertical="top"/>
    </xf>
    <xf numFmtId="38" fontId="4" fillId="0" borderId="53" xfId="3" applyNumberFormat="1" applyFont="1" applyBorder="1" applyAlignment="1">
      <alignment horizontal="left" vertical="top" wrapText="1"/>
    </xf>
    <xf numFmtId="164" fontId="5" fillId="4" borderId="0" xfId="4" applyNumberFormat="1" applyFont="1" applyFill="1" applyAlignment="1">
      <alignment horizontal="left"/>
    </xf>
    <xf numFmtId="38" fontId="4" fillId="0" borderId="61" xfId="4" applyNumberFormat="1" applyFont="1" applyBorder="1" applyAlignment="1">
      <alignment horizontal="center"/>
    </xf>
    <xf numFmtId="164" fontId="5" fillId="5" borderId="0" xfId="4" applyNumberFormat="1" applyFont="1" applyFill="1" applyAlignment="1">
      <alignment horizontal="left"/>
    </xf>
    <xf numFmtId="38" fontId="0" fillId="5" borderId="0" xfId="0" applyNumberFormat="1" applyFill="1"/>
    <xf numFmtId="38" fontId="4" fillId="5" borderId="0" xfId="4" applyNumberFormat="1" applyFont="1" applyFill="1"/>
    <xf numFmtId="38" fontId="4" fillId="7" borderId="19" xfId="4" applyNumberFormat="1" applyFont="1" applyFill="1" applyBorder="1" applyAlignment="1">
      <alignment horizontal="center"/>
    </xf>
    <xf numFmtId="38" fontId="5" fillId="7" borderId="17" xfId="4" applyNumberFormat="1" applyFont="1" applyFill="1" applyBorder="1" applyAlignment="1">
      <alignment horizontal="center"/>
    </xf>
    <xf numFmtId="38" fontId="4" fillId="7" borderId="10" xfId="4" applyNumberFormat="1" applyFont="1" applyFill="1" applyBorder="1" applyAlignment="1">
      <alignment horizontal="center"/>
    </xf>
    <xf numFmtId="38" fontId="4" fillId="7" borderId="39" xfId="4" applyNumberFormat="1" applyFont="1" applyFill="1" applyBorder="1" applyAlignment="1">
      <alignment horizontal="center"/>
    </xf>
    <xf numFmtId="38" fontId="5" fillId="7" borderId="48" xfId="4" applyNumberFormat="1" applyFont="1" applyFill="1" applyBorder="1" applyAlignment="1">
      <alignment horizontal="center"/>
    </xf>
    <xf numFmtId="38" fontId="4" fillId="7" borderId="50" xfId="4" applyNumberFormat="1" applyFont="1" applyFill="1" applyBorder="1" applyAlignment="1">
      <alignment horizontal="center"/>
    </xf>
    <xf numFmtId="38" fontId="5" fillId="7" borderId="98" xfId="4" applyNumberFormat="1" applyFont="1" applyFill="1" applyBorder="1" applyAlignment="1">
      <alignment horizontal="center"/>
    </xf>
    <xf numFmtId="38" fontId="5" fillId="7" borderId="57" xfId="4" applyNumberFormat="1" applyFont="1" applyFill="1" applyBorder="1" applyAlignment="1">
      <alignment horizontal="center"/>
    </xf>
    <xf numFmtId="38" fontId="4" fillId="7" borderId="59" xfId="4" applyNumberFormat="1" applyFont="1" applyFill="1" applyBorder="1" applyAlignment="1">
      <alignment horizontal="center"/>
    </xf>
    <xf numFmtId="38" fontId="4" fillId="7" borderId="111" xfId="4" applyNumberFormat="1" applyFont="1" applyFill="1" applyBorder="1" applyAlignment="1">
      <alignment horizontal="center"/>
    </xf>
    <xf numFmtId="38" fontId="5" fillId="7" borderId="64" xfId="4" applyNumberFormat="1" applyFont="1" applyFill="1" applyBorder="1" applyAlignment="1">
      <alignment horizontal="center"/>
    </xf>
    <xf numFmtId="38" fontId="4" fillId="7" borderId="33" xfId="4" applyNumberFormat="1" applyFont="1" applyFill="1" applyBorder="1" applyAlignment="1">
      <alignment horizontal="center"/>
    </xf>
    <xf numFmtId="38" fontId="5" fillId="7" borderId="103" xfId="4" applyNumberFormat="1" applyFont="1" applyFill="1" applyBorder="1" applyAlignment="1">
      <alignment horizontal="center"/>
    </xf>
    <xf numFmtId="38" fontId="4" fillId="7" borderId="113" xfId="4" applyNumberFormat="1" applyFont="1" applyFill="1" applyBorder="1" applyAlignment="1">
      <alignment horizontal="center"/>
    </xf>
    <xf numFmtId="38" fontId="4" fillId="7" borderId="74" xfId="4" applyNumberFormat="1" applyFont="1" applyFill="1" applyBorder="1" applyAlignment="1">
      <alignment horizontal="center"/>
    </xf>
    <xf numFmtId="164" fontId="5" fillId="8" borderId="0" xfId="4" applyNumberFormat="1" applyFont="1" applyFill="1" applyAlignment="1">
      <alignment horizontal="left"/>
    </xf>
    <xf numFmtId="38" fontId="4" fillId="7" borderId="15" xfId="4" applyNumberFormat="1" applyFont="1" applyFill="1" applyBorder="1" applyAlignment="1">
      <alignment horizontal="center"/>
    </xf>
    <xf numFmtId="38" fontId="5" fillId="7" borderId="18" xfId="4" applyNumberFormat="1" applyFont="1" applyFill="1" applyBorder="1" applyAlignment="1">
      <alignment horizontal="center"/>
    </xf>
    <xf numFmtId="38" fontId="5" fillId="7" borderId="16" xfId="4" applyNumberFormat="1" applyFont="1" applyFill="1" applyBorder="1" applyAlignment="1">
      <alignment horizontal="center"/>
    </xf>
    <xf numFmtId="38" fontId="4" fillId="7" borderId="13" xfId="4" applyNumberFormat="1" applyFont="1" applyFill="1" applyBorder="1" applyAlignment="1">
      <alignment horizontal="center"/>
    </xf>
    <xf numFmtId="38" fontId="5" fillId="7" borderId="21" xfId="4" applyNumberFormat="1" applyFont="1" applyFill="1" applyBorder="1" applyAlignment="1">
      <alignment horizontal="center"/>
    </xf>
    <xf numFmtId="38" fontId="4" fillId="7" borderId="102" xfId="4" applyNumberFormat="1" applyFont="1" applyFill="1" applyBorder="1" applyAlignment="1">
      <alignment horizontal="center"/>
    </xf>
    <xf numFmtId="38" fontId="4" fillId="7" borderId="105" xfId="4" applyNumberFormat="1" applyFont="1" applyFill="1" applyBorder="1" applyAlignment="1">
      <alignment horizontal="center"/>
    </xf>
    <xf numFmtId="38" fontId="4" fillId="7" borderId="107" xfId="4" applyNumberFormat="1" applyFont="1" applyFill="1" applyBorder="1" applyAlignment="1">
      <alignment horizontal="center"/>
    </xf>
    <xf numFmtId="38" fontId="5" fillId="7" borderId="109" xfId="4" applyNumberFormat="1" applyFont="1" applyFill="1" applyBorder="1" applyAlignment="1">
      <alignment horizontal="center"/>
    </xf>
    <xf numFmtId="38" fontId="4" fillId="7" borderId="46" xfId="4" applyNumberFormat="1" applyFont="1" applyFill="1" applyBorder="1" applyAlignment="1">
      <alignment horizontal="center"/>
    </xf>
    <xf numFmtId="38" fontId="4" fillId="7" borderId="47" xfId="4" applyNumberFormat="1" applyFont="1" applyFill="1" applyBorder="1" applyAlignment="1">
      <alignment horizontal="center"/>
    </xf>
    <xf numFmtId="38" fontId="4" fillId="7" borderId="48" xfId="4" applyNumberFormat="1" applyFont="1" applyFill="1" applyBorder="1" applyAlignment="1">
      <alignment horizontal="center"/>
    </xf>
    <xf numFmtId="38" fontId="5" fillId="7" borderId="49" xfId="4" applyNumberFormat="1" applyFont="1" applyFill="1" applyBorder="1" applyAlignment="1">
      <alignment horizontal="center"/>
    </xf>
    <xf numFmtId="38" fontId="5" fillId="7" borderId="47" xfId="4" applyNumberFormat="1" applyFont="1" applyFill="1" applyBorder="1" applyAlignment="1">
      <alignment horizontal="center"/>
    </xf>
    <xf numFmtId="38" fontId="4" fillId="7" borderId="44" xfId="4" applyNumberFormat="1" applyFont="1" applyFill="1" applyBorder="1" applyAlignment="1">
      <alignment horizontal="center"/>
    </xf>
    <xf numFmtId="38" fontId="5" fillId="7" borderId="69" xfId="4" applyNumberFormat="1" applyFont="1" applyFill="1" applyBorder="1" applyAlignment="1">
      <alignment horizontal="center"/>
    </xf>
    <xf numFmtId="38" fontId="4" fillId="7" borderId="16" xfId="4" applyNumberFormat="1" applyFont="1" applyFill="1" applyBorder="1" applyAlignment="1">
      <alignment horizontal="center"/>
    </xf>
    <xf numFmtId="38" fontId="4" fillId="7" borderId="17" xfId="4" applyNumberFormat="1" applyFont="1" applyFill="1" applyBorder="1" applyAlignment="1">
      <alignment horizontal="center"/>
    </xf>
    <xf numFmtId="38" fontId="4" fillId="7" borderId="55" xfId="4" applyNumberFormat="1" applyFont="1" applyFill="1" applyBorder="1" applyAlignment="1">
      <alignment horizontal="center"/>
    </xf>
    <xf numFmtId="38" fontId="4" fillId="7" borderId="56" xfId="4" applyNumberFormat="1" applyFont="1" applyFill="1" applyBorder="1" applyAlignment="1">
      <alignment horizontal="center"/>
    </xf>
    <xf numFmtId="38" fontId="4" fillId="7" borderId="57" xfId="4" applyNumberFormat="1" applyFont="1" applyFill="1" applyBorder="1" applyAlignment="1">
      <alignment horizontal="center"/>
    </xf>
    <xf numFmtId="38" fontId="5" fillId="7" borderId="58" xfId="4" applyNumberFormat="1" applyFont="1" applyFill="1" applyBorder="1" applyAlignment="1">
      <alignment horizontal="center"/>
    </xf>
    <xf numFmtId="38" fontId="5" fillId="7" borderId="56" xfId="4" applyNumberFormat="1" applyFont="1" applyFill="1" applyBorder="1" applyAlignment="1">
      <alignment horizontal="center"/>
    </xf>
    <xf numFmtId="38" fontId="4" fillId="7" borderId="53" xfId="4" applyNumberFormat="1" applyFont="1" applyFill="1" applyBorder="1" applyAlignment="1">
      <alignment horizontal="center"/>
    </xf>
    <xf numFmtId="38" fontId="4" fillId="7" borderId="18" xfId="4" applyNumberFormat="1" applyFont="1" applyFill="1" applyBorder="1" applyAlignment="1">
      <alignment horizontal="center"/>
    </xf>
    <xf numFmtId="38" fontId="4" fillId="0" borderId="95" xfId="4" applyNumberFormat="1" applyFont="1" applyBorder="1" applyAlignment="1">
      <alignment horizontal="center"/>
    </xf>
    <xf numFmtId="38" fontId="4" fillId="0" borderId="97" xfId="4" applyNumberFormat="1" applyFont="1" applyBorder="1" applyAlignment="1">
      <alignment horizontal="center"/>
    </xf>
    <xf numFmtId="38" fontId="4" fillId="0" borderId="98" xfId="4" applyNumberFormat="1" applyFont="1" applyBorder="1" applyAlignment="1">
      <alignment horizontal="center"/>
    </xf>
    <xf numFmtId="9" fontId="0" fillId="0" borderId="0" xfId="5" applyFont="1" applyFill="1"/>
    <xf numFmtId="9" fontId="5" fillId="0" borderId="0" xfId="5" applyFont="1" applyFill="1"/>
    <xf numFmtId="43" fontId="5" fillId="0" borderId="0" xfId="2" applyFont="1" applyFill="1"/>
    <xf numFmtId="38" fontId="10" fillId="9" borderId="0" xfId="0" applyNumberFormat="1" applyFont="1" applyFill="1"/>
    <xf numFmtId="38" fontId="11" fillId="0" borderId="59" xfId="4" applyNumberFormat="1" applyFont="1" applyBorder="1" applyAlignment="1">
      <alignment horizontal="center"/>
    </xf>
    <xf numFmtId="38" fontId="11" fillId="0" borderId="100" xfId="4" applyNumberFormat="1" applyFont="1" applyBorder="1" applyAlignment="1">
      <alignment horizontal="center"/>
    </xf>
    <xf numFmtId="38" fontId="5" fillId="7" borderId="0" xfId="0" applyNumberFormat="1" applyFont="1" applyFill="1" applyAlignment="1">
      <alignment horizontal="left"/>
    </xf>
    <xf numFmtId="38" fontId="5" fillId="7" borderId="7" xfId="4" applyNumberFormat="1" applyFont="1" applyFill="1" applyBorder="1" applyAlignment="1">
      <alignment horizontal="center"/>
    </xf>
    <xf numFmtId="38" fontId="5" fillId="7" borderId="24" xfId="4" applyNumberFormat="1" applyFont="1" applyFill="1" applyBorder="1" applyAlignment="1">
      <alignment horizontal="center"/>
    </xf>
    <xf numFmtId="38" fontId="4" fillId="7" borderId="127" xfId="4" applyNumberFormat="1" applyFont="1" applyFill="1" applyBorder="1" applyAlignment="1">
      <alignment horizontal="center"/>
    </xf>
    <xf numFmtId="38" fontId="4" fillId="7" borderId="64" xfId="4" applyNumberFormat="1" applyFont="1" applyFill="1" applyBorder="1" applyAlignment="1">
      <alignment horizontal="center"/>
    </xf>
    <xf numFmtId="38" fontId="5" fillId="7" borderId="74" xfId="4" applyNumberFormat="1" applyFont="1" applyFill="1" applyBorder="1" applyAlignment="1">
      <alignment horizontal="center"/>
    </xf>
    <xf numFmtId="1" fontId="5" fillId="0" borderId="98" xfId="4" applyNumberFormat="1" applyFont="1" applyBorder="1" applyAlignment="1">
      <alignment horizontal="center"/>
    </xf>
    <xf numFmtId="1" fontId="4" fillId="0" borderId="15" xfId="4" applyNumberFormat="1" applyFont="1" applyBorder="1" applyAlignment="1">
      <alignment horizontal="center"/>
    </xf>
    <xf numFmtId="38" fontId="4" fillId="0" borderId="158" xfId="4" applyNumberFormat="1" applyFont="1" applyBorder="1" applyAlignment="1">
      <alignment horizontal="center"/>
    </xf>
    <xf numFmtId="38" fontId="4" fillId="0" borderId="159" xfId="4" applyNumberFormat="1" applyFont="1" applyBorder="1" applyAlignment="1">
      <alignment horizontal="center"/>
    </xf>
    <xf numFmtId="38" fontId="4" fillId="0" borderId="160" xfId="4" applyNumberFormat="1" applyFont="1" applyBorder="1" applyAlignment="1">
      <alignment horizontal="center"/>
    </xf>
    <xf numFmtId="38" fontId="4" fillId="0" borderId="157" xfId="4" applyNumberFormat="1" applyFont="1" applyBorder="1" applyAlignment="1">
      <alignment horizontal="center"/>
    </xf>
    <xf numFmtId="38" fontId="4" fillId="0" borderId="161" xfId="4" applyNumberFormat="1" applyFont="1" applyBorder="1" applyAlignment="1">
      <alignment horizontal="center"/>
    </xf>
    <xf numFmtId="38" fontId="4" fillId="0" borderId="120" xfId="4" applyNumberFormat="1" applyFont="1" applyBorder="1" applyAlignment="1">
      <alignment horizontal="center"/>
    </xf>
    <xf numFmtId="38" fontId="4" fillId="0" borderId="121" xfId="4" applyNumberFormat="1" applyFont="1" applyBorder="1" applyAlignment="1">
      <alignment horizontal="center"/>
    </xf>
    <xf numFmtId="38" fontId="4" fillId="0" borderId="156" xfId="4" applyNumberFormat="1" applyFont="1" applyBorder="1" applyAlignment="1">
      <alignment horizontal="center"/>
    </xf>
    <xf numFmtId="38" fontId="4" fillId="0" borderId="162" xfId="4" applyNumberFormat="1" applyFont="1" applyBorder="1" applyAlignment="1">
      <alignment horizontal="center"/>
    </xf>
    <xf numFmtId="38" fontId="4" fillId="7" borderId="159" xfId="4" applyNumberFormat="1" applyFont="1" applyFill="1" applyBorder="1" applyAlignment="1">
      <alignment horizontal="center"/>
    </xf>
    <xf numFmtId="1" fontId="5" fillId="0" borderId="17" xfId="4" applyNumberFormat="1" applyFont="1" applyBorder="1" applyAlignment="1">
      <alignment horizontal="center"/>
    </xf>
    <xf numFmtId="1" fontId="4" fillId="0" borderId="55" xfId="4" applyNumberFormat="1" applyFont="1" applyBorder="1" applyAlignment="1">
      <alignment horizontal="center"/>
    </xf>
    <xf numFmtId="38" fontId="5" fillId="0" borderId="80" xfId="4" applyNumberFormat="1" applyFont="1" applyBorder="1" applyAlignment="1">
      <alignment horizontal="center"/>
    </xf>
    <xf numFmtId="38" fontId="5" fillId="0" borderId="163" xfId="4" applyNumberFormat="1" applyFont="1" applyBorder="1" applyAlignment="1">
      <alignment horizontal="center"/>
    </xf>
    <xf numFmtId="38" fontId="5" fillId="0" borderId="164" xfId="4" applyNumberFormat="1" applyFont="1" applyBorder="1" applyAlignment="1">
      <alignment horizontal="center"/>
    </xf>
    <xf numFmtId="38" fontId="5" fillId="7" borderId="80" xfId="4" applyNumberFormat="1" applyFont="1" applyFill="1" applyBorder="1" applyAlignment="1">
      <alignment horizontal="center"/>
    </xf>
    <xf numFmtId="38" fontId="5" fillId="7" borderId="147" xfId="4" applyNumberFormat="1" applyFont="1" applyFill="1" applyBorder="1" applyAlignment="1">
      <alignment horizontal="center"/>
    </xf>
    <xf numFmtId="38" fontId="5" fillId="7" borderId="163" xfId="4" applyNumberFormat="1" applyFont="1" applyFill="1" applyBorder="1" applyAlignment="1">
      <alignment horizontal="center"/>
    </xf>
    <xf numFmtId="38" fontId="5" fillId="7" borderId="143" xfId="4" applyNumberFormat="1" applyFont="1" applyFill="1" applyBorder="1" applyAlignment="1">
      <alignment horizontal="center"/>
    </xf>
    <xf numFmtId="38" fontId="5" fillId="7" borderId="164" xfId="4" applyNumberFormat="1" applyFont="1" applyFill="1" applyBorder="1" applyAlignment="1">
      <alignment horizontal="center"/>
    </xf>
    <xf numFmtId="38" fontId="5" fillId="7" borderId="148" xfId="4" applyNumberFormat="1" applyFont="1" applyFill="1" applyBorder="1" applyAlignment="1">
      <alignment horizontal="center"/>
    </xf>
    <xf numFmtId="38" fontId="4" fillId="0" borderId="49" xfId="4" applyNumberFormat="1" applyFont="1" applyBorder="1" applyAlignment="1">
      <alignment horizontal="center"/>
    </xf>
    <xf numFmtId="38" fontId="4" fillId="0" borderId="51" xfId="4" applyNumberFormat="1" applyFont="1" applyBorder="1" applyAlignment="1">
      <alignment horizontal="center"/>
    </xf>
    <xf numFmtId="38" fontId="4" fillId="0" borderId="20" xfId="4" applyNumberFormat="1" applyFont="1" applyBorder="1" applyAlignment="1">
      <alignment horizontal="center"/>
    </xf>
    <xf numFmtId="38" fontId="4" fillId="7" borderId="49" xfId="4" applyNumberFormat="1" applyFont="1" applyFill="1" applyBorder="1" applyAlignment="1">
      <alignment horizontal="center"/>
    </xf>
    <xf numFmtId="38" fontId="4" fillId="0" borderId="58" xfId="4" applyNumberFormat="1" applyFont="1" applyBorder="1" applyAlignment="1">
      <alignment horizontal="center"/>
    </xf>
    <xf numFmtId="38" fontId="4" fillId="0" borderId="60" xfId="4" applyNumberFormat="1" applyFont="1" applyBorder="1" applyAlignment="1">
      <alignment horizontal="center"/>
    </xf>
    <xf numFmtId="38" fontId="4" fillId="7" borderId="58" xfId="4" applyNumberFormat="1" applyFont="1" applyFill="1" applyBorder="1" applyAlignment="1">
      <alignment horizontal="center"/>
    </xf>
    <xf numFmtId="38" fontId="12" fillId="0" borderId="69" xfId="4" applyNumberFormat="1" applyFont="1" applyBorder="1" applyAlignment="1">
      <alignment horizontal="center"/>
    </xf>
    <xf numFmtId="38" fontId="12" fillId="0" borderId="21" xfId="4" applyNumberFormat="1" applyFont="1" applyBorder="1" applyAlignment="1">
      <alignment horizontal="center"/>
    </xf>
    <xf numFmtId="38" fontId="12" fillId="0" borderId="61" xfId="4" applyNumberFormat="1" applyFont="1" applyBorder="1" applyAlignment="1">
      <alignment horizontal="center"/>
    </xf>
    <xf numFmtId="38" fontId="12" fillId="7" borderId="69" xfId="4" applyNumberFormat="1" applyFont="1" applyFill="1" applyBorder="1" applyAlignment="1">
      <alignment horizontal="center"/>
    </xf>
    <xf numFmtId="38" fontId="12" fillId="7" borderId="21" xfId="4" applyNumberFormat="1" applyFont="1" applyFill="1" applyBorder="1" applyAlignment="1">
      <alignment horizontal="center"/>
    </xf>
    <xf numFmtId="38" fontId="12" fillId="7" borderId="61" xfId="4" applyNumberFormat="1" applyFont="1" applyFill="1" applyBorder="1" applyAlignment="1">
      <alignment horizontal="center"/>
    </xf>
    <xf numFmtId="38" fontId="13" fillId="0" borderId="61" xfId="4" applyNumberFormat="1" applyFont="1" applyBorder="1" applyAlignment="1">
      <alignment horizontal="center"/>
    </xf>
    <xf numFmtId="43" fontId="4" fillId="0" borderId="74" xfId="2" applyFont="1" applyFill="1" applyBorder="1" applyAlignment="1">
      <alignment horizontal="center"/>
    </xf>
    <xf numFmtId="38" fontId="12" fillId="0" borderId="48" xfId="4" applyNumberFormat="1" applyFont="1" applyBorder="1" applyAlignment="1">
      <alignment horizontal="center"/>
    </xf>
    <xf numFmtId="38" fontId="12" fillId="0" borderId="17" xfId="4" applyNumberFormat="1" applyFont="1" applyBorder="1" applyAlignment="1">
      <alignment horizontal="center"/>
    </xf>
    <xf numFmtId="38" fontId="12" fillId="0" borderId="57" xfId="4" applyNumberFormat="1" applyFont="1" applyBorder="1" applyAlignment="1">
      <alignment horizontal="center"/>
    </xf>
    <xf numFmtId="38" fontId="4" fillId="0" borderId="165" xfId="4" applyNumberFormat="1" applyFont="1" applyBorder="1" applyAlignment="1">
      <alignment horizontal="center"/>
    </xf>
    <xf numFmtId="38" fontId="4" fillId="0" borderId="166" xfId="4" applyNumberFormat="1" applyFont="1" applyBorder="1" applyAlignment="1">
      <alignment horizontal="center"/>
    </xf>
    <xf numFmtId="38" fontId="4" fillId="0" borderId="167" xfId="4" applyNumberFormat="1" applyFont="1" applyBorder="1" applyAlignment="1">
      <alignment horizontal="center"/>
    </xf>
    <xf numFmtId="38" fontId="5" fillId="0" borderId="167" xfId="4" applyNumberFormat="1" applyFont="1" applyBorder="1" applyAlignment="1">
      <alignment horizontal="center"/>
    </xf>
    <xf numFmtId="38" fontId="5" fillId="0" borderId="79" xfId="4" applyNumberFormat="1" applyFont="1" applyBorder="1" applyAlignment="1">
      <alignment horizontal="center"/>
    </xf>
    <xf numFmtId="38" fontId="5" fillId="0" borderId="166" xfId="4" applyNumberFormat="1" applyFont="1" applyBorder="1" applyAlignment="1">
      <alignment horizontal="center"/>
    </xf>
    <xf numFmtId="38" fontId="5" fillId="0" borderId="168" xfId="4" applyNumberFormat="1" applyFont="1" applyBorder="1" applyAlignment="1">
      <alignment horizontal="center"/>
    </xf>
    <xf numFmtId="164" fontId="5" fillId="10" borderId="0" xfId="4" applyNumberFormat="1" applyFont="1" applyFill="1" applyAlignment="1">
      <alignment horizontal="left"/>
    </xf>
    <xf numFmtId="38" fontId="5" fillId="10" borderId="44" xfId="4" applyNumberFormat="1" applyFont="1" applyFill="1" applyBorder="1" applyAlignment="1">
      <alignment horizontal="center"/>
    </xf>
    <xf numFmtId="38" fontId="5" fillId="10" borderId="13" xfId="4" applyNumberFormat="1" applyFont="1" applyFill="1" applyBorder="1" applyAlignment="1">
      <alignment horizontal="center"/>
    </xf>
    <xf numFmtId="38" fontId="5" fillId="10" borderId="94" xfId="4" applyNumberFormat="1" applyFont="1" applyFill="1" applyBorder="1" applyAlignment="1">
      <alignment horizontal="center"/>
    </xf>
    <xf numFmtId="38" fontId="5" fillId="10" borderId="50" xfId="4" applyNumberFormat="1" applyFont="1" applyFill="1" applyBorder="1" applyAlignment="1">
      <alignment horizontal="center"/>
    </xf>
    <xf numFmtId="38" fontId="5" fillId="10" borderId="19" xfId="4" applyNumberFormat="1" applyFont="1" applyFill="1" applyBorder="1" applyAlignment="1">
      <alignment horizontal="center"/>
    </xf>
    <xf numFmtId="38" fontId="5" fillId="10" borderId="100" xfId="4" applyNumberFormat="1" applyFont="1" applyFill="1" applyBorder="1" applyAlignment="1">
      <alignment horizontal="center"/>
    </xf>
    <xf numFmtId="38" fontId="4" fillId="10" borderId="111" xfId="4" applyNumberFormat="1" applyFont="1" applyFill="1" applyBorder="1" applyAlignment="1">
      <alignment horizontal="center"/>
    </xf>
    <xf numFmtId="38" fontId="4" fillId="10" borderId="115" xfId="4" applyNumberFormat="1" applyFont="1" applyFill="1" applyBorder="1" applyAlignment="1">
      <alignment horizontal="center"/>
    </xf>
    <xf numFmtId="38" fontId="12" fillId="10" borderId="20" xfId="4" applyNumberFormat="1" applyFont="1" applyFill="1" applyBorder="1" applyAlignment="1">
      <alignment horizontal="center"/>
    </xf>
    <xf numFmtId="38" fontId="12" fillId="10" borderId="108" xfId="4" applyNumberFormat="1" applyFont="1" applyFill="1" applyBorder="1" applyAlignment="1">
      <alignment horizontal="center"/>
    </xf>
    <xf numFmtId="38" fontId="12" fillId="10" borderId="51" xfId="4" applyNumberFormat="1" applyFont="1" applyFill="1" applyBorder="1" applyAlignment="1">
      <alignment horizontal="center"/>
    </xf>
    <xf numFmtId="38" fontId="12" fillId="10" borderId="101" xfId="4" applyNumberFormat="1" applyFont="1" applyFill="1" applyBorder="1" applyAlignment="1">
      <alignment horizontal="center"/>
    </xf>
    <xf numFmtId="38" fontId="12" fillId="10" borderId="60" xfId="4" applyNumberFormat="1" applyFont="1" applyFill="1" applyBorder="1" applyAlignment="1">
      <alignment horizontal="center"/>
    </xf>
    <xf numFmtId="38" fontId="4" fillId="10" borderId="114" xfId="4" applyNumberFormat="1" applyFont="1" applyFill="1" applyBorder="1" applyAlignment="1">
      <alignment horizontal="center"/>
    </xf>
    <xf numFmtId="38" fontId="12" fillId="10" borderId="13" xfId="4" applyNumberFormat="1" applyFont="1" applyFill="1" applyBorder="1" applyAlignment="1">
      <alignment horizontal="center"/>
    </xf>
    <xf numFmtId="38" fontId="12" fillId="10" borderId="107" xfId="4" applyNumberFormat="1" applyFont="1" applyFill="1" applyBorder="1" applyAlignment="1">
      <alignment horizontal="center"/>
    </xf>
    <xf numFmtId="38" fontId="12" fillId="10" borderId="44" xfId="4" applyNumberFormat="1" applyFont="1" applyFill="1" applyBorder="1" applyAlignment="1">
      <alignment horizontal="center"/>
    </xf>
    <xf numFmtId="38" fontId="12" fillId="10" borderId="94" xfId="4" applyNumberFormat="1" applyFont="1" applyFill="1" applyBorder="1" applyAlignment="1">
      <alignment horizontal="center"/>
    </xf>
    <xf numFmtId="38" fontId="12" fillId="10" borderId="53" xfId="4" applyNumberFormat="1" applyFont="1" applyFill="1" applyBorder="1" applyAlignment="1">
      <alignment horizontal="center"/>
    </xf>
    <xf numFmtId="38" fontId="4" fillId="10" borderId="74" xfId="4" applyNumberFormat="1" applyFont="1" applyFill="1" applyBorder="1" applyAlignment="1">
      <alignment horizontal="center"/>
    </xf>
    <xf numFmtId="38" fontId="4" fillId="10" borderId="1" xfId="4" applyNumberFormat="1" applyFont="1" applyFill="1" applyBorder="1" applyAlignment="1">
      <alignment horizontal="center"/>
    </xf>
    <xf numFmtId="38" fontId="12" fillId="10" borderId="19" xfId="4" applyNumberFormat="1" applyFont="1" applyFill="1" applyBorder="1" applyAlignment="1">
      <alignment horizontal="center"/>
    </xf>
    <xf numFmtId="38" fontId="12" fillId="10" borderId="105" xfId="4" applyNumberFormat="1" applyFont="1" applyFill="1" applyBorder="1" applyAlignment="1">
      <alignment horizontal="center"/>
    </xf>
    <xf numFmtId="38" fontId="12" fillId="10" borderId="50" xfId="4" applyNumberFormat="1" applyFont="1" applyFill="1" applyBorder="1" applyAlignment="1">
      <alignment horizontal="center"/>
    </xf>
    <xf numFmtId="38" fontId="12" fillId="10" borderId="100" xfId="4" applyNumberFormat="1" applyFont="1" applyFill="1" applyBorder="1" applyAlignment="1">
      <alignment horizontal="center"/>
    </xf>
    <xf numFmtId="38" fontId="12" fillId="10" borderId="59" xfId="4" applyNumberFormat="1" applyFont="1" applyFill="1" applyBorder="1" applyAlignment="1">
      <alignment horizontal="center"/>
    </xf>
    <xf numFmtId="38" fontId="4" fillId="10" borderId="90" xfId="4" applyNumberFormat="1" applyFont="1" applyFill="1" applyBorder="1" applyAlignment="1">
      <alignment horizontal="center"/>
    </xf>
    <xf numFmtId="38" fontId="4" fillId="10" borderId="92" xfId="4" applyNumberFormat="1" applyFont="1" applyFill="1" applyBorder="1" applyAlignment="1">
      <alignment horizontal="center"/>
    </xf>
    <xf numFmtId="38" fontId="12" fillId="0" borderId="13" xfId="4" applyNumberFormat="1" applyFont="1" applyBorder="1" applyAlignment="1">
      <alignment horizontal="center"/>
    </xf>
    <xf numFmtId="38" fontId="12" fillId="0" borderId="107" xfId="4" applyNumberFormat="1" applyFont="1" applyBorder="1" applyAlignment="1">
      <alignment horizontal="center"/>
    </xf>
    <xf numFmtId="38" fontId="12" fillId="0" borderId="44" xfId="4" applyNumberFormat="1" applyFont="1" applyBorder="1" applyAlignment="1">
      <alignment horizontal="center"/>
    </xf>
    <xf numFmtId="38" fontId="12" fillId="0" borderId="94" xfId="4" applyNumberFormat="1" applyFont="1" applyBorder="1" applyAlignment="1">
      <alignment horizontal="center"/>
    </xf>
    <xf numFmtId="38" fontId="12" fillId="0" borderId="53" xfId="4" applyNumberFormat="1" applyFont="1" applyBorder="1" applyAlignment="1">
      <alignment horizontal="center"/>
    </xf>
    <xf numFmtId="38" fontId="12" fillId="0" borderId="49" xfId="4" applyNumberFormat="1" applyFont="1" applyBorder="1" applyAlignment="1">
      <alignment horizontal="center"/>
    </xf>
    <xf numFmtId="38" fontId="12" fillId="0" borderId="18" xfId="4" applyNumberFormat="1" applyFont="1" applyBorder="1" applyAlignment="1">
      <alignment horizontal="center"/>
    </xf>
    <xf numFmtId="38" fontId="12" fillId="0" borderId="58" xfId="4" applyNumberFormat="1" applyFont="1" applyBorder="1" applyAlignment="1">
      <alignment horizontal="center"/>
    </xf>
    <xf numFmtId="38" fontId="12" fillId="7" borderId="14" xfId="4" applyNumberFormat="1" applyFont="1" applyFill="1" applyBorder="1" applyAlignment="1">
      <alignment horizontal="left" vertical="top"/>
    </xf>
    <xf numFmtId="38" fontId="12" fillId="7" borderId="54" xfId="4" applyNumberFormat="1" applyFont="1" applyFill="1" applyBorder="1" applyAlignment="1">
      <alignment horizontal="left" vertical="top"/>
    </xf>
    <xf numFmtId="38" fontId="12" fillId="7" borderId="45" xfId="4" applyNumberFormat="1" applyFont="1" applyFill="1" applyBorder="1" applyAlignment="1">
      <alignment horizontal="left" vertical="top"/>
    </xf>
    <xf numFmtId="38" fontId="12" fillId="7" borderId="95" xfId="4" applyNumberFormat="1" applyFont="1" applyFill="1" applyBorder="1" applyAlignment="1">
      <alignment horizontal="left" vertical="top"/>
    </xf>
    <xf numFmtId="38" fontId="5" fillId="0" borderId="39" xfId="4" applyNumberFormat="1" applyFont="1" applyBorder="1" applyAlignment="1">
      <alignment horizontal="center"/>
    </xf>
    <xf numFmtId="38" fontId="12" fillId="0" borderId="80" xfId="4" applyNumberFormat="1" applyFont="1" applyBorder="1" applyAlignment="1">
      <alignment horizontal="center"/>
    </xf>
    <xf numFmtId="38" fontId="5" fillId="0" borderId="53" xfId="3" applyNumberFormat="1" applyFont="1" applyBorder="1" applyAlignment="1">
      <alignment horizontal="left" vertical="top" wrapText="1"/>
    </xf>
    <xf numFmtId="38" fontId="5" fillId="0" borderId="54" xfId="3" applyNumberFormat="1" applyFont="1" applyBorder="1" applyAlignment="1">
      <alignment vertical="top"/>
    </xf>
    <xf numFmtId="1" fontId="5" fillId="0" borderId="57" xfId="4" applyNumberFormat="1" applyFont="1" applyBorder="1" applyAlignment="1">
      <alignment horizontal="center"/>
    </xf>
    <xf numFmtId="38" fontId="12" fillId="0" borderId="13" xfId="4" applyNumberFormat="1" applyFont="1" applyBorder="1" applyAlignment="1">
      <alignment horizontal="left"/>
    </xf>
    <xf numFmtId="38" fontId="12" fillId="0" borderId="14" xfId="4" applyNumberFormat="1" applyFont="1" applyBorder="1" applyAlignment="1">
      <alignment horizontal="left" vertical="top"/>
    </xf>
    <xf numFmtId="38" fontId="12" fillId="0" borderId="53" xfId="4" applyNumberFormat="1" applyFont="1" applyBorder="1" applyAlignment="1">
      <alignment horizontal="left"/>
    </xf>
    <xf numFmtId="38" fontId="12" fillId="0" borderId="54" xfId="4" applyNumberFormat="1" applyFont="1" applyBorder="1" applyAlignment="1">
      <alignment horizontal="left" vertical="top"/>
    </xf>
    <xf numFmtId="38" fontId="12" fillId="0" borderId="44" xfId="4" applyNumberFormat="1" applyFont="1" applyBorder="1" applyAlignment="1">
      <alignment horizontal="left"/>
    </xf>
    <xf numFmtId="38" fontId="12" fillId="0" borderId="45" xfId="4" applyNumberFormat="1" applyFont="1" applyBorder="1" applyAlignment="1">
      <alignment horizontal="left" vertical="top"/>
    </xf>
    <xf numFmtId="38" fontId="12" fillId="0" borderId="94" xfId="4" applyNumberFormat="1" applyFont="1" applyBorder="1" applyAlignment="1">
      <alignment horizontal="left"/>
    </xf>
    <xf numFmtId="38" fontId="12" fillId="0" borderId="95" xfId="4" applyNumberFormat="1" applyFont="1" applyBorder="1" applyAlignment="1">
      <alignment horizontal="left" vertical="top"/>
    </xf>
    <xf numFmtId="38" fontId="12" fillId="0" borderId="19" xfId="4" applyNumberFormat="1" applyFont="1" applyBorder="1" applyAlignment="1">
      <alignment horizontal="center"/>
    </xf>
    <xf numFmtId="38" fontId="12" fillId="0" borderId="105" xfId="4" applyNumberFormat="1" applyFont="1" applyBorder="1" applyAlignment="1">
      <alignment horizontal="center"/>
    </xf>
    <xf numFmtId="38" fontId="12" fillId="0" borderId="50" xfId="4" applyNumberFormat="1" applyFont="1" applyBorder="1" applyAlignment="1">
      <alignment horizontal="center"/>
    </xf>
    <xf numFmtId="38" fontId="12" fillId="0" borderId="100" xfId="4" applyNumberFormat="1" applyFont="1" applyBorder="1" applyAlignment="1">
      <alignment horizontal="center"/>
    </xf>
    <xf numFmtId="38" fontId="12" fillId="0" borderId="59" xfId="4" applyNumberFormat="1" applyFont="1" applyBorder="1" applyAlignment="1">
      <alignment horizontal="center"/>
    </xf>
    <xf numFmtId="38" fontId="4" fillId="0" borderId="147" xfId="4" applyNumberFormat="1" applyFont="1" applyBorder="1" applyAlignment="1">
      <alignment horizontal="center"/>
    </xf>
    <xf numFmtId="38" fontId="4" fillId="0" borderId="143" xfId="4" applyNumberFormat="1" applyFont="1" applyBorder="1" applyAlignment="1">
      <alignment horizontal="center"/>
    </xf>
    <xf numFmtId="38" fontId="4" fillId="0" borderId="103" xfId="4" applyNumberFormat="1" applyFont="1" applyBorder="1" applyAlignment="1">
      <alignment horizontal="center"/>
    </xf>
    <xf numFmtId="38" fontId="4" fillId="0" borderId="148" xfId="4" applyNumberFormat="1" applyFont="1" applyBorder="1" applyAlignment="1">
      <alignment horizontal="center"/>
    </xf>
    <xf numFmtId="38" fontId="13" fillId="0" borderId="57" xfId="4" applyNumberFormat="1" applyFont="1" applyBorder="1" applyAlignment="1">
      <alignment horizontal="center"/>
    </xf>
    <xf numFmtId="38" fontId="12" fillId="0" borderId="20" xfId="4" applyNumberFormat="1" applyFont="1" applyBorder="1" applyAlignment="1">
      <alignment horizontal="center"/>
    </xf>
    <xf numFmtId="38" fontId="12" fillId="0" borderId="108" xfId="4" applyNumberFormat="1" applyFont="1" applyBorder="1" applyAlignment="1">
      <alignment horizontal="center"/>
    </xf>
    <xf numFmtId="38" fontId="12" fillId="0" borderId="51" xfId="4" applyNumberFormat="1" applyFont="1" applyBorder="1" applyAlignment="1">
      <alignment horizontal="center"/>
    </xf>
    <xf numFmtId="38" fontId="12" fillId="0" borderId="101" xfId="4" applyNumberFormat="1" applyFont="1" applyBorder="1" applyAlignment="1">
      <alignment horizontal="center"/>
    </xf>
    <xf numFmtId="38" fontId="12" fillId="0" borderId="60" xfId="4" applyNumberFormat="1" applyFont="1" applyBorder="1" applyAlignment="1">
      <alignment horizontal="center"/>
    </xf>
    <xf numFmtId="43" fontId="5" fillId="0" borderId="17" xfId="2" applyFont="1" applyFill="1" applyBorder="1" applyAlignment="1">
      <alignment horizontal="center"/>
    </xf>
    <xf numFmtId="38" fontId="14" fillId="0" borderId="0" xfId="4" applyNumberFormat="1" applyFont="1" applyAlignment="1">
      <alignment horizontal="left" wrapText="1"/>
    </xf>
    <xf numFmtId="38" fontId="15" fillId="0" borderId="2" xfId="4" applyNumberFormat="1" applyFont="1" applyBorder="1" applyAlignment="1">
      <alignment horizontal="center" wrapText="1"/>
    </xf>
    <xf numFmtId="38" fontId="15" fillId="0" borderId="132" xfId="4" applyNumberFormat="1" applyFont="1" applyBorder="1" applyAlignment="1">
      <alignment horizontal="center" textRotation="90" wrapText="1"/>
    </xf>
    <xf numFmtId="38" fontId="15" fillId="0" borderId="133" xfId="4" applyNumberFormat="1" applyFont="1" applyBorder="1" applyAlignment="1">
      <alignment horizontal="center" textRotation="90" wrapText="1"/>
    </xf>
    <xf numFmtId="38" fontId="15" fillId="0" borderId="134" xfId="4" applyNumberFormat="1" applyFont="1" applyBorder="1" applyAlignment="1">
      <alignment horizontal="center" textRotation="90" wrapText="1"/>
    </xf>
    <xf numFmtId="38" fontId="15" fillId="0" borderId="135" xfId="4" applyNumberFormat="1" applyFont="1" applyBorder="1" applyAlignment="1">
      <alignment horizontal="center" textRotation="90" wrapText="1"/>
    </xf>
    <xf numFmtId="38" fontId="15" fillId="0" borderId="136" xfId="4" applyNumberFormat="1" applyFont="1" applyBorder="1" applyAlignment="1">
      <alignment horizontal="center" textRotation="90" wrapText="1"/>
    </xf>
    <xf numFmtId="38" fontId="15" fillId="0" borderId="137" xfId="4" applyNumberFormat="1" applyFont="1" applyBorder="1" applyAlignment="1">
      <alignment horizontal="center" textRotation="90" wrapText="1"/>
    </xf>
    <xf numFmtId="38" fontId="15" fillId="0" borderId="138" xfId="4" applyNumberFormat="1" applyFont="1" applyBorder="1" applyAlignment="1">
      <alignment horizontal="center" textRotation="90" wrapText="1"/>
    </xf>
    <xf numFmtId="38" fontId="15" fillId="0" borderId="139" xfId="4" applyNumberFormat="1" applyFont="1" applyBorder="1" applyAlignment="1">
      <alignment horizontal="center" textRotation="90" wrapText="1"/>
    </xf>
    <xf numFmtId="0" fontId="16" fillId="0" borderId="0" xfId="6" applyFont="1" applyAlignment="1">
      <alignment wrapText="1"/>
    </xf>
    <xf numFmtId="38" fontId="15" fillId="0" borderId="4" xfId="4" applyNumberFormat="1" applyFont="1" applyBorder="1" applyAlignment="1">
      <alignment horizontal="center" wrapText="1"/>
    </xf>
    <xf numFmtId="38" fontId="4" fillId="11" borderId="5" xfId="4" applyNumberFormat="1" applyFont="1" applyFill="1" applyBorder="1" applyAlignment="1">
      <alignment horizontal="center" wrapText="1"/>
    </xf>
    <xf numFmtId="38" fontId="4" fillId="11" borderId="6" xfId="4" applyNumberFormat="1" applyFont="1" applyFill="1" applyBorder="1" applyAlignment="1">
      <alignment horizontal="center" wrapText="1"/>
    </xf>
    <xf numFmtId="38" fontId="4" fillId="11" borderId="7" xfId="4" applyNumberFormat="1" applyFont="1" applyFill="1" applyBorder="1" applyAlignment="1">
      <alignment horizontal="center" wrapText="1"/>
    </xf>
    <xf numFmtId="38" fontId="5" fillId="11" borderId="8" xfId="4" applyNumberFormat="1" applyFont="1" applyFill="1" applyBorder="1" applyAlignment="1">
      <alignment horizontal="center" wrapText="1"/>
    </xf>
    <xf numFmtId="38" fontId="4" fillId="11" borderId="9" xfId="4" applyNumberFormat="1" applyFont="1" applyFill="1" applyBorder="1" applyAlignment="1">
      <alignment horizontal="center" wrapText="1"/>
    </xf>
    <xf numFmtId="38" fontId="5" fillId="11" borderId="6" xfId="4" applyNumberFormat="1" applyFont="1" applyFill="1" applyBorder="1" applyAlignment="1">
      <alignment horizontal="center" wrapText="1"/>
    </xf>
    <xf numFmtId="38" fontId="5" fillId="11" borderId="7" xfId="4" applyNumberFormat="1" applyFont="1" applyFill="1" applyBorder="1" applyAlignment="1">
      <alignment horizontal="center" wrapText="1"/>
    </xf>
    <xf numFmtId="38" fontId="5" fillId="11" borderId="10" xfId="4" applyNumberFormat="1" applyFont="1" applyFill="1" applyBorder="1" applyAlignment="1">
      <alignment horizontal="center" wrapText="1"/>
    </xf>
    <xf numFmtId="38" fontId="4" fillId="11" borderId="3" xfId="4" applyNumberFormat="1" applyFont="1" applyFill="1" applyBorder="1" applyAlignment="1">
      <alignment horizontal="center" wrapText="1"/>
    </xf>
    <xf numFmtId="38" fontId="5" fillId="11" borderId="11" xfId="4" applyNumberFormat="1" applyFont="1" applyFill="1" applyBorder="1" applyAlignment="1">
      <alignment horizontal="center" wrapText="1"/>
    </xf>
    <xf numFmtId="38" fontId="5" fillId="11" borderId="3" xfId="4" applyNumberFormat="1" applyFont="1" applyFill="1" applyBorder="1" applyAlignment="1">
      <alignment horizontal="center" wrapText="1"/>
    </xf>
    <xf numFmtId="38" fontId="5" fillId="11" borderId="9" xfId="4" applyNumberFormat="1" applyFont="1" applyFill="1" applyBorder="1" applyAlignment="1">
      <alignment horizontal="center" wrapText="1"/>
    </xf>
    <xf numFmtId="38" fontId="5" fillId="11" borderId="12" xfId="4" applyNumberFormat="1" applyFont="1" applyFill="1" applyBorder="1" applyAlignment="1">
      <alignment horizontal="center" wrapText="1"/>
    </xf>
    <xf numFmtId="0" fontId="1" fillId="0" borderId="0" xfId="6" applyAlignment="1">
      <alignment wrapText="1"/>
    </xf>
    <xf numFmtId="38" fontId="15" fillId="0" borderId="14" xfId="4" applyNumberFormat="1" applyFont="1" applyBorder="1" applyAlignment="1">
      <alignment horizontal="center" wrapText="1"/>
    </xf>
    <xf numFmtId="38" fontId="4" fillId="11" borderId="15" xfId="4" applyNumberFormat="1" applyFont="1" applyFill="1" applyBorder="1" applyAlignment="1">
      <alignment horizontal="center" wrapText="1"/>
    </xf>
    <xf numFmtId="38" fontId="4" fillId="11" borderId="16" xfId="4" applyNumberFormat="1" applyFont="1" applyFill="1" applyBorder="1" applyAlignment="1">
      <alignment horizontal="center" wrapText="1"/>
    </xf>
    <xf numFmtId="38" fontId="4" fillId="11" borderId="18" xfId="4" applyNumberFormat="1" applyFont="1" applyFill="1" applyBorder="1" applyAlignment="1">
      <alignment horizontal="center" wrapText="1"/>
    </xf>
    <xf numFmtId="38" fontId="5" fillId="11" borderId="18" xfId="4" applyNumberFormat="1" applyFont="1" applyFill="1" applyBorder="1" applyAlignment="1">
      <alignment horizontal="center" wrapText="1"/>
    </xf>
    <xf numFmtId="38" fontId="4" fillId="11" borderId="19" xfId="4" applyNumberFormat="1" applyFont="1" applyFill="1" applyBorder="1" applyAlignment="1">
      <alignment horizontal="center" wrapText="1"/>
    </xf>
    <xf numFmtId="38" fontId="5" fillId="11" borderId="16" xfId="4" applyNumberFormat="1" applyFont="1" applyFill="1" applyBorder="1" applyAlignment="1">
      <alignment horizontal="center" wrapText="1"/>
    </xf>
    <xf numFmtId="38" fontId="5" fillId="11" borderId="17" xfId="4" applyNumberFormat="1" applyFont="1" applyFill="1" applyBorder="1" applyAlignment="1">
      <alignment horizontal="center" wrapText="1"/>
    </xf>
    <xf numFmtId="38" fontId="4" fillId="11" borderId="13" xfId="4" applyNumberFormat="1" applyFont="1" applyFill="1" applyBorder="1" applyAlignment="1">
      <alignment horizontal="center" wrapText="1"/>
    </xf>
    <xf numFmtId="38" fontId="5" fillId="11" borderId="20" xfId="4" applyNumberFormat="1" applyFont="1" applyFill="1" applyBorder="1" applyAlignment="1">
      <alignment horizontal="center" wrapText="1"/>
    </xf>
    <xf numFmtId="38" fontId="5" fillId="11" borderId="13" xfId="4" applyNumberFormat="1" applyFont="1" applyFill="1" applyBorder="1" applyAlignment="1">
      <alignment horizontal="center" wrapText="1"/>
    </xf>
    <xf numFmtId="38" fontId="5" fillId="11" borderId="19" xfId="4" applyNumberFormat="1" applyFont="1" applyFill="1" applyBorder="1" applyAlignment="1">
      <alignment horizontal="center" wrapText="1"/>
    </xf>
    <xf numFmtId="38" fontId="5" fillId="11" borderId="21" xfId="4" applyNumberFormat="1" applyFont="1" applyFill="1" applyBorder="1" applyAlignment="1">
      <alignment horizontal="center" wrapText="1"/>
    </xf>
    <xf numFmtId="38" fontId="4" fillId="11" borderId="17" xfId="4" applyNumberFormat="1" applyFont="1" applyFill="1" applyBorder="1" applyAlignment="1">
      <alignment horizontal="center" wrapText="1"/>
    </xf>
    <xf numFmtId="38" fontId="15" fillId="0" borderId="23" xfId="4" applyNumberFormat="1" applyFont="1" applyBorder="1" applyAlignment="1">
      <alignment horizontal="center" wrapText="1"/>
    </xf>
    <xf numFmtId="38" fontId="4" fillId="11" borderId="24" xfId="4" applyNumberFormat="1" applyFont="1" applyFill="1" applyBorder="1" applyAlignment="1">
      <alignment horizontal="center" wrapText="1"/>
    </xf>
    <xf numFmtId="38" fontId="5" fillId="11" borderId="25" xfId="4" applyNumberFormat="1" applyFont="1" applyFill="1" applyBorder="1" applyAlignment="1">
      <alignment horizontal="center" wrapText="1"/>
    </xf>
    <xf numFmtId="38" fontId="4" fillId="11" borderId="26" xfId="4" applyNumberFormat="1" applyFont="1" applyFill="1" applyBorder="1" applyAlignment="1">
      <alignment horizontal="center" wrapText="1"/>
    </xf>
    <xf numFmtId="38" fontId="5" fillId="11" borderId="24" xfId="4" applyNumberFormat="1" applyFont="1" applyFill="1" applyBorder="1" applyAlignment="1">
      <alignment horizontal="center" wrapText="1"/>
    </xf>
    <xf numFmtId="38" fontId="4" fillId="11" borderId="22" xfId="4" applyNumberFormat="1" applyFont="1" applyFill="1" applyBorder="1" applyAlignment="1">
      <alignment horizontal="center" wrapText="1"/>
    </xf>
    <xf numFmtId="38" fontId="5" fillId="11" borderId="28" xfId="4" applyNumberFormat="1" applyFont="1" applyFill="1" applyBorder="1" applyAlignment="1">
      <alignment horizontal="center" wrapText="1"/>
    </xf>
    <xf numFmtId="38" fontId="5" fillId="11" borderId="27" xfId="4" applyNumberFormat="1" applyFont="1" applyFill="1" applyBorder="1" applyAlignment="1">
      <alignment horizontal="center" wrapText="1"/>
    </xf>
    <xf numFmtId="38" fontId="5" fillId="11" borderId="22" xfId="4" applyNumberFormat="1" applyFont="1" applyFill="1" applyBorder="1" applyAlignment="1">
      <alignment horizontal="center" wrapText="1"/>
    </xf>
    <xf numFmtId="38" fontId="5" fillId="11" borderId="26" xfId="4" applyNumberFormat="1" applyFont="1" applyFill="1" applyBorder="1" applyAlignment="1">
      <alignment horizontal="center" wrapText="1"/>
    </xf>
    <xf numFmtId="38" fontId="5" fillId="11" borderId="29" xfId="4" applyNumberFormat="1" applyFont="1" applyFill="1" applyBorder="1" applyAlignment="1">
      <alignment horizontal="center" wrapText="1"/>
    </xf>
    <xf numFmtId="38" fontId="15" fillId="0" borderId="37" xfId="4" applyNumberFormat="1" applyFont="1" applyBorder="1" applyAlignment="1">
      <alignment horizontal="center" wrapText="1"/>
    </xf>
    <xf numFmtId="38" fontId="4" fillId="11" borderId="38" xfId="4" applyNumberFormat="1" applyFont="1" applyFill="1" applyBorder="1" applyAlignment="1">
      <alignment horizontal="center" wrapText="1"/>
    </xf>
    <xf numFmtId="38" fontId="4" fillId="11" borderId="36" xfId="4" applyNumberFormat="1" applyFont="1" applyFill="1" applyBorder="1" applyAlignment="1">
      <alignment horizontal="center" wrapText="1"/>
    </xf>
    <xf numFmtId="38" fontId="4" fillId="11" borderId="10" xfId="4" applyNumberFormat="1" applyFont="1" applyFill="1" applyBorder="1" applyAlignment="1">
      <alignment horizontal="center" wrapText="1"/>
    </xf>
    <xf numFmtId="38" fontId="4" fillId="11" borderId="41" xfId="4" applyNumberFormat="1" applyFont="1" applyFill="1" applyBorder="1" applyAlignment="1">
      <alignment horizontal="center" wrapText="1"/>
    </xf>
    <xf numFmtId="38" fontId="4" fillId="11" borderId="39" xfId="4" applyNumberFormat="1" applyFont="1" applyFill="1" applyBorder="1" applyAlignment="1">
      <alignment horizontal="center" wrapText="1"/>
    </xf>
    <xf numFmtId="38" fontId="4" fillId="11" borderId="122" xfId="4" applyNumberFormat="1" applyFont="1" applyFill="1" applyBorder="1" applyAlignment="1">
      <alignment horizontal="center" wrapText="1"/>
    </xf>
    <xf numFmtId="38" fontId="4" fillId="11" borderId="85" xfId="4" applyNumberFormat="1" applyFont="1" applyFill="1" applyBorder="1" applyAlignment="1">
      <alignment horizontal="center" wrapText="1"/>
    </xf>
    <xf numFmtId="38" fontId="15" fillId="0" borderId="124" xfId="4" applyNumberFormat="1" applyFont="1" applyBorder="1" applyAlignment="1">
      <alignment horizontal="center" wrapText="1"/>
    </xf>
    <xf numFmtId="38" fontId="4" fillId="11" borderId="126" xfId="4" applyNumberFormat="1" applyFont="1" applyFill="1" applyBorder="1" applyAlignment="1">
      <alignment horizontal="center" wrapText="1"/>
    </xf>
    <xf numFmtId="38" fontId="4" fillId="11" borderId="123" xfId="4" applyNumberFormat="1" applyFont="1" applyFill="1" applyBorder="1" applyAlignment="1">
      <alignment horizontal="center" wrapText="1"/>
    </xf>
    <xf numFmtId="38" fontId="4" fillId="11" borderId="127" xfId="4" applyNumberFormat="1" applyFont="1" applyFill="1" applyBorder="1" applyAlignment="1">
      <alignment horizontal="center" wrapText="1"/>
    </xf>
    <xf numFmtId="38" fontId="4" fillId="11" borderId="128" xfId="4" applyNumberFormat="1" applyFont="1" applyFill="1" applyBorder="1" applyAlignment="1">
      <alignment horizontal="center" wrapText="1"/>
    </xf>
    <xf numFmtId="38" fontId="4" fillId="11" borderId="129" xfId="4" applyNumberFormat="1" applyFont="1" applyFill="1" applyBorder="1" applyAlignment="1">
      <alignment horizontal="center" wrapText="1"/>
    </xf>
    <xf numFmtId="38" fontId="5" fillId="11" borderId="129" xfId="4" applyNumberFormat="1" applyFont="1" applyFill="1" applyBorder="1" applyAlignment="1">
      <alignment horizontal="center" wrapText="1"/>
    </xf>
    <xf numFmtId="38" fontId="4" fillId="11" borderId="141" xfId="4" applyNumberFormat="1" applyFont="1" applyFill="1" applyBorder="1" applyAlignment="1">
      <alignment horizontal="center" wrapText="1"/>
    </xf>
    <xf numFmtId="38" fontId="4" fillId="11" borderId="125" xfId="4" applyNumberFormat="1" applyFont="1" applyFill="1" applyBorder="1" applyAlignment="1">
      <alignment horizontal="center" wrapText="1"/>
    </xf>
    <xf numFmtId="38" fontId="4" fillId="11" borderId="40" xfId="4" applyNumberFormat="1" applyFont="1" applyFill="1" applyBorder="1" applyAlignment="1">
      <alignment horizontal="center" wrapText="1"/>
    </xf>
    <xf numFmtId="38" fontId="4" fillId="11" borderId="42" xfId="4" applyNumberFormat="1" applyFont="1" applyFill="1" applyBorder="1" applyAlignment="1">
      <alignment horizontal="center" wrapText="1"/>
    </xf>
    <xf numFmtId="38" fontId="4" fillId="11" borderId="43" xfId="4" applyNumberFormat="1" applyFont="1" applyFill="1" applyBorder="1" applyAlignment="1">
      <alignment horizontal="center" wrapText="1"/>
    </xf>
    <xf numFmtId="38" fontId="15" fillId="0" borderId="45" xfId="4" applyNumberFormat="1" applyFont="1" applyBorder="1" applyAlignment="1">
      <alignment horizontal="center" wrapText="1"/>
    </xf>
    <xf numFmtId="38" fontId="4" fillId="11" borderId="46" xfId="4" applyNumberFormat="1" applyFont="1" applyFill="1" applyBorder="1" applyAlignment="1">
      <alignment horizontal="center" wrapText="1"/>
    </xf>
    <xf numFmtId="38" fontId="5" fillId="11" borderId="47" xfId="4" applyNumberFormat="1" applyFont="1" applyFill="1" applyBorder="1" applyAlignment="1">
      <alignment horizontal="center" wrapText="1"/>
    </xf>
    <xf numFmtId="38" fontId="5" fillId="11" borderId="48" xfId="4" applyNumberFormat="1" applyFont="1" applyFill="1" applyBorder="1" applyAlignment="1">
      <alignment horizontal="center" wrapText="1"/>
    </xf>
    <xf numFmtId="38" fontId="5" fillId="11" borderId="49" xfId="4" applyNumberFormat="1" applyFont="1" applyFill="1" applyBorder="1" applyAlignment="1">
      <alignment horizontal="center" wrapText="1"/>
    </xf>
    <xf numFmtId="38" fontId="4" fillId="11" borderId="50" xfId="4" applyNumberFormat="1" applyFont="1" applyFill="1" applyBorder="1" applyAlignment="1">
      <alignment horizontal="center" wrapText="1"/>
    </xf>
    <xf numFmtId="38" fontId="4" fillId="11" borderId="44" xfId="4" applyNumberFormat="1" applyFont="1" applyFill="1" applyBorder="1" applyAlignment="1">
      <alignment horizontal="center" wrapText="1"/>
    </xf>
    <xf numFmtId="38" fontId="5" fillId="11" borderId="51" xfId="4" applyNumberFormat="1" applyFont="1" applyFill="1" applyBorder="1" applyAlignment="1">
      <alignment horizontal="center" wrapText="1"/>
    </xf>
    <xf numFmtId="38" fontId="5" fillId="11" borderId="44" xfId="4" applyNumberFormat="1" applyFont="1" applyFill="1" applyBorder="1" applyAlignment="1">
      <alignment horizontal="center" wrapText="1"/>
    </xf>
    <xf numFmtId="38" fontId="5" fillId="11" borderId="50" xfId="4" applyNumberFormat="1" applyFont="1" applyFill="1" applyBorder="1" applyAlignment="1">
      <alignment horizontal="center" wrapText="1"/>
    </xf>
    <xf numFmtId="38" fontId="5" fillId="11" borderId="52" xfId="4" applyNumberFormat="1" applyFont="1" applyFill="1" applyBorder="1" applyAlignment="1">
      <alignment horizontal="center" wrapText="1"/>
    </xf>
    <xf numFmtId="38" fontId="5" fillId="11" borderId="98" xfId="4" applyNumberFormat="1" applyFont="1" applyFill="1" applyBorder="1" applyAlignment="1">
      <alignment horizontal="center" wrapText="1"/>
    </xf>
    <xf numFmtId="38" fontId="15" fillId="0" borderId="54" xfId="4" applyNumberFormat="1" applyFont="1" applyBorder="1" applyAlignment="1">
      <alignment horizontal="center" wrapText="1"/>
    </xf>
    <xf numFmtId="38" fontId="4" fillId="11" borderId="55" xfId="4" applyNumberFormat="1" applyFont="1" applyFill="1" applyBorder="1" applyAlignment="1">
      <alignment horizontal="center" wrapText="1"/>
    </xf>
    <xf numFmtId="38" fontId="5" fillId="11" borderId="56" xfId="4" applyNumberFormat="1" applyFont="1" applyFill="1" applyBorder="1" applyAlignment="1">
      <alignment horizontal="center" wrapText="1"/>
    </xf>
    <xf numFmtId="38" fontId="5" fillId="11" borderId="57" xfId="4" applyNumberFormat="1" applyFont="1" applyFill="1" applyBorder="1" applyAlignment="1">
      <alignment horizontal="center" wrapText="1"/>
    </xf>
    <xf numFmtId="38" fontId="5" fillId="11" borderId="58" xfId="4" applyNumberFormat="1" applyFont="1" applyFill="1" applyBorder="1" applyAlignment="1">
      <alignment horizontal="center" wrapText="1"/>
    </xf>
    <xf numFmtId="38" fontId="4" fillId="11" borderId="59" xfId="4" applyNumberFormat="1" applyFont="1" applyFill="1" applyBorder="1" applyAlignment="1">
      <alignment horizontal="center" wrapText="1"/>
    </xf>
    <xf numFmtId="38" fontId="4" fillId="11" borderId="53" xfId="4" applyNumberFormat="1" applyFont="1" applyFill="1" applyBorder="1" applyAlignment="1">
      <alignment horizontal="center" wrapText="1"/>
    </xf>
    <xf numFmtId="38" fontId="5" fillId="11" borderId="60" xfId="4" applyNumberFormat="1" applyFont="1" applyFill="1" applyBorder="1" applyAlignment="1">
      <alignment horizontal="center" wrapText="1"/>
    </xf>
    <xf numFmtId="38" fontId="5" fillId="11" borderId="53" xfId="4" applyNumberFormat="1" applyFont="1" applyFill="1" applyBorder="1" applyAlignment="1">
      <alignment horizontal="center" wrapText="1"/>
    </xf>
    <xf numFmtId="38" fontId="5" fillId="11" borderId="59" xfId="4" applyNumberFormat="1" applyFont="1" applyFill="1" applyBorder="1" applyAlignment="1">
      <alignment horizontal="center" wrapText="1"/>
    </xf>
    <xf numFmtId="38" fontId="5" fillId="11" borderId="61" xfId="4" applyNumberFormat="1" applyFont="1" applyFill="1" applyBorder="1" applyAlignment="1">
      <alignment horizontal="center" wrapText="1"/>
    </xf>
    <xf numFmtId="38" fontId="4" fillId="11" borderId="62" xfId="4" applyNumberFormat="1" applyFont="1" applyFill="1" applyBorder="1" applyAlignment="1">
      <alignment horizontal="center" wrapText="1"/>
    </xf>
    <xf numFmtId="38" fontId="4" fillId="11" borderId="63" xfId="4" applyNumberFormat="1" applyFont="1" applyFill="1" applyBorder="1" applyAlignment="1">
      <alignment horizontal="center" wrapText="1"/>
    </xf>
    <xf numFmtId="38" fontId="4" fillId="11" borderId="64" xfId="4" applyNumberFormat="1" applyFont="1" applyFill="1" applyBorder="1" applyAlignment="1">
      <alignment horizontal="center" wrapText="1"/>
    </xf>
    <xf numFmtId="38" fontId="4" fillId="11" borderId="65" xfId="4" applyNumberFormat="1" applyFont="1" applyFill="1" applyBorder="1" applyAlignment="1">
      <alignment horizontal="center" wrapText="1"/>
    </xf>
    <xf numFmtId="38" fontId="4" fillId="11" borderId="66" xfId="4" applyNumberFormat="1" applyFont="1" applyFill="1" applyBorder="1" applyAlignment="1">
      <alignment horizontal="center" wrapText="1"/>
    </xf>
    <xf numFmtId="38" fontId="4" fillId="11" borderId="0" xfId="4" applyNumberFormat="1" applyFont="1" applyFill="1" applyAlignment="1">
      <alignment horizontal="center" wrapText="1"/>
    </xf>
    <xf numFmtId="38" fontId="4" fillId="11" borderId="67" xfId="4" applyNumberFormat="1" applyFont="1" applyFill="1" applyBorder="1" applyAlignment="1">
      <alignment horizontal="center" wrapText="1"/>
    </xf>
    <xf numFmtId="38" fontId="4" fillId="11" borderId="111" xfId="4" applyNumberFormat="1" applyFont="1" applyFill="1" applyBorder="1" applyAlignment="1">
      <alignment horizontal="center" wrapText="1"/>
    </xf>
    <xf numFmtId="38" fontId="4" fillId="11" borderId="68" xfId="4" applyNumberFormat="1" applyFont="1" applyFill="1" applyBorder="1" applyAlignment="1">
      <alignment horizontal="center" wrapText="1"/>
    </xf>
    <xf numFmtId="38" fontId="5" fillId="11" borderId="69" xfId="4" applyNumberFormat="1" applyFont="1" applyFill="1" applyBorder="1" applyAlignment="1">
      <alignment horizontal="center" wrapText="1"/>
    </xf>
    <xf numFmtId="1" fontId="5" fillId="11" borderId="19" xfId="4" applyNumberFormat="1" applyFont="1" applyFill="1" applyBorder="1" applyAlignment="1">
      <alignment horizontal="center" wrapText="1"/>
    </xf>
    <xf numFmtId="38" fontId="5" fillId="11" borderId="0" xfId="6" applyNumberFormat="1" applyFont="1" applyFill="1" applyAlignment="1">
      <alignment wrapText="1"/>
    </xf>
    <xf numFmtId="38" fontId="15" fillId="0" borderId="71" xfId="4" applyNumberFormat="1" applyFont="1" applyBorder="1" applyAlignment="1">
      <alignment horizontal="center" wrapText="1"/>
    </xf>
    <xf numFmtId="38" fontId="4" fillId="11" borderId="72" xfId="4" applyNumberFormat="1" applyFont="1" applyFill="1" applyBorder="1" applyAlignment="1">
      <alignment horizontal="center" wrapText="1"/>
    </xf>
    <xf numFmtId="38" fontId="5" fillId="11" borderId="73" xfId="4" applyNumberFormat="1" applyFont="1" applyFill="1" applyBorder="1" applyAlignment="1">
      <alignment horizontal="center" wrapText="1"/>
    </xf>
    <xf numFmtId="38" fontId="5" fillId="11" borderId="74" xfId="4" applyNumberFormat="1" applyFont="1" applyFill="1" applyBorder="1" applyAlignment="1">
      <alignment horizontal="center" wrapText="1"/>
    </xf>
    <xf numFmtId="38" fontId="5" fillId="11" borderId="75" xfId="4" applyNumberFormat="1" applyFont="1" applyFill="1" applyBorder="1" applyAlignment="1">
      <alignment horizontal="center" wrapText="1"/>
    </xf>
    <xf numFmtId="38" fontId="4" fillId="11" borderId="76" xfId="4" applyNumberFormat="1" applyFont="1" applyFill="1" applyBorder="1" applyAlignment="1">
      <alignment horizontal="center" wrapText="1"/>
    </xf>
    <xf numFmtId="38" fontId="4" fillId="11" borderId="70" xfId="4" applyNumberFormat="1" applyFont="1" applyFill="1" applyBorder="1" applyAlignment="1">
      <alignment horizontal="center" wrapText="1"/>
    </xf>
    <xf numFmtId="38" fontId="5" fillId="11" borderId="77" xfId="4" applyNumberFormat="1" applyFont="1" applyFill="1" applyBorder="1" applyAlignment="1">
      <alignment horizontal="center" wrapText="1"/>
    </xf>
    <xf numFmtId="38" fontId="5" fillId="11" borderId="111" xfId="4" applyNumberFormat="1" applyFont="1" applyFill="1" applyBorder="1" applyAlignment="1">
      <alignment horizontal="center" wrapText="1"/>
    </xf>
    <xf numFmtId="38" fontId="5" fillId="11" borderId="70" xfId="4" applyNumberFormat="1" applyFont="1" applyFill="1" applyBorder="1" applyAlignment="1">
      <alignment horizontal="center" wrapText="1"/>
    </xf>
    <xf numFmtId="38" fontId="5" fillId="11" borderId="76" xfId="4" applyNumberFormat="1" applyFont="1" applyFill="1" applyBorder="1" applyAlignment="1">
      <alignment horizontal="center" wrapText="1"/>
    </xf>
    <xf numFmtId="38" fontId="5" fillId="11" borderId="78" xfId="4" applyNumberFormat="1" applyFont="1" applyFill="1" applyBorder="1" applyAlignment="1">
      <alignment horizontal="center" wrapText="1"/>
    </xf>
    <xf numFmtId="38" fontId="4" fillId="11" borderId="79" xfId="4" applyNumberFormat="1" applyFont="1" applyFill="1" applyBorder="1" applyAlignment="1">
      <alignment horizontal="center" wrapText="1"/>
    </xf>
    <xf numFmtId="38" fontId="4" fillId="11" borderId="80" xfId="4" applyNumberFormat="1" applyFont="1" applyFill="1" applyBorder="1" applyAlignment="1">
      <alignment horizontal="center" wrapText="1"/>
    </xf>
    <xf numFmtId="38" fontId="4" fillId="11" borderId="48" xfId="4" applyNumberFormat="1" applyFont="1" applyFill="1" applyBorder="1" applyAlignment="1">
      <alignment horizontal="center" wrapText="1"/>
    </xf>
    <xf numFmtId="38" fontId="4" fillId="11" borderId="118" xfId="4" applyNumberFormat="1" applyFont="1" applyFill="1" applyBorder="1" applyAlignment="1">
      <alignment horizontal="center" wrapText="1"/>
    </xf>
    <xf numFmtId="38" fontId="4" fillId="11" borderId="119" xfId="4" applyNumberFormat="1" applyFont="1" applyFill="1" applyBorder="1" applyAlignment="1">
      <alignment horizontal="center" wrapText="1"/>
    </xf>
    <xf numFmtId="38" fontId="5" fillId="11" borderId="65" xfId="4" applyNumberFormat="1" applyFont="1" applyFill="1" applyBorder="1" applyAlignment="1">
      <alignment horizontal="center" wrapText="1"/>
    </xf>
    <xf numFmtId="38" fontId="5" fillId="11" borderId="0" xfId="4" applyNumberFormat="1" applyFont="1" applyFill="1" applyAlignment="1">
      <alignment horizontal="center" wrapText="1"/>
    </xf>
    <xf numFmtId="38" fontId="5" fillId="11" borderId="64" xfId="4" applyNumberFormat="1" applyFont="1" applyFill="1" applyBorder="1" applyAlignment="1">
      <alignment horizontal="center" wrapText="1"/>
    </xf>
    <xf numFmtId="38" fontId="5" fillId="11" borderId="67" xfId="4" applyNumberFormat="1" applyFont="1" applyFill="1" applyBorder="1" applyAlignment="1">
      <alignment horizontal="center" wrapText="1"/>
    </xf>
    <xf numFmtId="38" fontId="5" fillId="11" borderId="63" xfId="4" applyNumberFormat="1" applyFont="1" applyFill="1" applyBorder="1" applyAlignment="1">
      <alignment horizontal="center" wrapText="1"/>
    </xf>
    <xf numFmtId="38" fontId="5" fillId="11" borderId="66" xfId="4" applyNumberFormat="1" applyFont="1" applyFill="1" applyBorder="1" applyAlignment="1">
      <alignment horizontal="center" wrapText="1"/>
    </xf>
    <xf numFmtId="38" fontId="5" fillId="11" borderId="68" xfId="4" applyNumberFormat="1" applyFont="1" applyFill="1" applyBorder="1" applyAlignment="1">
      <alignment horizontal="center" wrapText="1"/>
    </xf>
    <xf numFmtId="38" fontId="4" fillId="11" borderId="81" xfId="4" applyNumberFormat="1" applyFont="1" applyFill="1" applyBorder="1" applyAlignment="1">
      <alignment horizontal="center" wrapText="1"/>
    </xf>
    <xf numFmtId="38" fontId="5" fillId="11" borderId="130" xfId="4" applyNumberFormat="1" applyFont="1" applyFill="1" applyBorder="1" applyAlignment="1">
      <alignment horizontal="center" wrapText="1"/>
    </xf>
    <xf numFmtId="38" fontId="18" fillId="0" borderId="30" xfId="4" applyNumberFormat="1" applyFont="1" applyBorder="1" applyAlignment="1">
      <alignment horizontal="left" wrapText="1"/>
    </xf>
    <xf numFmtId="38" fontId="15" fillId="0" borderId="31" xfId="4" applyNumberFormat="1" applyFont="1" applyBorder="1" applyAlignment="1">
      <alignment horizontal="center" wrapText="1"/>
    </xf>
    <xf numFmtId="38" fontId="4" fillId="11" borderId="32" xfId="4" applyNumberFormat="1" applyFont="1" applyFill="1" applyBorder="1" applyAlignment="1">
      <alignment horizontal="center" wrapText="1"/>
    </xf>
    <xf numFmtId="38" fontId="4" fillId="11" borderId="82" xfId="4" applyNumberFormat="1" applyFont="1" applyFill="1" applyBorder="1" applyAlignment="1">
      <alignment horizontal="center" wrapText="1"/>
    </xf>
    <xf numFmtId="38" fontId="4" fillId="11" borderId="33" xfId="4" applyNumberFormat="1" applyFont="1" applyFill="1" applyBorder="1" applyAlignment="1">
      <alignment horizontal="center" wrapText="1"/>
    </xf>
    <xf numFmtId="38" fontId="4" fillId="11" borderId="34" xfId="4" applyNumberFormat="1" applyFont="1" applyFill="1" applyBorder="1" applyAlignment="1">
      <alignment horizontal="center" wrapText="1"/>
    </xf>
    <xf numFmtId="38" fontId="4" fillId="11" borderId="30" xfId="4" applyNumberFormat="1" applyFont="1" applyFill="1" applyBorder="1" applyAlignment="1">
      <alignment horizontal="center" wrapText="1"/>
    </xf>
    <xf numFmtId="38" fontId="4" fillId="11" borderId="83" xfId="4" applyNumberFormat="1" applyFont="1" applyFill="1" applyBorder="1" applyAlignment="1">
      <alignment horizontal="center" wrapText="1"/>
    </xf>
    <xf numFmtId="38" fontId="4" fillId="11" borderId="35" xfId="4" applyNumberFormat="1" applyFont="1" applyFill="1" applyBorder="1" applyAlignment="1">
      <alignment horizontal="center" wrapText="1"/>
    </xf>
    <xf numFmtId="38" fontId="19" fillId="0" borderId="71" xfId="4" applyNumberFormat="1" applyFont="1" applyBorder="1" applyAlignment="1">
      <alignment horizontal="center" wrapText="1"/>
    </xf>
    <xf numFmtId="38" fontId="5" fillId="11" borderId="72" xfId="4" applyNumberFormat="1" applyFont="1" applyFill="1" applyBorder="1" applyAlignment="1">
      <alignment horizontal="center" wrapText="1"/>
    </xf>
    <xf numFmtId="38" fontId="4" fillId="7" borderId="38" xfId="4" applyNumberFormat="1" applyFont="1" applyFill="1" applyBorder="1" applyAlignment="1">
      <alignment horizontal="center" wrapText="1"/>
    </xf>
    <xf numFmtId="38" fontId="4" fillId="7" borderId="39" xfId="4" applyNumberFormat="1" applyFont="1" applyFill="1" applyBorder="1" applyAlignment="1">
      <alignment horizontal="center" wrapText="1"/>
    </xf>
    <xf numFmtId="38" fontId="4" fillId="7" borderId="10" xfId="4" applyNumberFormat="1" applyFont="1" applyFill="1" applyBorder="1" applyAlignment="1">
      <alignment horizontal="center" wrapText="1"/>
    </xf>
    <xf numFmtId="38" fontId="4" fillId="7" borderId="40" xfId="4" applyNumberFormat="1" applyFont="1" applyFill="1" applyBorder="1" applyAlignment="1">
      <alignment horizontal="center" wrapText="1"/>
    </xf>
    <xf numFmtId="38" fontId="4" fillId="7" borderId="41" xfId="4" applyNumberFormat="1" applyFont="1" applyFill="1" applyBorder="1" applyAlignment="1">
      <alignment horizontal="center" wrapText="1"/>
    </xf>
    <xf numFmtId="38" fontId="4" fillId="7" borderId="34" xfId="4" applyNumberFormat="1" applyFont="1" applyFill="1" applyBorder="1" applyAlignment="1">
      <alignment horizontal="center" wrapText="1"/>
    </xf>
    <xf numFmtId="38" fontId="4" fillId="7" borderId="36" xfId="4" applyNumberFormat="1" applyFont="1" applyFill="1" applyBorder="1" applyAlignment="1">
      <alignment horizontal="center" wrapText="1"/>
    </xf>
    <xf numFmtId="38" fontId="4" fillId="7" borderId="42" xfId="4" applyNumberFormat="1" applyFont="1" applyFill="1" applyBorder="1" applyAlignment="1">
      <alignment horizontal="center" wrapText="1"/>
    </xf>
    <xf numFmtId="38" fontId="4" fillId="7" borderId="35" xfId="4" applyNumberFormat="1" applyFont="1" applyFill="1" applyBorder="1" applyAlignment="1">
      <alignment horizontal="center" wrapText="1"/>
    </xf>
    <xf numFmtId="38" fontId="15" fillId="0" borderId="87" xfId="4" applyNumberFormat="1" applyFont="1" applyBorder="1" applyAlignment="1">
      <alignment horizontal="center" wrapText="1"/>
    </xf>
    <xf numFmtId="38" fontId="4" fillId="7" borderId="88" xfId="4" applyNumberFormat="1" applyFont="1" applyFill="1" applyBorder="1" applyAlignment="1">
      <alignment horizontal="center" wrapText="1"/>
    </xf>
    <xf numFmtId="38" fontId="4" fillId="7" borderId="90" xfId="4" applyNumberFormat="1" applyFont="1" applyFill="1" applyBorder="1" applyAlignment="1">
      <alignment horizontal="center" wrapText="1"/>
    </xf>
    <xf numFmtId="38" fontId="4" fillId="7" borderId="91" xfId="4" applyNumberFormat="1" applyFont="1" applyFill="1" applyBorder="1" applyAlignment="1">
      <alignment horizontal="center" wrapText="1"/>
    </xf>
    <xf numFmtId="38" fontId="4" fillId="7" borderId="92" xfId="4" applyNumberFormat="1" applyFont="1" applyFill="1" applyBorder="1" applyAlignment="1">
      <alignment horizontal="center" wrapText="1"/>
    </xf>
    <xf numFmtId="38" fontId="4" fillId="7" borderId="89" xfId="4" applyNumberFormat="1" applyFont="1" applyFill="1" applyBorder="1" applyAlignment="1">
      <alignment horizontal="center" wrapText="1"/>
    </xf>
    <xf numFmtId="38" fontId="4" fillId="7" borderId="86" xfId="4" applyNumberFormat="1" applyFont="1" applyFill="1" applyBorder="1" applyAlignment="1">
      <alignment horizontal="center" wrapText="1"/>
    </xf>
    <xf numFmtId="38" fontId="4" fillId="7" borderId="93" xfId="4" applyNumberFormat="1" applyFont="1" applyFill="1" applyBorder="1" applyAlignment="1">
      <alignment horizontal="center" wrapText="1"/>
    </xf>
    <xf numFmtId="38" fontId="4" fillId="7" borderId="43" xfId="4" applyNumberFormat="1" applyFont="1" applyFill="1" applyBorder="1" applyAlignment="1">
      <alignment horizontal="center" wrapText="1"/>
    </xf>
    <xf numFmtId="38" fontId="19" fillId="0" borderId="95" xfId="3" applyNumberFormat="1" applyFont="1" applyBorder="1" applyAlignment="1">
      <alignment vertical="top" wrapText="1"/>
    </xf>
    <xf numFmtId="38" fontId="4" fillId="7" borderId="96" xfId="4" applyNumberFormat="1" applyFont="1" applyFill="1" applyBorder="1" applyAlignment="1">
      <alignment horizontal="center" wrapText="1"/>
    </xf>
    <xf numFmtId="38" fontId="5" fillId="7" borderId="98" xfId="4" applyNumberFormat="1" applyFont="1" applyFill="1" applyBorder="1" applyAlignment="1">
      <alignment horizontal="center" wrapText="1"/>
    </xf>
    <xf numFmtId="38" fontId="5" fillId="7" borderId="99" xfId="4" applyNumberFormat="1" applyFont="1" applyFill="1" applyBorder="1" applyAlignment="1">
      <alignment horizontal="center" wrapText="1"/>
    </xf>
    <xf numFmtId="38" fontId="4" fillId="7" borderId="100" xfId="4" applyNumberFormat="1" applyFont="1" applyFill="1" applyBorder="1" applyAlignment="1">
      <alignment horizontal="center" wrapText="1"/>
    </xf>
    <xf numFmtId="38" fontId="5" fillId="7" borderId="97" xfId="4" applyNumberFormat="1" applyFont="1" applyFill="1" applyBorder="1" applyAlignment="1">
      <alignment horizontal="center" wrapText="1"/>
    </xf>
    <xf numFmtId="38" fontId="5" fillId="7" borderId="50" xfId="4" applyNumberFormat="1" applyFont="1" applyFill="1" applyBorder="1" applyAlignment="1">
      <alignment horizontal="center" wrapText="1"/>
    </xf>
    <xf numFmtId="38" fontId="4" fillId="7" borderId="94" xfId="4" applyNumberFormat="1" applyFont="1" applyFill="1" applyBorder="1" applyAlignment="1">
      <alignment horizontal="center" wrapText="1"/>
    </xf>
    <xf numFmtId="38" fontId="5" fillId="7" borderId="101" xfId="4" applyNumberFormat="1" applyFont="1" applyFill="1" applyBorder="1" applyAlignment="1">
      <alignment horizontal="center" wrapText="1"/>
    </xf>
    <xf numFmtId="38" fontId="5" fillId="7" borderId="44" xfId="4" applyNumberFormat="1" applyFont="1" applyFill="1" applyBorder="1" applyAlignment="1">
      <alignment horizontal="center" wrapText="1"/>
    </xf>
    <xf numFmtId="38" fontId="5" fillId="7" borderId="94" xfId="4" applyNumberFormat="1" applyFont="1" applyFill="1" applyBorder="1" applyAlignment="1">
      <alignment horizontal="center" wrapText="1"/>
    </xf>
    <xf numFmtId="38" fontId="5" fillId="7" borderId="52" xfId="4" applyNumberFormat="1" applyFont="1" applyFill="1" applyBorder="1" applyAlignment="1">
      <alignment horizontal="center" wrapText="1"/>
    </xf>
    <xf numFmtId="38" fontId="19" fillId="0" borderId="14" xfId="3" applyNumberFormat="1" applyFont="1" applyBorder="1" applyAlignment="1">
      <alignment horizontal="left" vertical="top" wrapText="1"/>
    </xf>
    <xf numFmtId="38" fontId="4" fillId="7" borderId="15" xfId="4" applyNumberFormat="1" applyFont="1" applyFill="1" applyBorder="1" applyAlignment="1">
      <alignment horizontal="center" wrapText="1"/>
    </xf>
    <xf numFmtId="38" fontId="5" fillId="7" borderId="17" xfId="4" applyNumberFormat="1" applyFont="1" applyFill="1" applyBorder="1" applyAlignment="1">
      <alignment horizontal="center" wrapText="1"/>
    </xf>
    <xf numFmtId="38" fontId="5" fillId="7" borderId="18" xfId="4" applyNumberFormat="1" applyFont="1" applyFill="1" applyBorder="1" applyAlignment="1">
      <alignment horizontal="center" wrapText="1"/>
    </xf>
    <xf numFmtId="38" fontId="4" fillId="7" borderId="19" xfId="4" applyNumberFormat="1" applyFont="1" applyFill="1" applyBorder="1" applyAlignment="1">
      <alignment horizontal="center" wrapText="1"/>
    </xf>
    <xf numFmtId="38" fontId="5" fillId="7" borderId="16" xfId="4" applyNumberFormat="1" applyFont="1" applyFill="1" applyBorder="1" applyAlignment="1">
      <alignment horizontal="center" wrapText="1"/>
    </xf>
    <xf numFmtId="38" fontId="5" fillId="7" borderId="19" xfId="4" applyNumberFormat="1" applyFont="1" applyFill="1" applyBorder="1" applyAlignment="1">
      <alignment horizontal="center" wrapText="1"/>
    </xf>
    <xf numFmtId="38" fontId="4" fillId="7" borderId="13" xfId="4" applyNumberFormat="1" applyFont="1" applyFill="1" applyBorder="1" applyAlignment="1">
      <alignment horizontal="center" wrapText="1"/>
    </xf>
    <xf numFmtId="38" fontId="5" fillId="7" borderId="20" xfId="4" applyNumberFormat="1" applyFont="1" applyFill="1" applyBorder="1" applyAlignment="1">
      <alignment horizontal="center" wrapText="1"/>
    </xf>
    <xf numFmtId="38" fontId="5" fillId="7" borderId="13" xfId="4" applyNumberFormat="1" applyFont="1" applyFill="1" applyBorder="1" applyAlignment="1">
      <alignment horizontal="center" wrapText="1"/>
    </xf>
    <xf numFmtId="38" fontId="5" fillId="7" borderId="21" xfId="4" applyNumberFormat="1" applyFont="1" applyFill="1" applyBorder="1" applyAlignment="1">
      <alignment horizontal="center" wrapText="1"/>
    </xf>
    <xf numFmtId="38" fontId="19" fillId="0" borderId="14" xfId="3" applyNumberFormat="1" applyFont="1" applyBorder="1" applyAlignment="1">
      <alignment vertical="top" wrapText="1"/>
    </xf>
    <xf numFmtId="38" fontId="5" fillId="7" borderId="100" xfId="4" applyNumberFormat="1" applyFont="1" applyFill="1" applyBorder="1" applyAlignment="1">
      <alignment horizontal="center" wrapText="1"/>
    </xf>
    <xf numFmtId="38" fontId="5" fillId="7" borderId="0" xfId="4" applyNumberFormat="1" applyFont="1" applyFill="1" applyAlignment="1">
      <alignment horizontal="center" wrapText="1"/>
    </xf>
    <xf numFmtId="38" fontId="5" fillId="7" borderId="66" xfId="4" applyNumberFormat="1" applyFont="1" applyFill="1" applyBorder="1" applyAlignment="1">
      <alignment horizontal="center" wrapText="1"/>
    </xf>
    <xf numFmtId="38" fontId="5" fillId="7" borderId="64" xfId="4" applyNumberFormat="1" applyFont="1" applyFill="1" applyBorder="1" applyAlignment="1">
      <alignment horizontal="center" wrapText="1"/>
    </xf>
    <xf numFmtId="38" fontId="5" fillId="7" borderId="103" xfId="4" applyNumberFormat="1" applyFont="1" applyFill="1" applyBorder="1" applyAlignment="1">
      <alignment horizontal="center" wrapText="1"/>
    </xf>
    <xf numFmtId="38" fontId="5" fillId="7" borderId="104" xfId="4" applyNumberFormat="1" applyFont="1" applyFill="1" applyBorder="1" applyAlignment="1">
      <alignment horizontal="center" wrapText="1"/>
    </xf>
    <xf numFmtId="38" fontId="15" fillId="0" borderId="117" xfId="4" applyNumberFormat="1" applyFont="1" applyBorder="1" applyAlignment="1">
      <alignment horizontal="center" wrapText="1"/>
    </xf>
    <xf numFmtId="38" fontId="4" fillId="7" borderId="110" xfId="4" applyNumberFormat="1" applyFont="1" applyFill="1" applyBorder="1" applyAlignment="1">
      <alignment horizontal="center" wrapText="1"/>
    </xf>
    <xf numFmtId="38" fontId="4" fillId="7" borderId="169" xfId="4" applyNumberFormat="1" applyFont="1" applyFill="1" applyBorder="1" applyAlignment="1">
      <alignment horizontal="center" wrapText="1"/>
    </xf>
    <xf numFmtId="38" fontId="4" fillId="7" borderId="112" xfId="4" applyNumberFormat="1" applyFont="1" applyFill="1" applyBorder="1" applyAlignment="1">
      <alignment horizontal="center" wrapText="1"/>
    </xf>
    <xf numFmtId="38" fontId="4" fillId="7" borderId="150" xfId="4" applyNumberFormat="1" applyFont="1" applyFill="1" applyBorder="1" applyAlignment="1">
      <alignment horizontal="center" wrapText="1"/>
    </xf>
    <xf numFmtId="38" fontId="4" fillId="7" borderId="1" xfId="4" applyNumberFormat="1" applyFont="1" applyFill="1" applyBorder="1" applyAlignment="1">
      <alignment horizontal="center" wrapText="1"/>
    </xf>
    <xf numFmtId="38" fontId="4" fillId="7" borderId="113" xfId="4" applyNumberFormat="1" applyFont="1" applyFill="1" applyBorder="1" applyAlignment="1">
      <alignment horizontal="center" wrapText="1"/>
    </xf>
    <xf numFmtId="38" fontId="4" fillId="7" borderId="111" xfId="4" applyNumberFormat="1" applyFont="1" applyFill="1" applyBorder="1" applyAlignment="1">
      <alignment horizontal="center" wrapText="1"/>
    </xf>
    <xf numFmtId="38" fontId="4" fillId="7" borderId="114" xfId="4" applyNumberFormat="1" applyFont="1" applyFill="1" applyBorder="1" applyAlignment="1">
      <alignment horizontal="center" wrapText="1"/>
    </xf>
    <xf numFmtId="38" fontId="4" fillId="7" borderId="115" xfId="4" applyNumberFormat="1" applyFont="1" applyFill="1" applyBorder="1" applyAlignment="1">
      <alignment horizontal="center" wrapText="1"/>
    </xf>
    <xf numFmtId="38" fontId="4" fillId="7" borderId="68" xfId="4" applyNumberFormat="1" applyFont="1" applyFill="1" applyBorder="1" applyAlignment="1">
      <alignment horizontal="center" wrapText="1"/>
    </xf>
    <xf numFmtId="38" fontId="4" fillId="7" borderId="46" xfId="4" applyNumberFormat="1" applyFont="1" applyFill="1" applyBorder="1" applyAlignment="1">
      <alignment horizontal="center" wrapText="1"/>
    </xf>
    <xf numFmtId="38" fontId="4" fillId="7" borderId="47" xfId="4" applyNumberFormat="1" applyFont="1" applyFill="1" applyBorder="1" applyAlignment="1">
      <alignment horizontal="center" wrapText="1"/>
    </xf>
    <xf numFmtId="38" fontId="4" fillId="7" borderId="48" xfId="4" applyNumberFormat="1" applyFont="1" applyFill="1" applyBorder="1" applyAlignment="1">
      <alignment horizontal="center" wrapText="1"/>
    </xf>
    <xf numFmtId="38" fontId="5" fillId="7" borderId="49" xfId="4" applyNumberFormat="1" applyFont="1" applyFill="1" applyBorder="1" applyAlignment="1">
      <alignment horizontal="center" wrapText="1"/>
    </xf>
    <xf numFmtId="38" fontId="4" fillId="7" borderId="50" xfId="4" applyNumberFormat="1" applyFont="1" applyFill="1" applyBorder="1" applyAlignment="1">
      <alignment horizontal="center" wrapText="1"/>
    </xf>
    <xf numFmtId="38" fontId="5" fillId="7" borderId="47" xfId="4" applyNumberFormat="1" applyFont="1" applyFill="1" applyBorder="1" applyAlignment="1">
      <alignment horizontal="center" wrapText="1"/>
    </xf>
    <xf numFmtId="38" fontId="5" fillId="7" borderId="48" xfId="4" applyNumberFormat="1" applyFont="1" applyFill="1" applyBorder="1" applyAlignment="1">
      <alignment horizontal="center" wrapText="1"/>
    </xf>
    <xf numFmtId="38" fontId="4" fillId="7" borderId="44" xfId="4" applyNumberFormat="1" applyFont="1" applyFill="1" applyBorder="1" applyAlignment="1">
      <alignment horizontal="center" wrapText="1"/>
    </xf>
    <xf numFmtId="38" fontId="5" fillId="7" borderId="51" xfId="4" applyNumberFormat="1" applyFont="1" applyFill="1" applyBorder="1" applyAlignment="1">
      <alignment horizontal="center" wrapText="1"/>
    </xf>
    <xf numFmtId="38" fontId="5" fillId="7" borderId="69" xfId="4" applyNumberFormat="1" applyFont="1" applyFill="1" applyBorder="1" applyAlignment="1">
      <alignment horizontal="center" wrapText="1"/>
    </xf>
    <xf numFmtId="38" fontId="15" fillId="0" borderId="95" xfId="4" applyNumberFormat="1" applyFont="1" applyBorder="1" applyAlignment="1">
      <alignment horizontal="center" wrapText="1"/>
    </xf>
    <xf numFmtId="38" fontId="4" fillId="7" borderId="97" xfId="4" applyNumberFormat="1" applyFont="1" applyFill="1" applyBorder="1" applyAlignment="1">
      <alignment horizontal="center" wrapText="1"/>
    </xf>
    <xf numFmtId="38" fontId="4" fillId="7" borderId="98" xfId="4" applyNumberFormat="1" applyFont="1" applyFill="1" applyBorder="1" applyAlignment="1">
      <alignment horizontal="center" wrapText="1"/>
    </xf>
    <xf numFmtId="38" fontId="4" fillId="7" borderId="16" xfId="4" applyNumberFormat="1" applyFont="1" applyFill="1" applyBorder="1" applyAlignment="1">
      <alignment horizontal="center" wrapText="1"/>
    </xf>
    <xf numFmtId="38" fontId="4" fillId="7" borderId="17" xfId="4" applyNumberFormat="1" applyFont="1" applyFill="1" applyBorder="1" applyAlignment="1">
      <alignment horizontal="center" wrapText="1"/>
    </xf>
    <xf numFmtId="38" fontId="4" fillId="7" borderId="102" xfId="4" applyNumberFormat="1" applyFont="1" applyFill="1" applyBorder="1" applyAlignment="1">
      <alignment horizontal="center" wrapText="1"/>
    </xf>
    <xf numFmtId="38" fontId="4" fillId="7" borderId="105" xfId="4" applyNumberFormat="1" applyFont="1" applyFill="1" applyBorder="1" applyAlignment="1">
      <alignment horizontal="center" wrapText="1"/>
    </xf>
    <xf numFmtId="38" fontId="5" fillId="7" borderId="106" xfId="4" applyNumberFormat="1" applyFont="1" applyFill="1" applyBorder="1" applyAlignment="1">
      <alignment horizontal="center" wrapText="1"/>
    </xf>
    <xf numFmtId="38" fontId="4" fillId="7" borderId="107" xfId="4" applyNumberFormat="1" applyFont="1" applyFill="1" applyBorder="1" applyAlignment="1">
      <alignment horizontal="center" wrapText="1"/>
    </xf>
    <xf numFmtId="38" fontId="5" fillId="7" borderId="108" xfId="4" applyNumberFormat="1" applyFont="1" applyFill="1" applyBorder="1" applyAlignment="1">
      <alignment horizontal="center" wrapText="1"/>
    </xf>
    <xf numFmtId="38" fontId="5" fillId="7" borderId="109" xfId="4" applyNumberFormat="1" applyFont="1" applyFill="1" applyBorder="1" applyAlignment="1">
      <alignment horizontal="center" wrapText="1"/>
    </xf>
    <xf numFmtId="38" fontId="4" fillId="7" borderId="55" xfId="4" applyNumberFormat="1" applyFont="1" applyFill="1" applyBorder="1" applyAlignment="1">
      <alignment horizontal="center" wrapText="1"/>
    </xf>
    <xf numFmtId="38" fontId="4" fillId="7" borderId="56" xfId="4" applyNumberFormat="1" applyFont="1" applyFill="1" applyBorder="1" applyAlignment="1">
      <alignment horizontal="center" wrapText="1"/>
    </xf>
    <xf numFmtId="38" fontId="4" fillId="7" borderId="57" xfId="4" applyNumberFormat="1" applyFont="1" applyFill="1" applyBorder="1" applyAlignment="1">
      <alignment horizontal="center" wrapText="1"/>
    </xf>
    <xf numFmtId="38" fontId="5" fillId="7" borderId="58" xfId="4" applyNumberFormat="1" applyFont="1" applyFill="1" applyBorder="1" applyAlignment="1">
      <alignment horizontal="center" wrapText="1"/>
    </xf>
    <xf numFmtId="38" fontId="4" fillId="7" borderId="59" xfId="4" applyNumberFormat="1" applyFont="1" applyFill="1" applyBorder="1" applyAlignment="1">
      <alignment horizontal="center" wrapText="1"/>
    </xf>
    <xf numFmtId="38" fontId="5" fillId="7" borderId="56" xfId="4" applyNumberFormat="1" applyFont="1" applyFill="1" applyBorder="1" applyAlignment="1">
      <alignment horizontal="center" wrapText="1"/>
    </xf>
    <xf numFmtId="38" fontId="5" fillId="7" borderId="57" xfId="4" applyNumberFormat="1" applyFont="1" applyFill="1" applyBorder="1" applyAlignment="1">
      <alignment horizontal="center" wrapText="1"/>
    </xf>
    <xf numFmtId="38" fontId="4" fillId="7" borderId="53" xfId="4" applyNumberFormat="1" applyFont="1" applyFill="1" applyBorder="1" applyAlignment="1">
      <alignment horizontal="center" wrapText="1"/>
    </xf>
    <xf numFmtId="38" fontId="5" fillId="7" borderId="60" xfId="4" applyNumberFormat="1" applyFont="1" applyFill="1" applyBorder="1" applyAlignment="1">
      <alignment horizontal="center" wrapText="1"/>
    </xf>
    <xf numFmtId="38" fontId="5" fillId="7" borderId="53" xfId="4" applyNumberFormat="1" applyFont="1" applyFill="1" applyBorder="1" applyAlignment="1">
      <alignment horizontal="center" wrapText="1"/>
    </xf>
    <xf numFmtId="38" fontId="5" fillId="7" borderId="59" xfId="4" applyNumberFormat="1" applyFont="1" applyFill="1" applyBorder="1" applyAlignment="1">
      <alignment horizontal="center" wrapText="1"/>
    </xf>
    <xf numFmtId="38" fontId="5" fillId="7" borderId="61" xfId="4" applyNumberFormat="1" applyFont="1" applyFill="1" applyBorder="1" applyAlignment="1">
      <alignment horizontal="center" wrapText="1"/>
    </xf>
    <xf numFmtId="38" fontId="4" fillId="7" borderId="18" xfId="4" applyNumberFormat="1" applyFont="1" applyFill="1" applyBorder="1" applyAlignment="1">
      <alignment horizontal="center" wrapText="1"/>
    </xf>
    <xf numFmtId="38" fontId="4" fillId="7" borderId="116" xfId="4" applyNumberFormat="1" applyFont="1" applyFill="1" applyBorder="1" applyAlignment="1">
      <alignment horizontal="center" wrapText="1"/>
    </xf>
    <xf numFmtId="49" fontId="19" fillId="0" borderId="14" xfId="3" applyNumberFormat="1" applyFont="1" applyBorder="1" applyAlignment="1">
      <alignment vertical="top" wrapText="1"/>
    </xf>
    <xf numFmtId="38" fontId="4" fillId="7" borderId="72" xfId="4" applyNumberFormat="1" applyFont="1" applyFill="1" applyBorder="1" applyAlignment="1">
      <alignment horizontal="center" wrapText="1"/>
    </xf>
    <xf numFmtId="38" fontId="4" fillId="7" borderId="73" xfId="4" applyNumberFormat="1" applyFont="1" applyFill="1" applyBorder="1" applyAlignment="1">
      <alignment horizontal="center" wrapText="1"/>
    </xf>
    <xf numFmtId="38" fontId="4" fillId="7" borderId="74" xfId="4" applyNumberFormat="1" applyFont="1" applyFill="1" applyBorder="1" applyAlignment="1">
      <alignment horizontal="center" wrapText="1"/>
    </xf>
    <xf numFmtId="38" fontId="4" fillId="7" borderId="75" xfId="4" applyNumberFormat="1" applyFont="1" applyFill="1" applyBorder="1" applyAlignment="1">
      <alignment horizontal="center" wrapText="1"/>
    </xf>
    <xf numFmtId="38" fontId="4" fillId="7" borderId="76" xfId="4" applyNumberFormat="1" applyFont="1" applyFill="1" applyBorder="1" applyAlignment="1">
      <alignment horizontal="center" wrapText="1"/>
    </xf>
    <xf numFmtId="38" fontId="4" fillId="7" borderId="70" xfId="4" applyNumberFormat="1" applyFont="1" applyFill="1" applyBorder="1" applyAlignment="1">
      <alignment horizontal="center" wrapText="1"/>
    </xf>
    <xf numFmtId="38" fontId="4" fillId="7" borderId="77" xfId="4" applyNumberFormat="1" applyFont="1" applyFill="1" applyBorder="1" applyAlignment="1">
      <alignment horizontal="center" wrapText="1"/>
    </xf>
    <xf numFmtId="38" fontId="4" fillId="7" borderId="61" xfId="4" applyNumberFormat="1" applyFont="1" applyFill="1" applyBorder="1" applyAlignment="1">
      <alignment horizontal="center" wrapText="1"/>
    </xf>
    <xf numFmtId="38" fontId="4" fillId="7" borderId="32" xfId="4" applyNumberFormat="1" applyFont="1" applyFill="1" applyBorder="1" applyAlignment="1">
      <alignment horizontal="center" wrapText="1"/>
    </xf>
    <xf numFmtId="38" fontId="4" fillId="7" borderId="82" xfId="4" applyNumberFormat="1" applyFont="1" applyFill="1" applyBorder="1" applyAlignment="1">
      <alignment horizontal="center" wrapText="1"/>
    </xf>
    <xf numFmtId="38" fontId="4" fillId="7" borderId="33" xfId="4" applyNumberFormat="1" applyFont="1" applyFill="1" applyBorder="1" applyAlignment="1">
      <alignment horizontal="center" wrapText="1"/>
    </xf>
    <xf numFmtId="38" fontId="4" fillId="7" borderId="83" xfId="4" applyNumberFormat="1" applyFont="1" applyFill="1" applyBorder="1" applyAlignment="1">
      <alignment horizontal="center" wrapText="1"/>
    </xf>
    <xf numFmtId="38" fontId="4" fillId="7" borderId="30" xfId="4" applyNumberFormat="1" applyFont="1" applyFill="1" applyBorder="1" applyAlignment="1">
      <alignment horizontal="center" wrapText="1"/>
    </xf>
    <xf numFmtId="38" fontId="4" fillId="7" borderId="84" xfId="4" applyNumberFormat="1" applyFont="1" applyFill="1" applyBorder="1" applyAlignment="1">
      <alignment horizontal="center" wrapText="1"/>
    </xf>
    <xf numFmtId="38" fontId="17" fillId="0" borderId="0" xfId="4" applyNumberFormat="1" applyFont="1" applyAlignment="1">
      <alignment horizontal="left"/>
    </xf>
    <xf numFmtId="38" fontId="15" fillId="0" borderId="0" xfId="4" applyNumberFormat="1" applyFont="1" applyAlignment="1">
      <alignment horizontal="center"/>
    </xf>
    <xf numFmtId="38" fontId="4" fillId="0" borderId="0" xfId="6" applyNumberFormat="1" applyFont="1"/>
    <xf numFmtId="164" fontId="18" fillId="0" borderId="0" xfId="4" applyNumberFormat="1" applyFont="1" applyAlignment="1">
      <alignment horizontal="left" wrapText="1"/>
    </xf>
    <xf numFmtId="38" fontId="20" fillId="0" borderId="0" xfId="6" applyNumberFormat="1" applyFont="1"/>
    <xf numFmtId="38" fontId="1" fillId="0" borderId="0" xfId="6" applyNumberFormat="1"/>
    <xf numFmtId="38" fontId="5" fillId="0" borderId="0" xfId="6" applyNumberFormat="1" applyFont="1"/>
    <xf numFmtId="164" fontId="15" fillId="5" borderId="0" xfId="4" applyNumberFormat="1" applyFont="1" applyFill="1" applyAlignment="1">
      <alignment horizontal="left"/>
    </xf>
    <xf numFmtId="164" fontId="15" fillId="0" borderId="0" xfId="4" applyNumberFormat="1" applyFont="1" applyAlignment="1">
      <alignment horizontal="left"/>
    </xf>
    <xf numFmtId="38" fontId="5" fillId="0" borderId="0" xfId="6" applyNumberFormat="1" applyFont="1" applyAlignment="1">
      <alignment horizontal="left"/>
    </xf>
    <xf numFmtId="38" fontId="19" fillId="0" borderId="0" xfId="6" applyNumberFormat="1" applyFont="1"/>
    <xf numFmtId="43" fontId="4" fillId="0" borderId="0" xfId="7" applyFont="1" applyFill="1" applyAlignment="1">
      <alignment horizontal="center"/>
    </xf>
    <xf numFmtId="43" fontId="5" fillId="0" borderId="0" xfId="7" applyFont="1" applyFill="1" applyAlignment="1">
      <alignment horizontal="center"/>
    </xf>
    <xf numFmtId="43" fontId="4" fillId="0" borderId="0" xfId="7" applyFont="1" applyFill="1"/>
    <xf numFmtId="43" fontId="5" fillId="0" borderId="0" xfId="7" applyFont="1" applyFill="1"/>
    <xf numFmtId="43" fontId="4" fillId="0" borderId="0" xfId="7" applyFont="1" applyBorder="1"/>
    <xf numFmtId="43" fontId="4" fillId="0" borderId="0" xfId="7" applyFont="1" applyFill="1" applyBorder="1"/>
    <xf numFmtId="38" fontId="17" fillId="12" borderId="13" xfId="4" applyNumberFormat="1" applyFont="1" applyFill="1" applyBorder="1" applyAlignment="1">
      <alignment horizontal="left" wrapText="1"/>
    </xf>
    <xf numFmtId="38" fontId="17" fillId="12" borderId="22" xfId="4" applyNumberFormat="1" applyFont="1" applyFill="1" applyBorder="1" applyAlignment="1">
      <alignment horizontal="left" wrapText="1"/>
    </xf>
    <xf numFmtId="38" fontId="17" fillId="13" borderId="3" xfId="4" applyNumberFormat="1" applyFont="1" applyFill="1" applyBorder="1" applyAlignment="1">
      <alignment horizontal="left" wrapText="1"/>
    </xf>
    <xf numFmtId="38" fontId="17" fillId="13" borderId="13" xfId="4" applyNumberFormat="1" applyFont="1" applyFill="1" applyBorder="1" applyAlignment="1">
      <alignment horizontal="left" wrapText="1"/>
    </xf>
    <xf numFmtId="38" fontId="18" fillId="13" borderId="36" xfId="4" applyNumberFormat="1" applyFont="1" applyFill="1" applyBorder="1" applyAlignment="1">
      <alignment horizontal="left" wrapText="1"/>
    </xf>
    <xf numFmtId="38" fontId="18" fillId="13" borderId="123" xfId="4" applyNumberFormat="1" applyFont="1" applyFill="1" applyBorder="1" applyAlignment="1">
      <alignment horizontal="left"/>
    </xf>
    <xf numFmtId="38" fontId="4" fillId="13" borderId="36" xfId="4" applyNumberFormat="1" applyFont="1" applyFill="1" applyBorder="1" applyAlignment="1">
      <alignment horizontal="left"/>
    </xf>
    <xf numFmtId="38" fontId="4" fillId="13" borderId="0" xfId="4" applyNumberFormat="1" applyFont="1" applyFill="1" applyAlignment="1">
      <alignment horizontal="left"/>
    </xf>
    <xf numFmtId="38" fontId="5" fillId="13" borderId="44" xfId="4" applyNumberFormat="1" applyFont="1" applyFill="1" applyBorder="1" applyAlignment="1">
      <alignment horizontal="left"/>
    </xf>
    <xf numFmtId="38" fontId="5" fillId="13" borderId="13" xfId="4" applyNumberFormat="1" applyFont="1" applyFill="1" applyBorder="1" applyAlignment="1">
      <alignment horizontal="left"/>
    </xf>
    <xf numFmtId="38" fontId="5" fillId="13" borderId="53" xfId="4" applyNumberFormat="1" applyFont="1" applyFill="1" applyBorder="1" applyAlignment="1">
      <alignment horizontal="left"/>
    </xf>
    <xf numFmtId="38" fontId="18" fillId="13" borderId="0" xfId="4" applyNumberFormat="1" applyFont="1" applyFill="1" applyAlignment="1">
      <alignment horizontal="left" wrapText="1"/>
    </xf>
    <xf numFmtId="38" fontId="18" fillId="13" borderId="86" xfId="4" applyNumberFormat="1" applyFont="1" applyFill="1" applyBorder="1" applyAlignment="1">
      <alignment horizontal="left" wrapText="1"/>
    </xf>
    <xf numFmtId="38" fontId="18" fillId="13" borderId="114" xfId="4" applyNumberFormat="1" applyFont="1" applyFill="1" applyBorder="1" applyAlignment="1">
      <alignment horizontal="left" wrapText="1"/>
    </xf>
    <xf numFmtId="38" fontId="18" fillId="13" borderId="70" xfId="4" applyNumberFormat="1" applyFont="1" applyFill="1" applyBorder="1" applyAlignment="1">
      <alignment horizontal="left" wrapText="1"/>
    </xf>
    <xf numFmtId="38" fontId="18" fillId="13" borderId="53" xfId="3" applyNumberFormat="1" applyFont="1" applyFill="1" applyBorder="1" applyAlignment="1">
      <alignment horizontal="left" vertical="top" wrapText="1"/>
    </xf>
    <xf numFmtId="38" fontId="4" fillId="12" borderId="70" xfId="4" applyNumberFormat="1" applyFont="1" applyFill="1" applyBorder="1" applyAlignment="1">
      <alignment horizontal="left"/>
    </xf>
    <xf numFmtId="38" fontId="5" fillId="12" borderId="44" xfId="4" applyNumberFormat="1" applyFont="1" applyFill="1" applyBorder="1" applyAlignment="1">
      <alignment horizontal="left"/>
    </xf>
    <xf numFmtId="38" fontId="5" fillId="12" borderId="0" xfId="4" applyNumberFormat="1" applyFont="1" applyFill="1" applyAlignment="1">
      <alignment horizontal="left"/>
    </xf>
    <xf numFmtId="38" fontId="5" fillId="12" borderId="22" xfId="4" applyNumberFormat="1" applyFont="1" applyFill="1" applyBorder="1" applyAlignment="1">
      <alignment horizontal="left"/>
    </xf>
    <xf numFmtId="38" fontId="5" fillId="12" borderId="13" xfId="4" applyNumberFormat="1" applyFont="1" applyFill="1" applyBorder="1" applyAlignment="1">
      <alignment horizontal="left"/>
    </xf>
    <xf numFmtId="38" fontId="18" fillId="12" borderId="36" xfId="4" applyNumberFormat="1" applyFont="1" applyFill="1" applyBorder="1" applyAlignment="1">
      <alignment horizontal="left" wrapText="1"/>
    </xf>
    <xf numFmtId="38" fontId="17" fillId="12" borderId="70" xfId="4" applyNumberFormat="1" applyFont="1" applyFill="1" applyBorder="1" applyAlignment="1">
      <alignment horizontal="left" wrapText="1"/>
    </xf>
    <xf numFmtId="38" fontId="17" fillId="12" borderId="94" xfId="3" applyNumberFormat="1" applyFont="1" applyFill="1" applyBorder="1" applyAlignment="1">
      <alignment horizontal="left" vertical="top" wrapText="1"/>
    </xf>
    <xf numFmtId="38" fontId="17" fillId="12" borderId="13" xfId="3" applyNumberFormat="1" applyFont="1" applyFill="1" applyBorder="1" applyAlignment="1">
      <alignment horizontal="left" vertical="top" wrapText="1"/>
    </xf>
    <xf numFmtId="38" fontId="17" fillId="12" borderId="44" xfId="3" applyNumberFormat="1" applyFont="1" applyFill="1" applyBorder="1" applyAlignment="1">
      <alignment horizontal="left" vertical="top" wrapText="1"/>
    </xf>
    <xf numFmtId="38" fontId="17" fillId="12" borderId="53" xfId="4" applyNumberFormat="1" applyFont="1" applyFill="1" applyBorder="1" applyAlignment="1">
      <alignment horizontal="left" wrapText="1"/>
    </xf>
  </cellXfs>
  <cellStyles count="8">
    <cellStyle name="2x indented GHG Textfiels" xfId="1" xr:uid="{00000000-0005-0000-0000-000000000000}"/>
    <cellStyle name="Comma" xfId="2" builtinId="3"/>
    <cellStyle name="Comma 2" xfId="7" xr:uid="{0123A182-B881-4E20-AAEC-CA8C54544433}"/>
    <cellStyle name="Normal" xfId="0" builtinId="0"/>
    <cellStyle name="Normal 2" xfId="6" xr:uid="{C10A3E39-2050-4667-A9A4-DAB876FF5CFD}"/>
    <cellStyle name="Normal_1990 and 1998 CIP - Prices Quantity and CO2(MH)" xfId="3" xr:uid="{00000000-0005-0000-0000-000003000000}"/>
    <cellStyle name="Normal_2000balx" xfId="4" xr:uid="{00000000-0005-0000-0000-000004000000}"/>
    <cellStyle name="Per 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CC00"/>
      <rgbColor rgb="00008080"/>
      <rgbColor rgb="00FF6600"/>
      <rgbColor rgb="00FF9900"/>
      <rgbColor rgb="00FF0000"/>
      <rgbColor rgb="00993366"/>
      <rgbColor rgb="000066CC"/>
      <rgbColor rgb="00800080"/>
      <rgbColor rgb="0099CC00"/>
      <rgbColor rgb="00006666"/>
      <rgbColor rgb="00FF6600"/>
      <rgbColor rgb="00FF9900"/>
      <rgbColor rgb="00FF0000"/>
      <rgbColor rgb="00993366"/>
      <rgbColor rgb="000066CC"/>
      <rgbColor rgb="0080008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F"/>
      <color rgb="FF10357F"/>
      <color rgb="FFFFFF99"/>
      <color rgb="FFC0C0C0"/>
      <color rgb="FFCCFFCC"/>
      <color rgb="FF92CDDC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D310-5BD4-4048-B185-181208E7530F}">
  <dimension ref="A1:AS109"/>
  <sheetViews>
    <sheetView tabSelected="1" zoomScale="70" zoomScaleNormal="70" workbookViewId="0">
      <pane xSplit="2" ySplit="1" topLeftCell="C2" activePane="bottomRight" state="frozen"/>
      <selection activeCell="G24" sqref="G24"/>
      <selection pane="topRight" activeCell="G24" sqref="G24"/>
      <selection pane="bottomLeft" activeCell="G24" sqref="G24"/>
      <selection pane="bottomRight" activeCell="A66" sqref="A66:A69"/>
    </sheetView>
  </sheetViews>
  <sheetFormatPr defaultColWidth="9.109375" defaultRowHeight="13.2"/>
  <cols>
    <col min="1" max="1" width="52.6640625" style="683" customWidth="1"/>
    <col min="2" max="2" width="14.6640625" style="684" customWidth="1"/>
    <col min="3" max="4" width="7.5546875" style="89" bestFit="1" customWidth="1"/>
    <col min="5" max="5" width="9.109375" style="89"/>
    <col min="6" max="6" width="6.109375" style="106" customWidth="1"/>
    <col min="7" max="7" width="5.88671875" style="106" bestFit="1" customWidth="1"/>
    <col min="8" max="8" width="7.33203125" style="89" bestFit="1" customWidth="1"/>
    <col min="9" max="9" width="6.88671875" style="106" bestFit="1" customWidth="1"/>
    <col min="10" max="10" width="6" style="106" bestFit="1" customWidth="1"/>
    <col min="11" max="11" width="6.88671875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44140625" style="157" bestFit="1" customWidth="1"/>
    <col min="18" max="18" width="8.109375" style="157" bestFit="1" customWidth="1"/>
    <col min="19" max="19" width="7.33203125" style="157" bestFit="1" customWidth="1"/>
    <col min="20" max="20" width="7.44140625" style="157" bestFit="1" customWidth="1"/>
    <col min="21" max="21" width="8.44140625" style="157" bestFit="1" customWidth="1"/>
    <col min="22" max="22" width="6.88671875" style="157" bestFit="1" customWidth="1"/>
    <col min="23" max="25" width="5.44140625" style="157" customWidth="1"/>
    <col min="26" max="26" width="5.44140625" style="106" customWidth="1"/>
    <col min="27" max="27" width="8.109375" style="158" bestFit="1" customWidth="1"/>
    <col min="28" max="28" width="6.664062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6640625" style="158" bestFit="1" customWidth="1"/>
    <col min="42" max="42" width="4.44140625" style="158" bestFit="1" customWidth="1"/>
    <col min="43" max="43" width="9.33203125" style="157" bestFit="1" customWidth="1"/>
    <col min="44" max="16384" width="9.109375" style="680"/>
  </cols>
  <sheetData>
    <row r="1" spans="1:45" s="432" customFormat="1" ht="121.2" thickBot="1">
      <c r="A1" s="422" t="s">
        <v>247</v>
      </c>
      <c r="B1" s="423" t="s">
        <v>250</v>
      </c>
      <c r="C1" s="424" t="s">
        <v>77</v>
      </c>
      <c r="D1" s="425" t="s">
        <v>78</v>
      </c>
      <c r="E1" s="426" t="s">
        <v>79</v>
      </c>
      <c r="F1" s="427" t="s">
        <v>80</v>
      </c>
      <c r="G1" s="427" t="s">
        <v>148</v>
      </c>
      <c r="H1" s="428" t="s">
        <v>81</v>
      </c>
      <c r="I1" s="425" t="s">
        <v>82</v>
      </c>
      <c r="J1" s="426" t="s">
        <v>83</v>
      </c>
      <c r="K1" s="426" t="s">
        <v>84</v>
      </c>
      <c r="L1" s="428" t="s">
        <v>85</v>
      </c>
      <c r="M1" s="425" t="s">
        <v>86</v>
      </c>
      <c r="N1" s="426" t="s">
        <v>212</v>
      </c>
      <c r="O1" s="426" t="s">
        <v>87</v>
      </c>
      <c r="P1" s="426" t="s">
        <v>88</v>
      </c>
      <c r="Q1" s="426" t="s">
        <v>89</v>
      </c>
      <c r="R1" s="426" t="s">
        <v>90</v>
      </c>
      <c r="S1" s="426" t="s">
        <v>91</v>
      </c>
      <c r="T1" s="426" t="s">
        <v>92</v>
      </c>
      <c r="U1" s="426" t="s">
        <v>93</v>
      </c>
      <c r="V1" s="426" t="s">
        <v>94</v>
      </c>
      <c r="W1" s="427" t="s">
        <v>95</v>
      </c>
      <c r="X1" s="427" t="s">
        <v>96</v>
      </c>
      <c r="Y1" s="427" t="s">
        <v>97</v>
      </c>
      <c r="Z1" s="426" t="s">
        <v>98</v>
      </c>
      <c r="AA1" s="428" t="s">
        <v>99</v>
      </c>
      <c r="AB1" s="429" t="s">
        <v>100</v>
      </c>
      <c r="AC1" s="430" t="s">
        <v>101</v>
      </c>
      <c r="AD1" s="426" t="s">
        <v>102</v>
      </c>
      <c r="AE1" s="426" t="s">
        <v>103</v>
      </c>
      <c r="AF1" s="426" t="s">
        <v>207</v>
      </c>
      <c r="AG1" s="426" t="s">
        <v>104</v>
      </c>
      <c r="AH1" s="426" t="s">
        <v>105</v>
      </c>
      <c r="AI1" s="426" t="s">
        <v>210</v>
      </c>
      <c r="AJ1" s="426" t="s">
        <v>211</v>
      </c>
      <c r="AK1" s="426" t="s">
        <v>208</v>
      </c>
      <c r="AL1" s="427" t="s">
        <v>209</v>
      </c>
      <c r="AM1" s="427" t="s">
        <v>206</v>
      </c>
      <c r="AN1" s="428" t="s">
        <v>116</v>
      </c>
      <c r="AO1" s="428" t="s">
        <v>106</v>
      </c>
      <c r="AP1" s="429" t="s">
        <v>107</v>
      </c>
      <c r="AQ1" s="431" t="s">
        <v>108</v>
      </c>
      <c r="AS1" s="432">
        <v>41</v>
      </c>
    </row>
    <row r="2" spans="1:45" s="447" customFormat="1">
      <c r="A2" s="693" t="s">
        <v>65</v>
      </c>
      <c r="B2" s="433"/>
      <c r="C2" s="434">
        <f>SUM(D2:G2)</f>
        <v>0</v>
      </c>
      <c r="D2" s="435">
        <v>0</v>
      </c>
      <c r="E2" s="436"/>
      <c r="F2" s="437"/>
      <c r="G2" s="437"/>
      <c r="H2" s="438">
        <f>SUM(I2:K2)</f>
        <v>127.70399999999999</v>
      </c>
      <c r="I2" s="439">
        <v>0</v>
      </c>
      <c r="J2" s="440">
        <v>127.70399999999999</v>
      </c>
      <c r="K2" s="440"/>
      <c r="L2" s="438">
        <f>SUM(M2:Z2)</f>
        <v>0</v>
      </c>
      <c r="M2" s="439"/>
      <c r="N2" s="441"/>
      <c r="O2" s="441"/>
      <c r="P2" s="441"/>
      <c r="Q2" s="441"/>
      <c r="R2" s="441"/>
      <c r="S2" s="441"/>
      <c r="T2" s="441"/>
      <c r="U2" s="441"/>
      <c r="V2" s="441"/>
      <c r="W2" s="437"/>
      <c r="X2" s="437"/>
      <c r="Y2" s="437"/>
      <c r="Z2" s="440"/>
      <c r="AA2" s="438">
        <v>876.59003031510645</v>
      </c>
      <c r="AB2" s="442">
        <f>SUM(AC2:AM2)</f>
        <v>1780.388115645537</v>
      </c>
      <c r="AC2" s="443">
        <v>65.888021689818316</v>
      </c>
      <c r="AD2" s="440">
        <v>982.81650551732605</v>
      </c>
      <c r="AE2" s="440">
        <v>217.48773007744825</v>
      </c>
      <c r="AF2" s="440">
        <v>155.98868275842452</v>
      </c>
      <c r="AG2" s="440">
        <v>23.033860522570542</v>
      </c>
      <c r="AH2" s="440">
        <v>24.853852629181919</v>
      </c>
      <c r="AI2" s="440">
        <v>93.167743450271999</v>
      </c>
      <c r="AJ2" s="440">
        <v>6.7683298537919994</v>
      </c>
      <c r="AK2" s="439">
        <v>92.543078618719974</v>
      </c>
      <c r="AL2" s="444">
        <v>14.043912804447732</v>
      </c>
      <c r="AM2" s="437">
        <v>103.79639772353538</v>
      </c>
      <c r="AN2" s="445">
        <v>156.19145509675351</v>
      </c>
      <c r="AO2" s="445"/>
      <c r="AP2" s="442"/>
      <c r="AQ2" s="446">
        <f t="shared" ref="AQ2:AQ20" si="0">C2+H2+L2+AA2+AB2+AN2+AO2+AP2</f>
        <v>2940.8736010573971</v>
      </c>
    </row>
    <row r="3" spans="1:45" s="447" customFormat="1">
      <c r="A3" s="694" t="s">
        <v>1</v>
      </c>
      <c r="B3" s="448"/>
      <c r="C3" s="449">
        <f>SUM(D3:G3)</f>
        <v>169.85912189678626</v>
      </c>
      <c r="D3" s="450">
        <v>97.286972660716927</v>
      </c>
      <c r="E3" s="451">
        <v>69.8248180906306</v>
      </c>
      <c r="F3" s="452"/>
      <c r="G3" s="452">
        <v>2.7473311454387179</v>
      </c>
      <c r="H3" s="453">
        <f>SUM(I3:K3)</f>
        <v>0</v>
      </c>
      <c r="I3" s="454"/>
      <c r="J3" s="455"/>
      <c r="K3" s="455"/>
      <c r="L3" s="453">
        <f>SUM(M3:Z3)</f>
        <v>8519.5056994195184</v>
      </c>
      <c r="M3" s="454">
        <v>2042.2370062740001</v>
      </c>
      <c r="N3" s="455">
        <v>0</v>
      </c>
      <c r="O3" s="455">
        <v>0</v>
      </c>
      <c r="P3" s="455">
        <v>623.11543348888904</v>
      </c>
      <c r="Q3" s="455">
        <v>318.71410404288002</v>
      </c>
      <c r="R3" s="455">
        <v>1473.4912104103198</v>
      </c>
      <c r="S3" s="455">
        <v>139.47714675564973</v>
      </c>
      <c r="T3" s="455">
        <v>172.40974405697131</v>
      </c>
      <c r="U3" s="455">
        <v>3405.4802925707527</v>
      </c>
      <c r="V3" s="455">
        <v>96.141447996432177</v>
      </c>
      <c r="W3" s="452">
        <v>0</v>
      </c>
      <c r="X3" s="452">
        <v>191.02284478859917</v>
      </c>
      <c r="Y3" s="452">
        <v>0.65859464619999997</v>
      </c>
      <c r="Z3" s="455">
        <v>56.757874388826309</v>
      </c>
      <c r="AA3" s="453">
        <v>3393.353822883354</v>
      </c>
      <c r="AB3" s="456">
        <f>SUM(AC3:AM3)</f>
        <v>310.9063467409951</v>
      </c>
      <c r="AC3" s="457"/>
      <c r="AD3" s="455"/>
      <c r="AE3" s="455">
        <v>37.447759264723267</v>
      </c>
      <c r="AF3" s="455"/>
      <c r="AG3" s="455"/>
      <c r="AH3" s="455"/>
      <c r="AI3" s="455">
        <v>228.46117515492784</v>
      </c>
      <c r="AJ3" s="455">
        <v>44.997412321343994</v>
      </c>
      <c r="AK3" s="454"/>
      <c r="AL3" s="458"/>
      <c r="AM3" s="452"/>
      <c r="AN3" s="459"/>
      <c r="AO3" s="459">
        <v>453.35935440000003</v>
      </c>
      <c r="AP3" s="456"/>
      <c r="AQ3" s="460">
        <f t="shared" si="0"/>
        <v>12846.984345340654</v>
      </c>
    </row>
    <row r="4" spans="1:45" s="447" customFormat="1">
      <c r="A4" s="694" t="s">
        <v>2</v>
      </c>
      <c r="B4" s="448"/>
      <c r="C4" s="449">
        <f>SUM(D4:G4)</f>
        <v>13.762031188000002</v>
      </c>
      <c r="D4" s="450">
        <v>0</v>
      </c>
      <c r="E4" s="461">
        <v>13.735999600000001</v>
      </c>
      <c r="F4" s="452"/>
      <c r="G4" s="452">
        <v>2.6031587999999998E-2</v>
      </c>
      <c r="H4" s="453">
        <f>SUM(I4:K4)</f>
        <v>0</v>
      </c>
      <c r="I4" s="454"/>
      <c r="J4" s="455"/>
      <c r="K4" s="455">
        <v>0</v>
      </c>
      <c r="L4" s="453">
        <f>SUM(M4:Z4)</f>
        <v>1062.4167253793019</v>
      </c>
      <c r="M4" s="454">
        <v>0</v>
      </c>
      <c r="N4" s="455">
        <v>36.199084531199993</v>
      </c>
      <c r="O4" s="455"/>
      <c r="P4" s="455">
        <v>162.20941002222219</v>
      </c>
      <c r="Q4" s="455">
        <v>71.865137373120007</v>
      </c>
      <c r="R4" s="455">
        <v>19.322429535359998</v>
      </c>
      <c r="S4" s="455">
        <v>529.0501452655368</v>
      </c>
      <c r="T4" s="455">
        <v>21.440484411070496</v>
      </c>
      <c r="U4" s="455">
        <v>71.344304532882489</v>
      </c>
      <c r="V4" s="455">
        <v>0.17416249050661273</v>
      </c>
      <c r="W4" s="452">
        <v>123.6879409986188</v>
      </c>
      <c r="X4" s="452">
        <v>15.503653135973648</v>
      </c>
      <c r="Y4" s="452">
        <v>4.9008385959528729E-2</v>
      </c>
      <c r="Z4" s="455">
        <v>11.570964696851522</v>
      </c>
      <c r="AA4" s="453">
        <v>0</v>
      </c>
      <c r="AB4" s="456">
        <f>SUM(AC4:AM4)</f>
        <v>12.063036284016</v>
      </c>
      <c r="AC4" s="457"/>
      <c r="AD4" s="455"/>
      <c r="AE4" s="455">
        <v>0.44786247479999985</v>
      </c>
      <c r="AF4" s="455"/>
      <c r="AG4" s="455"/>
      <c r="AH4" s="455"/>
      <c r="AI4" s="455">
        <v>11.615173809216001</v>
      </c>
      <c r="AJ4" s="455">
        <v>0</v>
      </c>
      <c r="AK4" s="454"/>
      <c r="AL4" s="458"/>
      <c r="AM4" s="452"/>
      <c r="AN4" s="459"/>
      <c r="AO4" s="459">
        <v>18.126796199999998</v>
      </c>
      <c r="AP4" s="456"/>
      <c r="AQ4" s="460">
        <f t="shared" si="0"/>
        <v>1106.3685890513179</v>
      </c>
    </row>
    <row r="5" spans="1:45" s="447" customFormat="1">
      <c r="A5" s="691" t="s">
        <v>3</v>
      </c>
      <c r="B5" s="448"/>
      <c r="C5" s="449">
        <f>SUM(D5:G5)</f>
        <v>0</v>
      </c>
      <c r="D5" s="450"/>
      <c r="E5" s="461"/>
      <c r="F5" s="452"/>
      <c r="G5" s="452"/>
      <c r="H5" s="453">
        <f>SUM(I5:K5)</f>
        <v>0</v>
      </c>
      <c r="I5" s="454"/>
      <c r="J5" s="455"/>
      <c r="K5" s="455"/>
      <c r="L5" s="453">
        <f>SUM(M5:Z5)</f>
        <v>115.93159705371434</v>
      </c>
      <c r="M5" s="454"/>
      <c r="N5" s="455"/>
      <c r="O5" s="455"/>
      <c r="P5" s="455"/>
      <c r="Q5" s="455"/>
      <c r="R5" s="455"/>
      <c r="S5" s="455">
        <v>0.24372658135593225</v>
      </c>
      <c r="T5" s="455"/>
      <c r="U5" s="455">
        <v>115.68787047235841</v>
      </c>
      <c r="V5" s="455"/>
      <c r="W5" s="452"/>
      <c r="X5" s="452"/>
      <c r="Y5" s="452"/>
      <c r="Z5" s="455"/>
      <c r="AA5" s="453"/>
      <c r="AB5" s="456">
        <f>SUM(AC5:AM5)</f>
        <v>0</v>
      </c>
      <c r="AC5" s="457"/>
      <c r="AD5" s="455"/>
      <c r="AE5" s="455"/>
      <c r="AF5" s="455"/>
      <c r="AG5" s="455"/>
      <c r="AH5" s="455"/>
      <c r="AI5" s="455"/>
      <c r="AJ5" s="455"/>
      <c r="AK5" s="454"/>
      <c r="AL5" s="458"/>
      <c r="AM5" s="452"/>
      <c r="AN5" s="459"/>
      <c r="AO5" s="459"/>
      <c r="AP5" s="456"/>
      <c r="AQ5" s="460">
        <f t="shared" si="0"/>
        <v>115.93159705371434</v>
      </c>
    </row>
    <row r="6" spans="1:45" s="447" customFormat="1" ht="13.8" thickBot="1">
      <c r="A6" s="692" t="s">
        <v>4</v>
      </c>
      <c r="B6" s="462"/>
      <c r="C6" s="449">
        <f>SUM(D6:G6)</f>
        <v>126.39714437905475</v>
      </c>
      <c r="D6" s="463">
        <v>128.65754780584194</v>
      </c>
      <c r="E6" s="452">
        <v>-2.2604034267871969</v>
      </c>
      <c r="F6" s="464"/>
      <c r="G6" s="464">
        <v>0</v>
      </c>
      <c r="H6" s="465">
        <f>SUM(I6:K6)</f>
        <v>-1.0369317192832409E-4</v>
      </c>
      <c r="I6" s="466">
        <v>-1.0369317192832409E-4</v>
      </c>
      <c r="J6" s="466">
        <v>0</v>
      </c>
      <c r="K6" s="466">
        <v>0</v>
      </c>
      <c r="L6" s="465">
        <f>SUM(M6:Z6)</f>
        <v>-74.335753870125231</v>
      </c>
      <c r="M6" s="454">
        <v>-3.8727109572000109</v>
      </c>
      <c r="N6" s="455">
        <v>5.3567469431999992</v>
      </c>
      <c r="O6" s="455"/>
      <c r="P6" s="455">
        <v>-2.47048444444445</v>
      </c>
      <c r="Q6" s="455">
        <v>2.8508969216000031</v>
      </c>
      <c r="R6" s="455">
        <v>-1.6700543378399784</v>
      </c>
      <c r="S6" s="455">
        <v>-9.5537191898305185</v>
      </c>
      <c r="T6" s="455">
        <v>2.7411871755613579</v>
      </c>
      <c r="U6" s="455">
        <v>-67.077158830093055</v>
      </c>
      <c r="V6" s="455">
        <v>-0.21960278229404814</v>
      </c>
      <c r="W6" s="464">
        <v>-0.42085436878452931</v>
      </c>
      <c r="X6" s="464">
        <v>0</v>
      </c>
      <c r="Y6" s="464">
        <v>0</v>
      </c>
      <c r="Z6" s="466">
        <v>0</v>
      </c>
      <c r="AA6" s="465">
        <v>0</v>
      </c>
      <c r="AB6" s="467">
        <f>SUM(AC6:AM6)</f>
        <v>0.60281728402061563</v>
      </c>
      <c r="AC6" s="468"/>
      <c r="AD6" s="469"/>
      <c r="AE6" s="469">
        <v>0.56887567526861793</v>
      </c>
      <c r="AF6" s="469"/>
      <c r="AG6" s="469"/>
      <c r="AH6" s="469"/>
      <c r="AI6" s="469">
        <v>1.0570429655039972</v>
      </c>
      <c r="AJ6" s="469">
        <v>-1.0231013567519995</v>
      </c>
      <c r="AK6" s="466"/>
      <c r="AL6" s="470"/>
      <c r="AM6" s="464"/>
      <c r="AN6" s="471"/>
      <c r="AO6" s="471"/>
      <c r="AP6" s="467"/>
      <c r="AQ6" s="472">
        <f t="shared" si="0"/>
        <v>52.664104099778214</v>
      </c>
    </row>
    <row r="7" spans="1:45" s="447" customFormat="1">
      <c r="A7" s="695" t="s">
        <v>66</v>
      </c>
      <c r="B7" s="473"/>
      <c r="C7" s="474">
        <f t="shared" ref="C7:AP7" si="1">C2+C3-C4-C5+C6</f>
        <v>282.49423508784099</v>
      </c>
      <c r="D7" s="475">
        <f t="shared" si="1"/>
        <v>225.94452046655886</v>
      </c>
      <c r="E7" s="476">
        <f t="shared" si="1"/>
        <v>53.828415063843401</v>
      </c>
      <c r="F7" s="476">
        <f t="shared" si="1"/>
        <v>0</v>
      </c>
      <c r="G7" s="476">
        <f t="shared" si="1"/>
        <v>2.721299557438718</v>
      </c>
      <c r="H7" s="477">
        <f t="shared" si="1"/>
        <v>127.70389630682807</v>
      </c>
      <c r="I7" s="475">
        <f t="shared" si="1"/>
        <v>-1.0369317192832409E-4</v>
      </c>
      <c r="J7" s="476">
        <f t="shared" si="1"/>
        <v>127.70399999999999</v>
      </c>
      <c r="K7" s="476">
        <f t="shared" si="1"/>
        <v>0</v>
      </c>
      <c r="L7" s="477">
        <f t="shared" si="1"/>
        <v>7266.8216231163769</v>
      </c>
      <c r="M7" s="475">
        <f t="shared" si="1"/>
        <v>2038.3642953168001</v>
      </c>
      <c r="N7" s="476">
        <f t="shared" si="1"/>
        <v>-30.842337587999992</v>
      </c>
      <c r="O7" s="476">
        <f t="shared" si="1"/>
        <v>0</v>
      </c>
      <c r="P7" s="476">
        <f t="shared" si="1"/>
        <v>458.43553902222243</v>
      </c>
      <c r="Q7" s="476">
        <f t="shared" si="1"/>
        <v>249.69986359136001</v>
      </c>
      <c r="R7" s="476">
        <f t="shared" si="1"/>
        <v>1452.4987265371199</v>
      </c>
      <c r="S7" s="476">
        <f t="shared" si="1"/>
        <v>-399.3704442810735</v>
      </c>
      <c r="T7" s="476">
        <f t="shared" si="1"/>
        <v>153.71044682146217</v>
      </c>
      <c r="U7" s="476">
        <f t="shared" si="1"/>
        <v>3151.3709587354183</v>
      </c>
      <c r="V7" s="476">
        <f t="shared" si="1"/>
        <v>95.747682723631513</v>
      </c>
      <c r="W7" s="476">
        <f t="shared" si="1"/>
        <v>-124.10879536740333</v>
      </c>
      <c r="X7" s="476">
        <f t="shared" si="1"/>
        <v>175.51919165262552</v>
      </c>
      <c r="Y7" s="476">
        <f t="shared" si="1"/>
        <v>0.60958626024047124</v>
      </c>
      <c r="Z7" s="476">
        <f t="shared" si="1"/>
        <v>45.18690969197479</v>
      </c>
      <c r="AA7" s="477">
        <f t="shared" si="1"/>
        <v>4269.9438531984606</v>
      </c>
      <c r="AB7" s="477">
        <f t="shared" si="1"/>
        <v>2079.8342433865369</v>
      </c>
      <c r="AC7" s="475">
        <f t="shared" si="1"/>
        <v>65.888021689818316</v>
      </c>
      <c r="AD7" s="476">
        <f t="shared" si="1"/>
        <v>982.81650551732605</v>
      </c>
      <c r="AE7" s="476">
        <f t="shared" si="1"/>
        <v>255.05650254264015</v>
      </c>
      <c r="AF7" s="476">
        <f t="shared" si="1"/>
        <v>155.98868275842452</v>
      </c>
      <c r="AG7" s="476">
        <f t="shared" si="1"/>
        <v>23.033860522570542</v>
      </c>
      <c r="AH7" s="476">
        <f t="shared" si="1"/>
        <v>24.853852629181919</v>
      </c>
      <c r="AI7" s="476">
        <f t="shared" si="1"/>
        <v>311.07078776148785</v>
      </c>
      <c r="AJ7" s="476">
        <f t="shared" si="1"/>
        <v>50.74264081838399</v>
      </c>
      <c r="AK7" s="478">
        <f t="shared" si="1"/>
        <v>92.543078618719974</v>
      </c>
      <c r="AL7" s="475">
        <f t="shared" si="1"/>
        <v>14.043912804447732</v>
      </c>
      <c r="AM7" s="475">
        <f t="shared" si="1"/>
        <v>103.79639772353538</v>
      </c>
      <c r="AN7" s="477">
        <f t="shared" si="1"/>
        <v>156.19145509675351</v>
      </c>
      <c r="AO7" s="477">
        <f t="shared" si="1"/>
        <v>435.23255820000003</v>
      </c>
      <c r="AP7" s="479">
        <f t="shared" si="1"/>
        <v>0</v>
      </c>
      <c r="AQ7" s="480">
        <f t="shared" si="0"/>
        <v>14618.221864392795</v>
      </c>
    </row>
    <row r="8" spans="1:45" s="447" customFormat="1" ht="13.8" thickBot="1">
      <c r="A8" s="696" t="s">
        <v>67</v>
      </c>
      <c r="B8" s="481"/>
      <c r="C8" s="482">
        <f t="shared" ref="C8:AP8" si="2">C7-C27</f>
        <v>282.49423508784099</v>
      </c>
      <c r="D8" s="483">
        <f t="shared" si="2"/>
        <v>225.94452046655886</v>
      </c>
      <c r="E8" s="484">
        <f t="shared" si="2"/>
        <v>53.828415063843401</v>
      </c>
      <c r="F8" s="485">
        <f t="shared" si="2"/>
        <v>0</v>
      </c>
      <c r="G8" s="485">
        <f t="shared" si="2"/>
        <v>2.721299557438718</v>
      </c>
      <c r="H8" s="486">
        <f t="shared" si="2"/>
        <v>127.70389630682807</v>
      </c>
      <c r="I8" s="483">
        <f t="shared" si="2"/>
        <v>-1.0369317192832409E-4</v>
      </c>
      <c r="J8" s="484">
        <f t="shared" si="2"/>
        <v>127.70399999999999</v>
      </c>
      <c r="K8" s="484">
        <f t="shared" si="2"/>
        <v>0</v>
      </c>
      <c r="L8" s="486">
        <f t="shared" si="2"/>
        <v>7045.5059355115363</v>
      </c>
      <c r="M8" s="483">
        <f t="shared" si="2"/>
        <v>2038.3642953168001</v>
      </c>
      <c r="N8" s="484">
        <f t="shared" si="2"/>
        <v>-30.842337587999992</v>
      </c>
      <c r="O8" s="484">
        <f t="shared" si="2"/>
        <v>0</v>
      </c>
      <c r="P8" s="484">
        <f t="shared" si="2"/>
        <v>458.43553902222243</v>
      </c>
      <c r="Q8" s="484">
        <f t="shared" si="2"/>
        <v>249.69986359136001</v>
      </c>
      <c r="R8" s="484">
        <f t="shared" si="2"/>
        <v>1452.4987265371199</v>
      </c>
      <c r="S8" s="484">
        <f t="shared" si="2"/>
        <v>-399.3704442810735</v>
      </c>
      <c r="T8" s="484">
        <f t="shared" si="2"/>
        <v>153.71044682146217</v>
      </c>
      <c r="U8" s="484">
        <f t="shared" si="2"/>
        <v>3151.3709587354183</v>
      </c>
      <c r="V8" s="484">
        <f t="shared" si="2"/>
        <v>95.747682723631513</v>
      </c>
      <c r="W8" s="485">
        <f t="shared" si="2"/>
        <v>-124.10879536740333</v>
      </c>
      <c r="X8" s="485">
        <f t="shared" si="2"/>
        <v>0</v>
      </c>
      <c r="Y8" s="485">
        <f t="shared" si="2"/>
        <v>0</v>
      </c>
      <c r="Z8" s="484">
        <f t="shared" si="2"/>
        <v>0</v>
      </c>
      <c r="AA8" s="486">
        <f t="shared" si="2"/>
        <v>4269.9438531984606</v>
      </c>
      <c r="AB8" s="487">
        <f t="shared" si="2"/>
        <v>2079.8342433865369</v>
      </c>
      <c r="AC8" s="483">
        <f t="shared" si="2"/>
        <v>65.888021689818316</v>
      </c>
      <c r="AD8" s="484">
        <f t="shared" si="2"/>
        <v>982.81650551732605</v>
      </c>
      <c r="AE8" s="484">
        <f t="shared" si="2"/>
        <v>255.05650254264015</v>
      </c>
      <c r="AF8" s="484">
        <f t="shared" si="2"/>
        <v>155.98868275842452</v>
      </c>
      <c r="AG8" s="484">
        <f t="shared" si="2"/>
        <v>23.033860522570542</v>
      </c>
      <c r="AH8" s="484">
        <f t="shared" si="2"/>
        <v>24.853852629181919</v>
      </c>
      <c r="AI8" s="484">
        <f t="shared" si="2"/>
        <v>311.07078776148785</v>
      </c>
      <c r="AJ8" s="484">
        <f t="shared" si="2"/>
        <v>50.74264081838399</v>
      </c>
      <c r="AK8" s="488">
        <f t="shared" si="2"/>
        <v>92.543078618719974</v>
      </c>
      <c r="AL8" s="483">
        <f t="shared" si="2"/>
        <v>14.043912804447732</v>
      </c>
      <c r="AM8" s="483">
        <f t="shared" si="2"/>
        <v>103.79639772353538</v>
      </c>
      <c r="AN8" s="486">
        <f t="shared" si="2"/>
        <v>156.19145509675351</v>
      </c>
      <c r="AO8" s="486">
        <f t="shared" si="2"/>
        <v>435.23255820000003</v>
      </c>
      <c r="AP8" s="483">
        <f t="shared" si="2"/>
        <v>0</v>
      </c>
      <c r="AQ8" s="489">
        <f t="shared" si="0"/>
        <v>14396.906176787956</v>
      </c>
    </row>
    <row r="9" spans="1:45" s="447" customFormat="1">
      <c r="A9" s="697" t="s">
        <v>5</v>
      </c>
      <c r="B9" s="473"/>
      <c r="C9" s="474">
        <f t="shared" ref="C9:AP9" si="3">SUM(C10:C14)</f>
        <v>160.55497429497004</v>
      </c>
      <c r="D9" s="478">
        <f t="shared" si="3"/>
        <v>160.55497429497004</v>
      </c>
      <c r="E9" s="476">
        <f t="shared" si="3"/>
        <v>0</v>
      </c>
      <c r="F9" s="490">
        <f t="shared" si="3"/>
        <v>0</v>
      </c>
      <c r="G9" s="490">
        <f t="shared" si="3"/>
        <v>0</v>
      </c>
      <c r="H9" s="477">
        <f t="shared" si="3"/>
        <v>0</v>
      </c>
      <c r="I9" s="478">
        <f t="shared" si="3"/>
        <v>0</v>
      </c>
      <c r="J9" s="476">
        <f t="shared" si="3"/>
        <v>0</v>
      </c>
      <c r="K9" s="476">
        <f t="shared" si="3"/>
        <v>0</v>
      </c>
      <c r="L9" s="477">
        <f t="shared" si="3"/>
        <v>2274.0699878236201</v>
      </c>
      <c r="M9" s="476">
        <f t="shared" si="3"/>
        <v>2038.3642953168003</v>
      </c>
      <c r="N9" s="476">
        <f t="shared" ref="N9" si="4">SUM(N10:N14)</f>
        <v>86.585672049908837</v>
      </c>
      <c r="O9" s="476">
        <f t="shared" si="3"/>
        <v>0</v>
      </c>
      <c r="P9" s="476">
        <f t="shared" si="3"/>
        <v>0</v>
      </c>
      <c r="Q9" s="476">
        <f t="shared" si="3"/>
        <v>0</v>
      </c>
      <c r="R9" s="476">
        <f t="shared" si="3"/>
        <v>0</v>
      </c>
      <c r="S9" s="476">
        <f t="shared" si="3"/>
        <v>125.09003753226743</v>
      </c>
      <c r="T9" s="476">
        <f t="shared" si="3"/>
        <v>0.57477517055999983</v>
      </c>
      <c r="U9" s="476">
        <f t="shared" si="3"/>
        <v>23.455207754083364</v>
      </c>
      <c r="V9" s="476">
        <f t="shared" si="3"/>
        <v>0</v>
      </c>
      <c r="W9" s="490">
        <f t="shared" si="3"/>
        <v>0</v>
      </c>
      <c r="X9" s="490">
        <f t="shared" si="3"/>
        <v>0</v>
      </c>
      <c r="Y9" s="490">
        <f t="shared" si="3"/>
        <v>0</v>
      </c>
      <c r="Z9" s="476">
        <f t="shared" si="3"/>
        <v>0</v>
      </c>
      <c r="AA9" s="477">
        <f t="shared" si="3"/>
        <v>2448.1191702797018</v>
      </c>
      <c r="AB9" s="475">
        <f t="shared" si="3"/>
        <v>248.49544535923317</v>
      </c>
      <c r="AC9" s="491">
        <f t="shared" si="3"/>
        <v>0</v>
      </c>
      <c r="AD9" s="476">
        <f t="shared" si="3"/>
        <v>0</v>
      </c>
      <c r="AE9" s="476">
        <f t="shared" si="3"/>
        <v>116.54552286876651</v>
      </c>
      <c r="AF9" s="476">
        <f t="shared" ref="AF9" si="5">SUM(AF10:AF14)</f>
        <v>98.089270578424504</v>
      </c>
      <c r="AG9" s="476">
        <f t="shared" si="3"/>
        <v>23.033860522570542</v>
      </c>
      <c r="AH9" s="476">
        <f t="shared" si="3"/>
        <v>10.826791389471643</v>
      </c>
      <c r="AI9" s="476">
        <f t="shared" si="3"/>
        <v>0</v>
      </c>
      <c r="AJ9" s="476">
        <f t="shared" ref="AJ9" si="6">SUM(AJ10:AJ14)</f>
        <v>0</v>
      </c>
      <c r="AK9" s="478">
        <f t="shared" si="3"/>
        <v>0</v>
      </c>
      <c r="AL9" s="475">
        <f t="shared" ref="AL9" si="7">SUM(AL10:AL14)</f>
        <v>0</v>
      </c>
      <c r="AM9" s="490">
        <f t="shared" si="3"/>
        <v>0</v>
      </c>
      <c r="AN9" s="477">
        <f t="shared" si="3"/>
        <v>83.767121272753499</v>
      </c>
      <c r="AO9" s="477">
        <f t="shared" si="3"/>
        <v>46.85275699999999</v>
      </c>
      <c r="AP9" s="475">
        <f t="shared" si="3"/>
        <v>0</v>
      </c>
      <c r="AQ9" s="492">
        <f t="shared" si="0"/>
        <v>5261.859456030279</v>
      </c>
    </row>
    <row r="10" spans="1:45" s="447" customFormat="1">
      <c r="A10" s="699" t="s">
        <v>220</v>
      </c>
      <c r="B10" s="493"/>
      <c r="C10" s="494">
        <f>SUM(D10:G10)</f>
        <v>160.55497429497004</v>
      </c>
      <c r="D10" s="495">
        <v>160.55497429497004</v>
      </c>
      <c r="E10" s="496"/>
      <c r="F10" s="497"/>
      <c r="G10" s="497"/>
      <c r="H10" s="498">
        <f>SUM(I10:K10)</f>
        <v>0</v>
      </c>
      <c r="I10" s="495">
        <v>0</v>
      </c>
      <c r="J10" s="496">
        <v>0</v>
      </c>
      <c r="K10" s="496"/>
      <c r="L10" s="498">
        <f>SUM(M10:Z10)</f>
        <v>148.54524528635079</v>
      </c>
      <c r="M10" s="496"/>
      <c r="N10" s="496"/>
      <c r="O10" s="496"/>
      <c r="P10" s="496"/>
      <c r="Q10" s="496"/>
      <c r="R10" s="496"/>
      <c r="S10" s="496">
        <v>125.09003753226743</v>
      </c>
      <c r="T10" s="496"/>
      <c r="U10" s="496">
        <v>23.455207754083364</v>
      </c>
      <c r="V10" s="496"/>
      <c r="W10" s="497"/>
      <c r="X10" s="497"/>
      <c r="Y10" s="497"/>
      <c r="Z10" s="496"/>
      <c r="AA10" s="498">
        <v>2183.3283357286705</v>
      </c>
      <c r="AB10" s="499">
        <f>SUM(AC10:AM10)</f>
        <v>233.10560762233297</v>
      </c>
      <c r="AC10" s="500"/>
      <c r="AD10" s="496"/>
      <c r="AE10" s="496">
        <v>111.98247652133794</v>
      </c>
      <c r="AF10" s="496">
        <v>98.089270578424504</v>
      </c>
      <c r="AG10" s="496">
        <v>23.033860522570542</v>
      </c>
      <c r="AH10" s="496"/>
      <c r="AI10" s="496"/>
      <c r="AJ10" s="496"/>
      <c r="AK10" s="495"/>
      <c r="AL10" s="501"/>
      <c r="AM10" s="497"/>
      <c r="AN10" s="502">
        <v>83.767121272753499</v>
      </c>
      <c r="AO10" s="498"/>
      <c r="AP10" s="499"/>
      <c r="AQ10" s="503">
        <f t="shared" si="0"/>
        <v>2809.301284205078</v>
      </c>
    </row>
    <row r="11" spans="1:45" s="447" customFormat="1">
      <c r="A11" s="700" t="s">
        <v>221</v>
      </c>
      <c r="B11" s="448"/>
      <c r="C11" s="449">
        <f>SUM(D11:G11)</f>
        <v>0</v>
      </c>
      <c r="D11" s="454">
        <v>0</v>
      </c>
      <c r="E11" s="455"/>
      <c r="F11" s="452"/>
      <c r="G11" s="452"/>
      <c r="H11" s="453">
        <f>SUM(I11:K11)</f>
        <v>0</v>
      </c>
      <c r="I11" s="454">
        <v>0</v>
      </c>
      <c r="J11" s="455"/>
      <c r="K11" s="455"/>
      <c r="L11" s="453">
        <f>SUM(M11:Z11)</f>
        <v>0.57477517055999983</v>
      </c>
      <c r="M11" s="455"/>
      <c r="N11" s="504"/>
      <c r="O11" s="504">
        <v>0</v>
      </c>
      <c r="P11" s="455"/>
      <c r="Q11" s="455"/>
      <c r="R11" s="455"/>
      <c r="S11" s="455">
        <v>0</v>
      </c>
      <c r="T11" s="455">
        <v>0.57477517055999983</v>
      </c>
      <c r="U11" s="455">
        <v>0</v>
      </c>
      <c r="V11" s="455"/>
      <c r="W11" s="452"/>
      <c r="X11" s="452"/>
      <c r="Y11" s="452"/>
      <c r="Z11" s="455"/>
      <c r="AA11" s="453">
        <v>238.3937514907422</v>
      </c>
      <c r="AB11" s="456">
        <f>SUM(AC11:AM11)</f>
        <v>15.389837736900216</v>
      </c>
      <c r="AC11" s="457"/>
      <c r="AD11" s="455"/>
      <c r="AE11" s="455">
        <v>4.5630463474285721</v>
      </c>
      <c r="AF11" s="455"/>
      <c r="AG11" s="455"/>
      <c r="AH11" s="455">
        <v>10.826791389471643</v>
      </c>
      <c r="AI11" s="455"/>
      <c r="AJ11" s="455"/>
      <c r="AK11" s="454"/>
      <c r="AL11" s="458"/>
      <c r="AM11" s="452"/>
      <c r="AN11" s="459"/>
      <c r="AO11" s="459"/>
      <c r="AP11" s="456"/>
      <c r="AQ11" s="460">
        <f t="shared" si="0"/>
        <v>254.35836439820241</v>
      </c>
    </row>
    <row r="12" spans="1:45" s="447" customFormat="1">
      <c r="A12" s="700" t="s">
        <v>235</v>
      </c>
      <c r="B12" s="448"/>
      <c r="C12" s="449"/>
      <c r="D12" s="454"/>
      <c r="E12" s="455"/>
      <c r="F12" s="452"/>
      <c r="G12" s="452"/>
      <c r="H12" s="453"/>
      <c r="I12" s="454"/>
      <c r="J12" s="455"/>
      <c r="K12" s="455"/>
      <c r="L12" s="453"/>
      <c r="M12" s="455"/>
      <c r="N12" s="504"/>
      <c r="O12" s="504"/>
      <c r="P12" s="455"/>
      <c r="Q12" s="455"/>
      <c r="R12" s="455"/>
      <c r="S12" s="455"/>
      <c r="T12" s="455"/>
      <c r="U12" s="455"/>
      <c r="V12" s="455"/>
      <c r="W12" s="452"/>
      <c r="X12" s="452"/>
      <c r="Y12" s="452"/>
      <c r="Z12" s="455"/>
      <c r="AA12" s="453"/>
      <c r="AB12" s="456"/>
      <c r="AC12" s="457"/>
      <c r="AD12" s="455"/>
      <c r="AE12" s="455"/>
      <c r="AF12" s="455"/>
      <c r="AG12" s="455"/>
      <c r="AH12" s="455"/>
      <c r="AI12" s="455"/>
      <c r="AJ12" s="455"/>
      <c r="AK12" s="454"/>
      <c r="AL12" s="458"/>
      <c r="AM12" s="452"/>
      <c r="AN12" s="459"/>
      <c r="AO12" s="459">
        <v>41.150999999999989</v>
      </c>
      <c r="AP12" s="456"/>
      <c r="AQ12" s="460">
        <f t="shared" si="0"/>
        <v>41.150999999999989</v>
      </c>
    </row>
    <row r="13" spans="1:45" s="447" customFormat="1">
      <c r="A13" s="711" t="s">
        <v>222</v>
      </c>
      <c r="B13" s="448"/>
      <c r="C13" s="449">
        <f>SUM(D13:G13)</f>
        <v>0</v>
      </c>
      <c r="D13" s="454"/>
      <c r="E13" s="452"/>
      <c r="F13" s="452"/>
      <c r="G13" s="452"/>
      <c r="H13" s="453">
        <f>SUM(I13:K13)</f>
        <v>0</v>
      </c>
      <c r="I13" s="454">
        <v>0</v>
      </c>
      <c r="J13" s="455"/>
      <c r="K13" s="455"/>
      <c r="L13" s="453">
        <f>SUM(M13:Z13)</f>
        <v>0</v>
      </c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2"/>
      <c r="X13" s="452"/>
      <c r="Y13" s="452"/>
      <c r="Z13" s="455"/>
      <c r="AA13" s="453"/>
      <c r="AB13" s="456">
        <f>SUM(AC13:AM13)</f>
        <v>0</v>
      </c>
      <c r="AC13" s="457"/>
      <c r="AD13" s="455"/>
      <c r="AE13" s="455"/>
      <c r="AF13" s="455"/>
      <c r="AG13" s="455"/>
      <c r="AH13" s="455"/>
      <c r="AI13" s="455"/>
      <c r="AJ13" s="455"/>
      <c r="AK13" s="454"/>
      <c r="AL13" s="458"/>
      <c r="AM13" s="452"/>
      <c r="AN13" s="459"/>
      <c r="AO13" s="459"/>
      <c r="AP13" s="456"/>
      <c r="AQ13" s="460">
        <f t="shared" si="0"/>
        <v>0</v>
      </c>
    </row>
    <row r="14" spans="1:45" s="447" customFormat="1">
      <c r="A14" s="701" t="s">
        <v>223</v>
      </c>
      <c r="B14" s="505"/>
      <c r="C14" s="506">
        <f>SUM(D14:G14)</f>
        <v>0</v>
      </c>
      <c r="D14" s="507"/>
      <c r="E14" s="508"/>
      <c r="F14" s="509"/>
      <c r="G14" s="509"/>
      <c r="H14" s="510">
        <f>SUM(I14:K14)</f>
        <v>0</v>
      </c>
      <c r="I14" s="507"/>
      <c r="J14" s="508"/>
      <c r="K14" s="508"/>
      <c r="L14" s="510">
        <f>SUM(M14:Z14)</f>
        <v>2124.9499673667092</v>
      </c>
      <c r="M14" s="508">
        <v>2038.3642953168003</v>
      </c>
      <c r="N14" s="508">
        <v>86.585672049908837</v>
      </c>
      <c r="O14" s="508"/>
      <c r="P14" s="508"/>
      <c r="Q14" s="508"/>
      <c r="R14" s="508"/>
      <c r="S14" s="508"/>
      <c r="T14" s="508"/>
      <c r="U14" s="508"/>
      <c r="V14" s="508"/>
      <c r="W14" s="509"/>
      <c r="X14" s="509"/>
      <c r="Y14" s="509"/>
      <c r="Z14" s="508"/>
      <c r="AA14" s="510">
        <v>26.397083060289177</v>
      </c>
      <c r="AB14" s="511">
        <f>SUM(AC14:AM14)</f>
        <v>0</v>
      </c>
      <c r="AC14" s="512"/>
      <c r="AD14" s="508"/>
      <c r="AE14" s="508"/>
      <c r="AF14" s="508"/>
      <c r="AG14" s="508"/>
      <c r="AH14" s="508"/>
      <c r="AI14" s="508"/>
      <c r="AJ14" s="508"/>
      <c r="AK14" s="507"/>
      <c r="AL14" s="513"/>
      <c r="AM14" s="509"/>
      <c r="AN14" s="514"/>
      <c r="AO14" s="514">
        <v>5.7017569999999989</v>
      </c>
      <c r="AP14" s="511"/>
      <c r="AQ14" s="515">
        <f t="shared" si="0"/>
        <v>2157.0488074269983</v>
      </c>
    </row>
    <row r="15" spans="1:45" s="447" customFormat="1">
      <c r="A15" s="698" t="s">
        <v>6</v>
      </c>
      <c r="B15" s="423"/>
      <c r="C15" s="516">
        <f t="shared" ref="C15:AP15" si="8">SUM(C16:C20)</f>
        <v>0</v>
      </c>
      <c r="D15" s="517">
        <f t="shared" si="8"/>
        <v>0</v>
      </c>
      <c r="E15" s="518">
        <f t="shared" si="8"/>
        <v>0</v>
      </c>
      <c r="F15" s="519">
        <f t="shared" si="8"/>
        <v>0</v>
      </c>
      <c r="G15" s="519">
        <f t="shared" si="8"/>
        <v>0</v>
      </c>
      <c r="H15" s="520">
        <f t="shared" si="8"/>
        <v>0</v>
      </c>
      <c r="I15" s="517">
        <f t="shared" si="8"/>
        <v>0</v>
      </c>
      <c r="J15" s="518">
        <f t="shared" si="8"/>
        <v>0</v>
      </c>
      <c r="K15" s="518">
        <f t="shared" si="8"/>
        <v>0</v>
      </c>
      <c r="L15" s="520">
        <f t="shared" si="8"/>
        <v>2121.4213348379362</v>
      </c>
      <c r="M15" s="518">
        <f t="shared" si="8"/>
        <v>0</v>
      </c>
      <c r="N15" s="518">
        <f t="shared" si="8"/>
        <v>0</v>
      </c>
      <c r="O15" s="518">
        <f t="shared" si="8"/>
        <v>67.721261168698447</v>
      </c>
      <c r="P15" s="518">
        <f t="shared" si="8"/>
        <v>301.93117937777777</v>
      </c>
      <c r="Q15" s="518">
        <f t="shared" si="8"/>
        <v>266.10589407583996</v>
      </c>
      <c r="R15" s="518">
        <f t="shared" si="8"/>
        <v>0</v>
      </c>
      <c r="S15" s="518">
        <f t="shared" si="8"/>
        <v>529.87169190310726</v>
      </c>
      <c r="T15" s="518">
        <f t="shared" si="8"/>
        <v>43.501280752689297</v>
      </c>
      <c r="U15" s="518">
        <f t="shared" si="8"/>
        <v>775.204867621978</v>
      </c>
      <c r="V15" s="518">
        <f t="shared" si="8"/>
        <v>0</v>
      </c>
      <c r="W15" s="519">
        <f t="shared" si="8"/>
        <v>137.08515993784528</v>
      </c>
      <c r="X15" s="519">
        <f t="shared" si="8"/>
        <v>0</v>
      </c>
      <c r="Y15" s="519">
        <f t="shared" si="8"/>
        <v>0</v>
      </c>
      <c r="Z15" s="518">
        <f t="shared" si="8"/>
        <v>0</v>
      </c>
      <c r="AA15" s="520">
        <f t="shared" si="8"/>
        <v>0</v>
      </c>
      <c r="AB15" s="521">
        <f t="shared" si="8"/>
        <v>0</v>
      </c>
      <c r="AC15" s="522">
        <f t="shared" si="8"/>
        <v>0</v>
      </c>
      <c r="AD15" s="518">
        <f t="shared" si="8"/>
        <v>0</v>
      </c>
      <c r="AE15" s="518">
        <f t="shared" si="8"/>
        <v>0</v>
      </c>
      <c r="AF15" s="518">
        <f t="shared" si="8"/>
        <v>0</v>
      </c>
      <c r="AG15" s="518">
        <f t="shared" si="8"/>
        <v>0</v>
      </c>
      <c r="AH15" s="523">
        <f t="shared" si="8"/>
        <v>0</v>
      </c>
      <c r="AI15" s="518">
        <f t="shared" si="8"/>
        <v>0</v>
      </c>
      <c r="AJ15" s="518">
        <f t="shared" si="8"/>
        <v>0</v>
      </c>
      <c r="AK15" s="517">
        <f t="shared" si="8"/>
        <v>0</v>
      </c>
      <c r="AL15" s="521">
        <f t="shared" si="8"/>
        <v>0</v>
      </c>
      <c r="AM15" s="519">
        <f t="shared" si="8"/>
        <v>0</v>
      </c>
      <c r="AN15" s="520">
        <f t="shared" si="8"/>
        <v>0</v>
      </c>
      <c r="AO15" s="520">
        <f t="shared" si="8"/>
        <v>1551.525751377121</v>
      </c>
      <c r="AP15" s="521">
        <f t="shared" si="8"/>
        <v>0</v>
      </c>
      <c r="AQ15" s="524">
        <f t="shared" si="0"/>
        <v>3672.9470862150574</v>
      </c>
    </row>
    <row r="16" spans="1:45" s="447" customFormat="1">
      <c r="A16" s="699" t="s">
        <v>224</v>
      </c>
      <c r="B16" s="493"/>
      <c r="C16" s="494">
        <f>SUM(D16:G16)</f>
        <v>0</v>
      </c>
      <c r="D16" s="495"/>
      <c r="E16" s="496"/>
      <c r="F16" s="497"/>
      <c r="G16" s="497"/>
      <c r="H16" s="498">
        <f>SUM(I16:K16)</f>
        <v>0</v>
      </c>
      <c r="I16" s="495"/>
      <c r="J16" s="496"/>
      <c r="K16" s="496"/>
      <c r="L16" s="498">
        <f>SUM(M16:Z16)</f>
        <v>0</v>
      </c>
      <c r="M16" s="496"/>
      <c r="N16" s="496"/>
      <c r="O16" s="496"/>
      <c r="P16" s="496"/>
      <c r="Q16" s="496"/>
      <c r="R16" s="496"/>
      <c r="S16" s="496"/>
      <c r="T16" s="496"/>
      <c r="U16" s="496"/>
      <c r="V16" s="496"/>
      <c r="W16" s="497"/>
      <c r="X16" s="497"/>
      <c r="Y16" s="497"/>
      <c r="Z16" s="496"/>
      <c r="AA16" s="498"/>
      <c r="AB16" s="499">
        <f>SUM(AC16:AL16)</f>
        <v>0</v>
      </c>
      <c r="AC16" s="500"/>
      <c r="AD16" s="496"/>
      <c r="AE16" s="496"/>
      <c r="AF16" s="496"/>
      <c r="AG16" s="496"/>
      <c r="AH16" s="504"/>
      <c r="AI16" s="496"/>
      <c r="AJ16" s="496"/>
      <c r="AK16" s="495"/>
      <c r="AL16" s="501"/>
      <c r="AM16" s="497"/>
      <c r="AN16" s="502"/>
      <c r="AO16" s="502">
        <v>1360.5219410234151</v>
      </c>
      <c r="AP16" s="499"/>
      <c r="AQ16" s="525">
        <f>C16+H16+L16+AA16+AO16+AP16</f>
        <v>1360.5219410234151</v>
      </c>
    </row>
    <row r="17" spans="1:43" s="447" customFormat="1">
      <c r="A17" s="700" t="s">
        <v>225</v>
      </c>
      <c r="B17" s="448"/>
      <c r="C17" s="449">
        <f>SUM(D17:G17)</f>
        <v>0</v>
      </c>
      <c r="D17" s="454"/>
      <c r="E17" s="455"/>
      <c r="F17" s="452"/>
      <c r="G17" s="452"/>
      <c r="H17" s="453">
        <f>SUM(I17:K17)</f>
        <v>0</v>
      </c>
      <c r="I17" s="454"/>
      <c r="J17" s="455"/>
      <c r="K17" s="455"/>
      <c r="L17" s="453">
        <f>SUM(M17:Z17)</f>
        <v>0</v>
      </c>
      <c r="M17" s="455"/>
      <c r="N17" s="455"/>
      <c r="O17" s="455"/>
      <c r="P17" s="455"/>
      <c r="Q17" s="455"/>
      <c r="R17" s="455"/>
      <c r="S17" s="455"/>
      <c r="T17" s="455"/>
      <c r="U17" s="455"/>
      <c r="V17" s="455"/>
      <c r="W17" s="452"/>
      <c r="X17" s="452"/>
      <c r="Y17" s="452"/>
      <c r="Z17" s="455"/>
      <c r="AA17" s="453"/>
      <c r="AB17" s="456">
        <f>SUM(AC17:AL17)</f>
        <v>0</v>
      </c>
      <c r="AC17" s="457"/>
      <c r="AD17" s="455"/>
      <c r="AE17" s="455"/>
      <c r="AF17" s="455"/>
      <c r="AG17" s="455"/>
      <c r="AH17" s="455"/>
      <c r="AI17" s="455"/>
      <c r="AJ17" s="455"/>
      <c r="AK17" s="454"/>
      <c r="AL17" s="458"/>
      <c r="AM17" s="452"/>
      <c r="AN17" s="459"/>
      <c r="AO17" s="526">
        <v>162.71218474690986</v>
      </c>
      <c r="AP17" s="456"/>
      <c r="AQ17" s="460">
        <f>C17+H17+L17+AA17+AO17+AP17</f>
        <v>162.71218474690986</v>
      </c>
    </row>
    <row r="18" spans="1:43" s="447" customFormat="1">
      <c r="A18" s="700" t="s">
        <v>236</v>
      </c>
      <c r="B18" s="448"/>
      <c r="C18" s="449"/>
      <c r="D18" s="454"/>
      <c r="E18" s="455"/>
      <c r="F18" s="452"/>
      <c r="G18" s="452"/>
      <c r="H18" s="453"/>
      <c r="I18" s="454"/>
      <c r="J18" s="455"/>
      <c r="K18" s="455"/>
      <c r="L18" s="453"/>
      <c r="M18" s="455"/>
      <c r="N18" s="455"/>
      <c r="O18" s="455"/>
      <c r="P18" s="455"/>
      <c r="Q18" s="455"/>
      <c r="R18" s="455"/>
      <c r="S18" s="455"/>
      <c r="T18" s="455"/>
      <c r="U18" s="455"/>
      <c r="V18" s="455"/>
      <c r="W18" s="452"/>
      <c r="X18" s="452"/>
      <c r="Y18" s="452"/>
      <c r="Z18" s="455"/>
      <c r="AA18" s="453"/>
      <c r="AB18" s="456"/>
      <c r="AC18" s="457"/>
      <c r="AD18" s="455"/>
      <c r="AE18" s="455"/>
      <c r="AF18" s="455"/>
      <c r="AG18" s="455"/>
      <c r="AH18" s="455"/>
      <c r="AI18" s="455"/>
      <c r="AJ18" s="455"/>
      <c r="AK18" s="454"/>
      <c r="AL18" s="458"/>
      <c r="AM18" s="452"/>
      <c r="AN18" s="459"/>
      <c r="AO18" s="459">
        <v>28.29162560679611</v>
      </c>
      <c r="AP18" s="456"/>
      <c r="AQ18" s="460">
        <f t="shared" si="0"/>
        <v>28.29162560679611</v>
      </c>
    </row>
    <row r="19" spans="1:43" s="447" customFormat="1">
      <c r="A19" s="711" t="s">
        <v>226</v>
      </c>
      <c r="B19" s="448"/>
      <c r="C19" s="449"/>
      <c r="D19" s="527"/>
      <c r="E19" s="455"/>
      <c r="F19" s="452"/>
      <c r="G19" s="452"/>
      <c r="H19" s="453">
        <f>SUM(I19:K19)</f>
        <v>0</v>
      </c>
      <c r="I19" s="454"/>
      <c r="J19" s="455"/>
      <c r="K19" s="455">
        <v>0</v>
      </c>
      <c r="L19" s="453">
        <f>SUM(M19:Z19)</f>
        <v>0</v>
      </c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2"/>
      <c r="X19" s="452"/>
      <c r="Y19" s="452"/>
      <c r="Z19" s="455"/>
      <c r="AA19" s="453"/>
      <c r="AB19" s="456">
        <f>SUM(AC19:AL19)</f>
        <v>0</v>
      </c>
      <c r="AC19" s="457"/>
      <c r="AD19" s="455"/>
      <c r="AE19" s="455"/>
      <c r="AF19" s="455"/>
      <c r="AG19" s="455"/>
      <c r="AH19" s="455"/>
      <c r="AI19" s="455"/>
      <c r="AJ19" s="455"/>
      <c r="AK19" s="454"/>
      <c r="AL19" s="458"/>
      <c r="AM19" s="452"/>
      <c r="AN19" s="459"/>
      <c r="AO19" s="459"/>
      <c r="AP19" s="456"/>
      <c r="AQ19" s="460">
        <f t="shared" si="0"/>
        <v>0</v>
      </c>
    </row>
    <row r="20" spans="1:43" s="447" customFormat="1">
      <c r="A20" s="701" t="s">
        <v>227</v>
      </c>
      <c r="B20" s="505"/>
      <c r="C20" s="506"/>
      <c r="D20" s="507"/>
      <c r="E20" s="508"/>
      <c r="F20" s="509"/>
      <c r="G20" s="509"/>
      <c r="H20" s="510">
        <f>SUM(I20:K20)</f>
        <v>0</v>
      </c>
      <c r="I20" s="507"/>
      <c r="J20" s="508"/>
      <c r="K20" s="508"/>
      <c r="L20" s="510">
        <f>SUM(M20:Z20)</f>
        <v>2121.4213348379362</v>
      </c>
      <c r="M20" s="508"/>
      <c r="N20" s="508"/>
      <c r="O20" s="508">
        <v>67.721261168698447</v>
      </c>
      <c r="P20" s="508">
        <v>301.93117937777777</v>
      </c>
      <c r="Q20" s="508">
        <v>266.10589407583996</v>
      </c>
      <c r="R20" s="508">
        <v>0</v>
      </c>
      <c r="S20" s="508">
        <v>529.87169190310726</v>
      </c>
      <c r="T20" s="508">
        <v>43.501280752689297</v>
      </c>
      <c r="U20" s="508">
        <v>775.204867621978</v>
      </c>
      <c r="V20" s="508"/>
      <c r="W20" s="509">
        <v>137.08515993784528</v>
      </c>
      <c r="X20" s="509"/>
      <c r="Y20" s="509"/>
      <c r="Z20" s="508"/>
      <c r="AA20" s="510"/>
      <c r="AB20" s="511">
        <f>SUM(AC20:AL20)</f>
        <v>0</v>
      </c>
      <c r="AC20" s="512"/>
      <c r="AD20" s="508"/>
      <c r="AE20" s="508"/>
      <c r="AF20" s="508"/>
      <c r="AG20" s="508"/>
      <c r="AH20" s="508"/>
      <c r="AI20" s="508"/>
      <c r="AJ20" s="508"/>
      <c r="AK20" s="507"/>
      <c r="AL20" s="513"/>
      <c r="AM20" s="509"/>
      <c r="AN20" s="514"/>
      <c r="AO20" s="514"/>
      <c r="AP20" s="511"/>
      <c r="AQ20" s="515">
        <f t="shared" si="0"/>
        <v>2121.4213348379362</v>
      </c>
    </row>
    <row r="21" spans="1:43" s="447" customFormat="1">
      <c r="A21" s="707" t="s">
        <v>7</v>
      </c>
      <c r="B21" s="528"/>
      <c r="C21" s="529">
        <f>SUM(C22:C24)</f>
        <v>17.090684719858899</v>
      </c>
      <c r="D21" s="530">
        <f>SUM(D22:D24)</f>
        <v>-19.644765</v>
      </c>
      <c r="E21" s="531">
        <f>SUM(E22:E24)</f>
        <v>36.895898962258897</v>
      </c>
      <c r="F21" s="532">
        <f>SUM(F22:F24)</f>
        <v>0</v>
      </c>
      <c r="G21" s="532">
        <f>SUM(G22:G24)</f>
        <v>-0.1604492424</v>
      </c>
      <c r="H21" s="533">
        <f>SUM(I21:K21)</f>
        <v>0</v>
      </c>
      <c r="I21" s="530">
        <f>SUM(I22:I24)</f>
        <v>0</v>
      </c>
      <c r="J21" s="531">
        <f>SUM(J22:J24)</f>
        <v>0</v>
      </c>
      <c r="K21" s="531">
        <f>SUM(K22:K24)</f>
        <v>0</v>
      </c>
      <c r="L21" s="533">
        <f>SUM(M21:Z21)</f>
        <v>-62.921947936927978</v>
      </c>
      <c r="M21" s="531">
        <f t="shared" ref="M21:AQ21" si="9">SUM(M22:M24)</f>
        <v>0</v>
      </c>
      <c r="N21" s="531">
        <f t="shared" si="9"/>
        <v>63.178341808799999</v>
      </c>
      <c r="O21" s="531">
        <f t="shared" si="9"/>
        <v>0</v>
      </c>
      <c r="P21" s="531">
        <f t="shared" si="9"/>
        <v>3.821562377777679</v>
      </c>
      <c r="Q21" s="531">
        <f t="shared" si="9"/>
        <v>335.83384679936006</v>
      </c>
      <c r="R21" s="531">
        <f t="shared" si="9"/>
        <v>-337.30502792711997</v>
      </c>
      <c r="S21" s="531">
        <f t="shared" si="9"/>
        <v>0.80288361723163837</v>
      </c>
      <c r="T21" s="531">
        <f t="shared" si="9"/>
        <v>0</v>
      </c>
      <c r="U21" s="531">
        <f t="shared" si="9"/>
        <v>-102.7988136507185</v>
      </c>
      <c r="V21" s="531">
        <f t="shared" si="9"/>
        <v>-17.251133962258898</v>
      </c>
      <c r="W21" s="532">
        <f t="shared" si="9"/>
        <v>-9.2036070000000016</v>
      </c>
      <c r="X21" s="532">
        <f t="shared" si="9"/>
        <v>0</v>
      </c>
      <c r="Y21" s="532">
        <f t="shared" si="9"/>
        <v>0</v>
      </c>
      <c r="Z21" s="531">
        <f t="shared" si="9"/>
        <v>0</v>
      </c>
      <c r="AA21" s="533">
        <f t="shared" si="9"/>
        <v>3.3759146161440001</v>
      </c>
      <c r="AB21" s="534">
        <f t="shared" si="9"/>
        <v>-1144.6235204420084</v>
      </c>
      <c r="AC21" s="535">
        <f t="shared" si="9"/>
        <v>-65.888021689818316</v>
      </c>
      <c r="AD21" s="531">
        <f t="shared" si="9"/>
        <v>-982.81650551732605</v>
      </c>
      <c r="AE21" s="531">
        <f t="shared" si="9"/>
        <v>0</v>
      </c>
      <c r="AF21" s="531">
        <f t="shared" si="9"/>
        <v>0</v>
      </c>
      <c r="AG21" s="531">
        <f t="shared" si="9"/>
        <v>0</v>
      </c>
      <c r="AH21" s="536">
        <f t="shared" si="9"/>
        <v>-3.3759146161440001</v>
      </c>
      <c r="AI21" s="531">
        <f t="shared" si="9"/>
        <v>0</v>
      </c>
      <c r="AJ21" s="531">
        <f t="shared" si="9"/>
        <v>0</v>
      </c>
      <c r="AK21" s="530">
        <f t="shared" si="9"/>
        <v>-92.543078618719974</v>
      </c>
      <c r="AL21" s="537">
        <f t="shared" si="9"/>
        <v>0</v>
      </c>
      <c r="AM21" s="532">
        <f t="shared" si="9"/>
        <v>0</v>
      </c>
      <c r="AN21" s="538">
        <f t="shared" si="9"/>
        <v>0</v>
      </c>
      <c r="AO21" s="533">
        <f t="shared" si="9"/>
        <v>1141.2476058258644</v>
      </c>
      <c r="AP21" s="534">
        <f t="shared" si="9"/>
        <v>0</v>
      </c>
      <c r="AQ21" s="539">
        <f t="shared" si="9"/>
        <v>-45.831263217069079</v>
      </c>
    </row>
    <row r="22" spans="1:43" s="447" customFormat="1">
      <c r="A22" s="708" t="s">
        <v>228</v>
      </c>
      <c r="B22" s="493"/>
      <c r="C22" s="540"/>
      <c r="D22" s="541"/>
      <c r="E22" s="542"/>
      <c r="F22" s="497"/>
      <c r="G22" s="497"/>
      <c r="H22" s="498"/>
      <c r="I22" s="501"/>
      <c r="J22" s="496"/>
      <c r="K22" s="496"/>
      <c r="L22" s="498"/>
      <c r="M22" s="496"/>
      <c r="N22" s="496"/>
      <c r="O22" s="496"/>
      <c r="P22" s="496"/>
      <c r="Q22" s="496"/>
      <c r="R22" s="496"/>
      <c r="S22" s="496"/>
      <c r="T22" s="496"/>
      <c r="U22" s="496"/>
      <c r="V22" s="496"/>
      <c r="W22" s="497"/>
      <c r="X22" s="497"/>
      <c r="Y22" s="497"/>
      <c r="Z22" s="496"/>
      <c r="AA22" s="498"/>
      <c r="AB22" s="499">
        <f>SUM(AC22:AM22)</f>
        <v>-1141.2476058258644</v>
      </c>
      <c r="AC22" s="500">
        <f>-AC2</f>
        <v>-65.888021689818316</v>
      </c>
      <c r="AD22" s="496">
        <f>-AD2</f>
        <v>-982.81650551732605</v>
      </c>
      <c r="AE22" s="496"/>
      <c r="AF22" s="496"/>
      <c r="AG22" s="496"/>
      <c r="AH22" s="504"/>
      <c r="AI22" s="496"/>
      <c r="AJ22" s="496"/>
      <c r="AK22" s="495">
        <v>-92.543078618719974</v>
      </c>
      <c r="AL22" s="501"/>
      <c r="AM22" s="497"/>
      <c r="AN22" s="502"/>
      <c r="AO22" s="498">
        <f>-(C22+H22+L22+AA22+AB22)</f>
        <v>1141.2476058258644</v>
      </c>
      <c r="AP22" s="499"/>
      <c r="AQ22" s="525">
        <f>C22+H22+L22+AA22+AB22+AN22+AO22+AP22</f>
        <v>0</v>
      </c>
    </row>
    <row r="23" spans="1:43" s="447" customFormat="1">
      <c r="A23" s="709" t="s">
        <v>229</v>
      </c>
      <c r="B23" s="423"/>
      <c r="C23" s="543"/>
      <c r="D23" s="544"/>
      <c r="E23" s="518"/>
      <c r="F23" s="545"/>
      <c r="G23" s="545"/>
      <c r="H23" s="520"/>
      <c r="I23" s="546"/>
      <c r="J23" s="547"/>
      <c r="K23" s="547"/>
      <c r="L23" s="520"/>
      <c r="M23" s="547"/>
      <c r="N23" s="547"/>
      <c r="O23" s="547"/>
      <c r="P23" s="547"/>
      <c r="Q23" s="547"/>
      <c r="R23" s="547"/>
      <c r="S23" s="547"/>
      <c r="T23" s="547"/>
      <c r="U23" s="547"/>
      <c r="V23" s="547"/>
      <c r="W23" s="545"/>
      <c r="X23" s="545"/>
      <c r="Y23" s="545"/>
      <c r="Z23" s="547"/>
      <c r="AA23" s="520"/>
      <c r="AB23" s="521"/>
      <c r="AC23" s="548"/>
      <c r="AD23" s="547"/>
      <c r="AE23" s="547"/>
      <c r="AF23" s="547"/>
      <c r="AG23" s="547"/>
      <c r="AH23" s="547"/>
      <c r="AI23" s="547"/>
      <c r="AJ23" s="547"/>
      <c r="AK23" s="549"/>
      <c r="AL23" s="546"/>
      <c r="AM23" s="545"/>
      <c r="AN23" s="550"/>
      <c r="AO23" s="520"/>
      <c r="AP23" s="521"/>
      <c r="AQ23" s="551">
        <f>C23+H23+L23+AA23+AB23+AN23+AO23+AP23</f>
        <v>0</v>
      </c>
    </row>
    <row r="24" spans="1:43" s="447" customFormat="1" ht="13.8" thickBot="1">
      <c r="A24" s="710" t="s">
        <v>230</v>
      </c>
      <c r="B24" s="462"/>
      <c r="C24" s="552">
        <f>SUM(D24:G24)</f>
        <v>17.090684719858899</v>
      </c>
      <c r="D24" s="553">
        <v>-19.644765</v>
      </c>
      <c r="E24" s="469">
        <f>-D24-V24</f>
        <v>36.895898962258897</v>
      </c>
      <c r="F24" s="464"/>
      <c r="G24" s="464">
        <v>-0.1604492424</v>
      </c>
      <c r="H24" s="465"/>
      <c r="I24" s="470"/>
      <c r="J24" s="469"/>
      <c r="K24" s="469"/>
      <c r="L24" s="465">
        <f>SUM(N24:Z24)</f>
        <v>-62.921947936927978</v>
      </c>
      <c r="M24" s="469"/>
      <c r="N24" s="469">
        <v>63.178341808799999</v>
      </c>
      <c r="O24" s="469"/>
      <c r="P24" s="469">
        <v>3.821562377777679</v>
      </c>
      <c r="Q24" s="469">
        <v>335.83384679936006</v>
      </c>
      <c r="R24" s="469">
        <v>-337.30502792711997</v>
      </c>
      <c r="S24" s="469">
        <v>0.80288361723163837</v>
      </c>
      <c r="T24" s="469"/>
      <c r="U24" s="469">
        <v>-102.7988136507185</v>
      </c>
      <c r="V24" s="464">
        <v>-17.251133962258898</v>
      </c>
      <c r="W24" s="464">
        <v>-9.2036070000000016</v>
      </c>
      <c r="X24" s="464"/>
      <c r="Y24" s="464"/>
      <c r="Z24" s="469"/>
      <c r="AA24" s="465">
        <f>-AH24</f>
        <v>3.3759146161440001</v>
      </c>
      <c r="AB24" s="465">
        <f>SUM(AC24:AM24)</f>
        <v>-3.3759146161440001</v>
      </c>
      <c r="AC24" s="468"/>
      <c r="AD24" s="469"/>
      <c r="AE24" s="469"/>
      <c r="AF24" s="469"/>
      <c r="AG24" s="469"/>
      <c r="AH24" s="469">
        <v>-3.3759146161440001</v>
      </c>
      <c r="AI24" s="469"/>
      <c r="AJ24" s="469"/>
      <c r="AK24" s="466"/>
      <c r="AL24" s="470"/>
      <c r="AM24" s="464"/>
      <c r="AN24" s="471"/>
      <c r="AO24" s="465"/>
      <c r="AP24" s="467"/>
      <c r="AQ24" s="472">
        <f>C24+H24+L24+AA24+AB24+AN24+AO24+AP24</f>
        <v>-45.831263217069079</v>
      </c>
    </row>
    <row r="25" spans="1:43" s="447" customFormat="1" ht="13.8" thickBot="1">
      <c r="A25" s="702" t="s">
        <v>8</v>
      </c>
      <c r="B25" s="423"/>
      <c r="C25" s="516">
        <f>SUM(D25:G25)</f>
        <v>0</v>
      </c>
      <c r="D25" s="517"/>
      <c r="E25" s="518"/>
      <c r="F25" s="545"/>
      <c r="G25" s="545"/>
      <c r="H25" s="520">
        <f>SUM(I25:K25)</f>
        <v>0</v>
      </c>
      <c r="I25" s="545">
        <v>0</v>
      </c>
      <c r="J25" s="547"/>
      <c r="K25" s="547"/>
      <c r="L25" s="520">
        <f>SUM(O25:Z25)</f>
        <v>69.949538727661874</v>
      </c>
      <c r="M25" s="547"/>
      <c r="N25" s="547"/>
      <c r="O25" s="547">
        <v>69.833035428278464</v>
      </c>
      <c r="P25" s="547"/>
      <c r="Q25" s="547"/>
      <c r="R25" s="547"/>
      <c r="S25" s="547">
        <v>0</v>
      </c>
      <c r="T25" s="547">
        <v>1.8276471195184864E-3</v>
      </c>
      <c r="U25" s="547">
        <v>0.11467565226390081</v>
      </c>
      <c r="V25" s="547"/>
      <c r="W25" s="545"/>
      <c r="X25" s="545"/>
      <c r="Y25" s="545"/>
      <c r="Z25" s="547"/>
      <c r="AA25" s="520">
        <v>55.509368877365951</v>
      </c>
      <c r="AB25" s="521">
        <f>SUM(AC25:AI25)</f>
        <v>0</v>
      </c>
      <c r="AC25" s="522"/>
      <c r="AD25" s="547"/>
      <c r="AE25" s="547"/>
      <c r="AF25" s="547"/>
      <c r="AG25" s="547"/>
      <c r="AH25" s="547"/>
      <c r="AI25" s="547"/>
      <c r="AJ25" s="547"/>
      <c r="AK25" s="549"/>
      <c r="AL25" s="546"/>
      <c r="AM25" s="545"/>
      <c r="AN25" s="550"/>
      <c r="AO25" s="520">
        <v>278.23933897156292</v>
      </c>
      <c r="AP25" s="521"/>
      <c r="AQ25" s="551">
        <f>C25+H25+L25+AA25+AB25+AN25+AO25+AP25</f>
        <v>403.69824657659075</v>
      </c>
    </row>
    <row r="26" spans="1:43" s="447" customFormat="1" ht="13.8" thickBot="1">
      <c r="A26" s="554" t="s">
        <v>9</v>
      </c>
      <c r="B26" s="555"/>
      <c r="C26" s="556">
        <f t="shared" ref="C26:AP26" si="10">C7-C9+C15+C21-C25</f>
        <v>139.02994551272985</v>
      </c>
      <c r="D26" s="557">
        <f t="shared" si="10"/>
        <v>45.744781171588819</v>
      </c>
      <c r="E26" s="558">
        <f t="shared" si="10"/>
        <v>90.724314026102292</v>
      </c>
      <c r="F26" s="558">
        <f t="shared" si="10"/>
        <v>0</v>
      </c>
      <c r="G26" s="558">
        <f t="shared" si="10"/>
        <v>2.5608503150387181</v>
      </c>
      <c r="H26" s="559">
        <f t="shared" si="10"/>
        <v>127.70389630682807</v>
      </c>
      <c r="I26" s="557">
        <f t="shared" si="10"/>
        <v>-1.0369317192832409E-4</v>
      </c>
      <c r="J26" s="558">
        <f t="shared" si="10"/>
        <v>127.70399999999999</v>
      </c>
      <c r="K26" s="558">
        <f t="shared" si="10"/>
        <v>0</v>
      </c>
      <c r="L26" s="559">
        <f t="shared" si="10"/>
        <v>6981.3014834661035</v>
      </c>
      <c r="M26" s="558">
        <f t="shared" si="10"/>
        <v>-2.2737367544323206E-13</v>
      </c>
      <c r="N26" s="558">
        <f t="shared" si="10"/>
        <v>-54.24966782910883</v>
      </c>
      <c r="O26" s="558">
        <f t="shared" si="10"/>
        <v>-2.1117742595800166</v>
      </c>
      <c r="P26" s="558">
        <f t="shared" si="10"/>
        <v>764.18828077777789</v>
      </c>
      <c r="Q26" s="558">
        <f t="shared" si="10"/>
        <v>851.63960446656006</v>
      </c>
      <c r="R26" s="558">
        <f t="shared" si="10"/>
        <v>1115.19369861</v>
      </c>
      <c r="S26" s="558">
        <f t="shared" si="10"/>
        <v>6.2140937069979527</v>
      </c>
      <c r="T26" s="558">
        <f t="shared" si="10"/>
        <v>196.63512475647195</v>
      </c>
      <c r="U26" s="558">
        <f t="shared" si="10"/>
        <v>3800.2071293003305</v>
      </c>
      <c r="V26" s="558">
        <f t="shared" si="10"/>
        <v>78.496548761372622</v>
      </c>
      <c r="W26" s="558">
        <f t="shared" si="10"/>
        <v>3.7727575704419429</v>
      </c>
      <c r="X26" s="558">
        <f t="shared" si="10"/>
        <v>175.51919165262552</v>
      </c>
      <c r="Y26" s="558">
        <f t="shared" si="10"/>
        <v>0.60958626024047124</v>
      </c>
      <c r="Z26" s="558">
        <f t="shared" si="10"/>
        <v>45.18690969197479</v>
      </c>
      <c r="AA26" s="559">
        <f t="shared" si="10"/>
        <v>1769.6912286575368</v>
      </c>
      <c r="AB26" s="560">
        <f t="shared" si="10"/>
        <v>686.71527758529533</v>
      </c>
      <c r="AC26" s="491">
        <f t="shared" si="10"/>
        <v>0</v>
      </c>
      <c r="AD26" s="476">
        <f t="shared" si="10"/>
        <v>0</v>
      </c>
      <c r="AE26" s="476">
        <f t="shared" si="10"/>
        <v>138.51097967387363</v>
      </c>
      <c r="AF26" s="476">
        <f t="shared" si="10"/>
        <v>57.899412180000013</v>
      </c>
      <c r="AG26" s="476">
        <f t="shared" si="10"/>
        <v>0</v>
      </c>
      <c r="AH26" s="476">
        <f t="shared" si="10"/>
        <v>10.651146623566277</v>
      </c>
      <c r="AI26" s="476">
        <f t="shared" si="10"/>
        <v>311.07078776148785</v>
      </c>
      <c r="AJ26" s="476">
        <f t="shared" si="10"/>
        <v>50.74264081838399</v>
      </c>
      <c r="AK26" s="478">
        <f t="shared" si="10"/>
        <v>0</v>
      </c>
      <c r="AL26" s="475">
        <f t="shared" si="10"/>
        <v>14.043912804447732</v>
      </c>
      <c r="AM26" s="561">
        <f t="shared" si="10"/>
        <v>103.79639772353538</v>
      </c>
      <c r="AN26" s="559">
        <f t="shared" si="10"/>
        <v>72.424333824000016</v>
      </c>
      <c r="AO26" s="559">
        <f t="shared" si="10"/>
        <v>2802.9138194314223</v>
      </c>
      <c r="AP26" s="560">
        <f t="shared" si="10"/>
        <v>0</v>
      </c>
      <c r="AQ26" s="562">
        <f>C26+H26+L26+AA26+AB26+AN26+AO26+AP26</f>
        <v>12579.779984783914</v>
      </c>
    </row>
    <row r="27" spans="1:43" s="447" customFormat="1">
      <c r="A27" s="712" t="s">
        <v>10</v>
      </c>
      <c r="B27" s="473"/>
      <c r="C27" s="474">
        <f t="shared" ref="C27:V27" si="11">C28</f>
        <v>0</v>
      </c>
      <c r="D27" s="478">
        <f t="shared" si="11"/>
        <v>0</v>
      </c>
      <c r="E27" s="476">
        <f t="shared" si="11"/>
        <v>0</v>
      </c>
      <c r="F27" s="490">
        <f t="shared" si="11"/>
        <v>0</v>
      </c>
      <c r="G27" s="490">
        <f t="shared" si="11"/>
        <v>0</v>
      </c>
      <c r="H27" s="477">
        <f t="shared" si="11"/>
        <v>0</v>
      </c>
      <c r="I27" s="478">
        <f t="shared" si="11"/>
        <v>0</v>
      </c>
      <c r="J27" s="476">
        <f t="shared" si="11"/>
        <v>0</v>
      </c>
      <c r="K27" s="476">
        <f t="shared" si="11"/>
        <v>0</v>
      </c>
      <c r="L27" s="477">
        <f t="shared" si="11"/>
        <v>221.31568760484078</v>
      </c>
      <c r="M27" s="476">
        <f t="shared" si="11"/>
        <v>0</v>
      </c>
      <c r="N27" s="476">
        <f t="shared" si="11"/>
        <v>0</v>
      </c>
      <c r="O27" s="476">
        <f t="shared" si="11"/>
        <v>0</v>
      </c>
      <c r="P27" s="476">
        <f t="shared" si="11"/>
        <v>0</v>
      </c>
      <c r="Q27" s="476">
        <f t="shared" si="11"/>
        <v>0</v>
      </c>
      <c r="R27" s="476">
        <f t="shared" si="11"/>
        <v>0</v>
      </c>
      <c r="S27" s="476">
        <f t="shared" si="11"/>
        <v>0</v>
      </c>
      <c r="T27" s="476">
        <f t="shared" si="11"/>
        <v>0</v>
      </c>
      <c r="U27" s="476">
        <f t="shared" si="11"/>
        <v>0</v>
      </c>
      <c r="V27" s="476">
        <f t="shared" si="11"/>
        <v>0</v>
      </c>
      <c r="W27" s="490"/>
      <c r="X27" s="490">
        <f t="shared" ref="X27:AQ27" si="12">X28</f>
        <v>175.51919165262552</v>
      </c>
      <c r="Y27" s="490">
        <f t="shared" si="12"/>
        <v>0.60958626024047124</v>
      </c>
      <c r="Z27" s="476">
        <f t="shared" si="12"/>
        <v>45.18690969197479</v>
      </c>
      <c r="AA27" s="477">
        <f t="shared" si="12"/>
        <v>0</v>
      </c>
      <c r="AB27" s="475">
        <f t="shared" si="12"/>
        <v>0</v>
      </c>
      <c r="AC27" s="491">
        <f t="shared" si="12"/>
        <v>0</v>
      </c>
      <c r="AD27" s="476">
        <f t="shared" si="12"/>
        <v>0</v>
      </c>
      <c r="AE27" s="476">
        <f t="shared" si="12"/>
        <v>0</v>
      </c>
      <c r="AF27" s="476">
        <f t="shared" si="12"/>
        <v>0</v>
      </c>
      <c r="AG27" s="476">
        <f t="shared" si="12"/>
        <v>0</v>
      </c>
      <c r="AH27" s="476">
        <f t="shared" si="12"/>
        <v>0</v>
      </c>
      <c r="AI27" s="476">
        <f t="shared" si="12"/>
        <v>0</v>
      </c>
      <c r="AJ27" s="476">
        <f t="shared" si="12"/>
        <v>0</v>
      </c>
      <c r="AK27" s="478">
        <f t="shared" si="12"/>
        <v>0</v>
      </c>
      <c r="AL27" s="475">
        <f t="shared" si="12"/>
        <v>0</v>
      </c>
      <c r="AM27" s="490">
        <f t="shared" si="12"/>
        <v>0</v>
      </c>
      <c r="AN27" s="477">
        <f t="shared" si="12"/>
        <v>0</v>
      </c>
      <c r="AO27" s="477">
        <f t="shared" si="12"/>
        <v>0</v>
      </c>
      <c r="AP27" s="475">
        <f t="shared" si="12"/>
        <v>0</v>
      </c>
      <c r="AQ27" s="480">
        <f t="shared" si="12"/>
        <v>221.31568760484078</v>
      </c>
    </row>
    <row r="28" spans="1:43" s="447" customFormat="1" ht="13.8" thickBot="1">
      <c r="A28" s="713" t="s">
        <v>11</v>
      </c>
      <c r="B28" s="563"/>
      <c r="C28" s="564">
        <f>SUM(D28:G28)</f>
        <v>0</v>
      </c>
      <c r="D28" s="530"/>
      <c r="E28" s="531"/>
      <c r="F28" s="532"/>
      <c r="G28" s="532"/>
      <c r="H28" s="538">
        <f>SUM(I28:K28)</f>
        <v>0</v>
      </c>
      <c r="I28" s="530"/>
      <c r="J28" s="531"/>
      <c r="K28" s="531"/>
      <c r="L28" s="538">
        <f>SUM(M28:Z28)</f>
        <v>221.31568760484078</v>
      </c>
      <c r="M28" s="531"/>
      <c r="N28" s="531"/>
      <c r="O28" s="531"/>
      <c r="P28" s="531"/>
      <c r="Q28" s="531"/>
      <c r="R28" s="531"/>
      <c r="S28" s="531"/>
      <c r="T28" s="531"/>
      <c r="U28" s="531"/>
      <c r="V28" s="531"/>
      <c r="W28" s="532"/>
      <c r="X28" s="532">
        <f>X26</f>
        <v>175.51919165262552</v>
      </c>
      <c r="Y28" s="532">
        <f>Y26</f>
        <v>0.60958626024047124</v>
      </c>
      <c r="Z28" s="531">
        <f>Z26</f>
        <v>45.18690969197479</v>
      </c>
      <c r="AA28" s="538">
        <v>0</v>
      </c>
      <c r="AB28" s="537">
        <f>SUM(AC28:AI28)</f>
        <v>0</v>
      </c>
      <c r="AC28" s="535"/>
      <c r="AD28" s="531"/>
      <c r="AE28" s="531"/>
      <c r="AF28" s="531"/>
      <c r="AG28" s="531"/>
      <c r="AH28" s="531"/>
      <c r="AI28" s="531"/>
      <c r="AJ28" s="531"/>
      <c r="AK28" s="530"/>
      <c r="AL28" s="537"/>
      <c r="AM28" s="532"/>
      <c r="AN28" s="538"/>
      <c r="AO28" s="538"/>
      <c r="AP28" s="537"/>
      <c r="AQ28" s="539">
        <f>C28+H28+L28+AA28+AB28+AN28+AO28+AP28</f>
        <v>221.31568760484078</v>
      </c>
    </row>
    <row r="29" spans="1:43" s="447" customFormat="1" ht="13.8" thickBot="1">
      <c r="A29" s="695" t="s">
        <v>12</v>
      </c>
      <c r="B29" s="473"/>
      <c r="C29" s="565"/>
      <c r="D29" s="566"/>
      <c r="E29" s="567"/>
      <c r="F29" s="568"/>
      <c r="G29" s="568"/>
      <c r="H29" s="569"/>
      <c r="I29" s="566"/>
      <c r="J29" s="566"/>
      <c r="K29" s="566"/>
      <c r="L29" s="569"/>
      <c r="M29" s="567"/>
      <c r="N29" s="567"/>
      <c r="O29" s="567"/>
      <c r="P29" s="567"/>
      <c r="Q29" s="567"/>
      <c r="R29" s="567"/>
      <c r="S29" s="567"/>
      <c r="T29" s="567"/>
      <c r="U29" s="567"/>
      <c r="V29" s="567"/>
      <c r="W29" s="568"/>
      <c r="X29" s="568"/>
      <c r="Y29" s="568"/>
      <c r="Z29" s="566"/>
      <c r="AA29" s="570"/>
      <c r="AB29" s="571"/>
      <c r="AC29" s="572"/>
      <c r="AD29" s="567"/>
      <c r="AE29" s="567"/>
      <c r="AF29" s="567"/>
      <c r="AG29" s="567"/>
      <c r="AH29" s="567"/>
      <c r="AI29" s="567"/>
      <c r="AJ29" s="567"/>
      <c r="AK29" s="571"/>
      <c r="AL29" s="571"/>
      <c r="AM29" s="571"/>
      <c r="AN29" s="571"/>
      <c r="AO29" s="569"/>
      <c r="AP29" s="571"/>
      <c r="AQ29" s="573"/>
    </row>
    <row r="30" spans="1:43" s="447" customFormat="1">
      <c r="A30" s="703" t="s">
        <v>43</v>
      </c>
      <c r="B30" s="574"/>
      <c r="C30" s="575"/>
      <c r="D30" s="576"/>
      <c r="E30" s="576"/>
      <c r="F30" s="577"/>
      <c r="G30" s="577"/>
      <c r="H30" s="578"/>
      <c r="I30" s="579"/>
      <c r="J30" s="576"/>
      <c r="K30" s="576"/>
      <c r="L30" s="578"/>
      <c r="M30" s="576"/>
      <c r="N30" s="576"/>
      <c r="O30" s="576"/>
      <c r="P30" s="576"/>
      <c r="Q30" s="576"/>
      <c r="R30" s="576"/>
      <c r="S30" s="576"/>
      <c r="T30" s="576"/>
      <c r="U30" s="576"/>
      <c r="V30" s="576"/>
      <c r="W30" s="577"/>
      <c r="X30" s="577"/>
      <c r="Y30" s="577"/>
      <c r="Z30" s="576"/>
      <c r="AA30" s="578"/>
      <c r="AB30" s="580"/>
      <c r="AC30" s="581"/>
      <c r="AD30" s="576"/>
      <c r="AE30" s="576"/>
      <c r="AF30" s="576"/>
      <c r="AG30" s="576"/>
      <c r="AH30" s="576"/>
      <c r="AI30" s="576"/>
      <c r="AJ30" s="576"/>
      <c r="AK30" s="580"/>
      <c r="AL30" s="580"/>
      <c r="AM30" s="576"/>
      <c r="AN30" s="578"/>
      <c r="AO30" s="578"/>
      <c r="AP30" s="580"/>
      <c r="AQ30" s="582"/>
    </row>
    <row r="31" spans="1:43" s="447" customFormat="1">
      <c r="A31" s="714" t="s">
        <v>13</v>
      </c>
      <c r="B31" s="583" t="s">
        <v>121</v>
      </c>
      <c r="C31" s="584"/>
      <c r="D31" s="585"/>
      <c r="E31" s="585"/>
      <c r="F31" s="586"/>
      <c r="G31" s="586"/>
      <c r="H31" s="587"/>
      <c r="I31" s="588"/>
      <c r="J31" s="585"/>
      <c r="K31" s="585"/>
      <c r="L31" s="587"/>
      <c r="M31" s="585"/>
      <c r="N31" s="585"/>
      <c r="O31" s="585"/>
      <c r="P31" s="585"/>
      <c r="Q31" s="585"/>
      <c r="R31" s="585"/>
      <c r="S31" s="585"/>
      <c r="T31" s="585"/>
      <c r="U31" s="585"/>
      <c r="V31" s="585"/>
      <c r="W31" s="586"/>
      <c r="X31" s="586"/>
      <c r="Y31" s="586"/>
      <c r="Z31" s="585"/>
      <c r="AA31" s="589"/>
      <c r="AB31" s="590"/>
      <c r="AC31" s="591"/>
      <c r="AD31" s="585"/>
      <c r="AE31" s="585"/>
      <c r="AF31" s="585"/>
      <c r="AG31" s="585"/>
      <c r="AH31" s="585"/>
      <c r="AI31" s="585"/>
      <c r="AJ31" s="585"/>
      <c r="AK31" s="592"/>
      <c r="AL31" s="593"/>
      <c r="AM31" s="585"/>
      <c r="AN31" s="589"/>
      <c r="AO31" s="589"/>
      <c r="AP31" s="590"/>
      <c r="AQ31" s="594"/>
    </row>
    <row r="32" spans="1:43" s="447" customFormat="1">
      <c r="A32" s="715" t="s">
        <v>110</v>
      </c>
      <c r="B32" s="595" t="s">
        <v>122</v>
      </c>
      <c r="C32" s="596"/>
      <c r="D32" s="585"/>
      <c r="E32" s="597"/>
      <c r="F32" s="598"/>
      <c r="G32" s="598"/>
      <c r="H32" s="599"/>
      <c r="I32" s="600"/>
      <c r="J32" s="597"/>
      <c r="K32" s="597"/>
      <c r="L32" s="599"/>
      <c r="M32" s="597"/>
      <c r="N32" s="597"/>
      <c r="O32" s="597"/>
      <c r="P32" s="585"/>
      <c r="Q32" s="585"/>
      <c r="R32" s="597"/>
      <c r="S32" s="585"/>
      <c r="T32" s="585"/>
      <c r="U32" s="585"/>
      <c r="V32" s="585"/>
      <c r="W32" s="598"/>
      <c r="X32" s="598"/>
      <c r="Y32" s="598"/>
      <c r="Z32" s="597"/>
      <c r="AA32" s="601"/>
      <c r="AB32" s="602"/>
      <c r="AC32" s="603"/>
      <c r="AD32" s="597"/>
      <c r="AE32" s="597"/>
      <c r="AF32" s="597"/>
      <c r="AG32" s="597"/>
      <c r="AH32" s="585"/>
      <c r="AI32" s="597"/>
      <c r="AJ32" s="597"/>
      <c r="AK32" s="604"/>
      <c r="AL32" s="604"/>
      <c r="AM32" s="597"/>
      <c r="AN32" s="601"/>
      <c r="AO32" s="601"/>
      <c r="AP32" s="602"/>
      <c r="AQ32" s="605"/>
    </row>
    <row r="33" spans="1:43" s="447" customFormat="1">
      <c r="A33" s="715" t="s">
        <v>16</v>
      </c>
      <c r="B33" s="606" t="s">
        <v>14</v>
      </c>
      <c r="C33" s="596"/>
      <c r="D33" s="585"/>
      <c r="E33" s="597"/>
      <c r="F33" s="598"/>
      <c r="G33" s="598"/>
      <c r="H33" s="599"/>
      <c r="I33" s="600"/>
      <c r="J33" s="597"/>
      <c r="K33" s="597"/>
      <c r="L33" s="599"/>
      <c r="M33" s="597"/>
      <c r="N33" s="597"/>
      <c r="O33" s="597"/>
      <c r="P33" s="585"/>
      <c r="Q33" s="585"/>
      <c r="R33" s="597"/>
      <c r="S33" s="585"/>
      <c r="T33" s="585"/>
      <c r="U33" s="585"/>
      <c r="V33" s="585"/>
      <c r="W33" s="598"/>
      <c r="X33" s="598"/>
      <c r="Y33" s="598"/>
      <c r="Z33" s="597"/>
      <c r="AA33" s="601"/>
      <c r="AB33" s="602"/>
      <c r="AC33" s="603"/>
      <c r="AD33" s="597"/>
      <c r="AE33" s="597"/>
      <c r="AF33" s="597"/>
      <c r="AG33" s="597"/>
      <c r="AH33" s="585"/>
      <c r="AI33" s="597"/>
      <c r="AJ33" s="597"/>
      <c r="AK33" s="604"/>
      <c r="AL33" s="604"/>
      <c r="AM33" s="597"/>
      <c r="AN33" s="601"/>
      <c r="AO33" s="601"/>
      <c r="AP33" s="602"/>
      <c r="AQ33" s="605"/>
    </row>
    <row r="34" spans="1:43" s="447" customFormat="1">
      <c r="A34" s="715" t="s">
        <v>18</v>
      </c>
      <c r="B34" s="606" t="s">
        <v>123</v>
      </c>
      <c r="C34" s="596"/>
      <c r="D34" s="585"/>
      <c r="E34" s="597"/>
      <c r="F34" s="598"/>
      <c r="G34" s="598"/>
      <c r="H34" s="599"/>
      <c r="I34" s="600"/>
      <c r="J34" s="597"/>
      <c r="K34" s="597"/>
      <c r="L34" s="599"/>
      <c r="M34" s="597"/>
      <c r="N34" s="597"/>
      <c r="O34" s="597"/>
      <c r="P34" s="585"/>
      <c r="Q34" s="585"/>
      <c r="R34" s="597"/>
      <c r="S34" s="585"/>
      <c r="T34" s="585"/>
      <c r="U34" s="585"/>
      <c r="V34" s="585"/>
      <c r="W34" s="598"/>
      <c r="X34" s="598"/>
      <c r="Y34" s="598"/>
      <c r="Z34" s="597"/>
      <c r="AA34" s="601"/>
      <c r="AB34" s="602"/>
      <c r="AC34" s="603"/>
      <c r="AD34" s="597"/>
      <c r="AE34" s="597"/>
      <c r="AF34" s="597"/>
      <c r="AG34" s="597"/>
      <c r="AH34" s="585"/>
      <c r="AI34" s="597"/>
      <c r="AJ34" s="597"/>
      <c r="AK34" s="604"/>
      <c r="AL34" s="604"/>
      <c r="AM34" s="597"/>
      <c r="AN34" s="601"/>
      <c r="AO34" s="601"/>
      <c r="AP34" s="602"/>
      <c r="AQ34" s="605"/>
    </row>
    <row r="35" spans="1:43" s="447" customFormat="1">
      <c r="A35" s="715" t="s">
        <v>20</v>
      </c>
      <c r="B35" s="606" t="s">
        <v>124</v>
      </c>
      <c r="C35" s="596"/>
      <c r="D35" s="585"/>
      <c r="E35" s="597"/>
      <c r="F35" s="598"/>
      <c r="G35" s="598"/>
      <c r="H35" s="599"/>
      <c r="I35" s="600"/>
      <c r="J35" s="597"/>
      <c r="K35" s="597"/>
      <c r="L35" s="599"/>
      <c r="M35" s="597"/>
      <c r="N35" s="597"/>
      <c r="O35" s="597"/>
      <c r="P35" s="585"/>
      <c r="Q35" s="585"/>
      <c r="R35" s="597"/>
      <c r="S35" s="585"/>
      <c r="T35" s="585"/>
      <c r="U35" s="585"/>
      <c r="V35" s="585"/>
      <c r="W35" s="598"/>
      <c r="X35" s="598"/>
      <c r="Y35" s="598"/>
      <c r="Z35" s="597"/>
      <c r="AA35" s="601"/>
      <c r="AB35" s="602"/>
      <c r="AC35" s="603"/>
      <c r="AD35" s="597"/>
      <c r="AE35" s="597"/>
      <c r="AF35" s="597"/>
      <c r="AG35" s="597"/>
      <c r="AH35" s="585"/>
      <c r="AI35" s="597"/>
      <c r="AJ35" s="597"/>
      <c r="AK35" s="604"/>
      <c r="AL35" s="604"/>
      <c r="AM35" s="597"/>
      <c r="AN35" s="601"/>
      <c r="AO35" s="601"/>
      <c r="AP35" s="602"/>
      <c r="AQ35" s="605"/>
    </row>
    <row r="36" spans="1:43" s="447" customFormat="1">
      <c r="A36" s="715" t="s">
        <v>22</v>
      </c>
      <c r="B36" s="606" t="s">
        <v>125</v>
      </c>
      <c r="C36" s="596"/>
      <c r="D36" s="585"/>
      <c r="E36" s="597"/>
      <c r="F36" s="598"/>
      <c r="G36" s="598"/>
      <c r="H36" s="599"/>
      <c r="I36" s="600"/>
      <c r="J36" s="597"/>
      <c r="K36" s="597"/>
      <c r="L36" s="599"/>
      <c r="M36" s="597"/>
      <c r="N36" s="597"/>
      <c r="O36" s="597"/>
      <c r="P36" s="585"/>
      <c r="Q36" s="585"/>
      <c r="R36" s="597"/>
      <c r="S36" s="585"/>
      <c r="T36" s="585"/>
      <c r="U36" s="585"/>
      <c r="V36" s="585"/>
      <c r="W36" s="598"/>
      <c r="X36" s="598"/>
      <c r="Y36" s="598"/>
      <c r="Z36" s="597"/>
      <c r="AA36" s="607"/>
      <c r="AB36" s="602"/>
      <c r="AC36" s="603"/>
      <c r="AD36" s="597"/>
      <c r="AE36" s="597"/>
      <c r="AF36" s="597"/>
      <c r="AG36" s="597"/>
      <c r="AH36" s="585"/>
      <c r="AI36" s="597"/>
      <c r="AJ36" s="597"/>
      <c r="AK36" s="593"/>
      <c r="AL36" s="593"/>
      <c r="AM36" s="597"/>
      <c r="AN36" s="607"/>
      <c r="AO36" s="607"/>
      <c r="AP36" s="602"/>
      <c r="AQ36" s="605"/>
    </row>
    <row r="37" spans="1:43" s="447" customFormat="1">
      <c r="A37" s="715" t="s">
        <v>24</v>
      </c>
      <c r="B37" s="606" t="s">
        <v>126</v>
      </c>
      <c r="C37" s="596"/>
      <c r="D37" s="585"/>
      <c r="E37" s="597"/>
      <c r="F37" s="598"/>
      <c r="G37" s="598"/>
      <c r="H37" s="599"/>
      <c r="I37" s="600"/>
      <c r="J37" s="597"/>
      <c r="K37" s="597"/>
      <c r="L37" s="599"/>
      <c r="M37" s="597"/>
      <c r="N37" s="597"/>
      <c r="O37" s="597"/>
      <c r="P37" s="585"/>
      <c r="Q37" s="585"/>
      <c r="R37" s="597"/>
      <c r="S37" s="585"/>
      <c r="T37" s="585"/>
      <c r="U37" s="585"/>
      <c r="V37" s="585"/>
      <c r="W37" s="598"/>
      <c r="X37" s="598"/>
      <c r="Y37" s="598"/>
      <c r="Z37" s="597"/>
      <c r="AA37" s="601"/>
      <c r="AB37" s="602"/>
      <c r="AC37" s="603"/>
      <c r="AD37" s="597"/>
      <c r="AE37" s="597"/>
      <c r="AF37" s="597"/>
      <c r="AG37" s="597"/>
      <c r="AH37" s="585"/>
      <c r="AI37" s="597"/>
      <c r="AJ37" s="597"/>
      <c r="AK37" s="604"/>
      <c r="AL37" s="604"/>
      <c r="AM37" s="597"/>
      <c r="AN37" s="601"/>
      <c r="AO37" s="601"/>
      <c r="AP37" s="602"/>
      <c r="AQ37" s="605"/>
    </row>
    <row r="38" spans="1:43" s="447" customFormat="1">
      <c r="A38" s="715" t="s">
        <v>26</v>
      </c>
      <c r="B38" s="606" t="s">
        <v>127</v>
      </c>
      <c r="C38" s="596"/>
      <c r="D38" s="600"/>
      <c r="E38" s="597"/>
      <c r="F38" s="598"/>
      <c r="G38" s="598"/>
      <c r="H38" s="599"/>
      <c r="I38" s="600"/>
      <c r="J38" s="597"/>
      <c r="K38" s="597"/>
      <c r="L38" s="599"/>
      <c r="M38" s="597"/>
      <c r="N38" s="597"/>
      <c r="O38" s="597"/>
      <c r="P38" s="585"/>
      <c r="Q38" s="600"/>
      <c r="R38" s="597"/>
      <c r="S38" s="600"/>
      <c r="T38" s="600"/>
      <c r="U38" s="600"/>
      <c r="V38" s="600"/>
      <c r="W38" s="598"/>
      <c r="X38" s="598"/>
      <c r="Y38" s="598"/>
      <c r="Z38" s="597"/>
      <c r="AA38" s="601"/>
      <c r="AB38" s="602"/>
      <c r="AC38" s="603"/>
      <c r="AD38" s="597"/>
      <c r="AE38" s="597"/>
      <c r="AF38" s="597"/>
      <c r="AG38" s="597"/>
      <c r="AH38" s="585"/>
      <c r="AI38" s="597"/>
      <c r="AJ38" s="597"/>
      <c r="AK38" s="604"/>
      <c r="AL38" s="604"/>
      <c r="AM38" s="597"/>
      <c r="AN38" s="601"/>
      <c r="AO38" s="601"/>
      <c r="AP38" s="602"/>
      <c r="AQ38" s="605"/>
    </row>
    <row r="39" spans="1:43" s="447" customFormat="1">
      <c r="A39" s="715" t="s">
        <v>28</v>
      </c>
      <c r="B39" s="606" t="s">
        <v>128</v>
      </c>
      <c r="C39" s="596"/>
      <c r="D39" s="585"/>
      <c r="E39" s="597"/>
      <c r="F39" s="598"/>
      <c r="G39" s="598"/>
      <c r="H39" s="599"/>
      <c r="I39" s="600"/>
      <c r="J39" s="597"/>
      <c r="K39" s="597"/>
      <c r="L39" s="599"/>
      <c r="M39" s="597"/>
      <c r="N39" s="597"/>
      <c r="O39" s="597"/>
      <c r="P39" s="585"/>
      <c r="Q39" s="585"/>
      <c r="R39" s="597"/>
      <c r="S39" s="585"/>
      <c r="T39" s="585"/>
      <c r="U39" s="585"/>
      <c r="V39" s="585"/>
      <c r="W39" s="598"/>
      <c r="X39" s="598"/>
      <c r="Y39" s="598"/>
      <c r="Z39" s="597"/>
      <c r="AA39" s="601"/>
      <c r="AB39" s="602"/>
      <c r="AC39" s="603"/>
      <c r="AD39" s="597"/>
      <c r="AE39" s="597"/>
      <c r="AF39" s="597"/>
      <c r="AG39" s="597"/>
      <c r="AH39" s="585"/>
      <c r="AI39" s="597"/>
      <c r="AJ39" s="597"/>
      <c r="AK39" s="604"/>
      <c r="AL39" s="604"/>
      <c r="AM39" s="597"/>
      <c r="AN39" s="601"/>
      <c r="AO39" s="601"/>
      <c r="AP39" s="602"/>
      <c r="AQ39" s="605"/>
    </row>
    <row r="40" spans="1:43" s="447" customFormat="1">
      <c r="A40" s="715" t="s">
        <v>30</v>
      </c>
      <c r="B40" s="606" t="s">
        <v>129</v>
      </c>
      <c r="C40" s="596"/>
      <c r="D40" s="585"/>
      <c r="E40" s="597"/>
      <c r="F40" s="598"/>
      <c r="G40" s="598"/>
      <c r="H40" s="599"/>
      <c r="I40" s="600"/>
      <c r="J40" s="597"/>
      <c r="K40" s="597"/>
      <c r="L40" s="599"/>
      <c r="M40" s="597"/>
      <c r="N40" s="597"/>
      <c r="O40" s="597"/>
      <c r="P40" s="585"/>
      <c r="Q40" s="585"/>
      <c r="R40" s="597"/>
      <c r="S40" s="585"/>
      <c r="T40" s="585"/>
      <c r="U40" s="585"/>
      <c r="V40" s="585"/>
      <c r="W40" s="598"/>
      <c r="X40" s="598"/>
      <c r="Y40" s="598"/>
      <c r="Z40" s="597"/>
      <c r="AA40" s="601"/>
      <c r="AB40" s="602"/>
      <c r="AC40" s="603"/>
      <c r="AD40" s="597"/>
      <c r="AE40" s="597"/>
      <c r="AF40" s="597"/>
      <c r="AG40" s="597"/>
      <c r="AH40" s="585"/>
      <c r="AI40" s="597"/>
      <c r="AJ40" s="597"/>
      <c r="AK40" s="604"/>
      <c r="AL40" s="604"/>
      <c r="AM40" s="597"/>
      <c r="AN40" s="601"/>
      <c r="AO40" s="601"/>
      <c r="AP40" s="602"/>
      <c r="AQ40" s="605"/>
    </row>
    <row r="41" spans="1:43" s="447" customFormat="1">
      <c r="A41" s="715" t="s">
        <v>32</v>
      </c>
      <c r="B41" s="606" t="s">
        <v>130</v>
      </c>
      <c r="C41" s="596"/>
      <c r="D41" s="585"/>
      <c r="E41" s="597"/>
      <c r="F41" s="598"/>
      <c r="G41" s="598"/>
      <c r="H41" s="599"/>
      <c r="I41" s="600"/>
      <c r="J41" s="597"/>
      <c r="K41" s="597"/>
      <c r="L41" s="599"/>
      <c r="M41" s="597"/>
      <c r="N41" s="597"/>
      <c r="O41" s="597"/>
      <c r="P41" s="585"/>
      <c r="Q41" s="585"/>
      <c r="R41" s="597"/>
      <c r="S41" s="585"/>
      <c r="T41" s="585"/>
      <c r="U41" s="585"/>
      <c r="V41" s="585"/>
      <c r="W41" s="598"/>
      <c r="X41" s="598"/>
      <c r="Y41" s="598"/>
      <c r="Z41" s="597"/>
      <c r="AA41" s="601"/>
      <c r="AB41" s="602"/>
      <c r="AC41" s="603"/>
      <c r="AD41" s="597"/>
      <c r="AE41" s="597"/>
      <c r="AF41" s="597"/>
      <c r="AG41" s="597"/>
      <c r="AH41" s="585"/>
      <c r="AI41" s="597"/>
      <c r="AJ41" s="597"/>
      <c r="AK41" s="593"/>
      <c r="AL41" s="593"/>
      <c r="AM41" s="597"/>
      <c r="AN41" s="607"/>
      <c r="AO41" s="607"/>
      <c r="AP41" s="602"/>
      <c r="AQ41" s="605"/>
    </row>
    <row r="42" spans="1:43" s="447" customFormat="1">
      <c r="A42" s="715" t="s">
        <v>34</v>
      </c>
      <c r="B42" s="606" t="s">
        <v>131</v>
      </c>
      <c r="C42" s="596"/>
      <c r="D42" s="585"/>
      <c r="E42" s="597"/>
      <c r="F42" s="598"/>
      <c r="G42" s="598"/>
      <c r="H42" s="599"/>
      <c r="I42" s="600"/>
      <c r="J42" s="597"/>
      <c r="K42" s="597"/>
      <c r="L42" s="599"/>
      <c r="M42" s="597"/>
      <c r="N42" s="597"/>
      <c r="O42" s="597"/>
      <c r="P42" s="585"/>
      <c r="Q42" s="585"/>
      <c r="R42" s="597"/>
      <c r="S42" s="585"/>
      <c r="T42" s="585"/>
      <c r="U42" s="585"/>
      <c r="V42" s="585"/>
      <c r="W42" s="598"/>
      <c r="X42" s="598"/>
      <c r="Y42" s="598"/>
      <c r="Z42" s="597"/>
      <c r="AA42" s="601"/>
      <c r="AB42" s="602"/>
      <c r="AC42" s="603"/>
      <c r="AD42" s="597"/>
      <c r="AE42" s="597"/>
      <c r="AF42" s="597"/>
      <c r="AG42" s="597"/>
      <c r="AH42" s="585"/>
      <c r="AI42" s="597"/>
      <c r="AJ42" s="597"/>
      <c r="AK42" s="608"/>
      <c r="AL42" s="608"/>
      <c r="AM42" s="597"/>
      <c r="AN42" s="609"/>
      <c r="AO42" s="609"/>
      <c r="AP42" s="602"/>
      <c r="AQ42" s="605"/>
    </row>
    <row r="43" spans="1:43" s="447" customFormat="1">
      <c r="A43" s="715" t="s">
        <v>36</v>
      </c>
      <c r="B43" s="606" t="s">
        <v>141</v>
      </c>
      <c r="C43" s="596"/>
      <c r="D43" s="585"/>
      <c r="E43" s="597"/>
      <c r="F43" s="598"/>
      <c r="G43" s="598"/>
      <c r="H43" s="599"/>
      <c r="I43" s="600"/>
      <c r="J43" s="597"/>
      <c r="K43" s="597"/>
      <c r="L43" s="599"/>
      <c r="M43" s="597"/>
      <c r="N43" s="597"/>
      <c r="O43" s="597"/>
      <c r="P43" s="585"/>
      <c r="Q43" s="585"/>
      <c r="R43" s="597"/>
      <c r="S43" s="585"/>
      <c r="T43" s="585"/>
      <c r="U43" s="585"/>
      <c r="V43" s="585"/>
      <c r="W43" s="598"/>
      <c r="X43" s="598"/>
      <c r="Y43" s="598"/>
      <c r="Z43" s="597"/>
      <c r="AA43" s="601"/>
      <c r="AB43" s="602"/>
      <c r="AC43" s="603"/>
      <c r="AD43" s="597"/>
      <c r="AE43" s="597"/>
      <c r="AF43" s="597"/>
      <c r="AG43" s="597"/>
      <c r="AH43" s="585"/>
      <c r="AI43" s="597"/>
      <c r="AJ43" s="597"/>
      <c r="AK43" s="608"/>
      <c r="AL43" s="608"/>
      <c r="AM43" s="597"/>
      <c r="AN43" s="609"/>
      <c r="AO43" s="609"/>
      <c r="AP43" s="602"/>
      <c r="AQ43" s="605"/>
    </row>
    <row r="44" spans="1:43" s="447" customFormat="1">
      <c r="A44" s="715" t="s">
        <v>171</v>
      </c>
      <c r="B44" s="606" t="s">
        <v>172</v>
      </c>
      <c r="C44" s="596"/>
      <c r="D44" s="610"/>
      <c r="E44" s="611"/>
      <c r="F44" s="612"/>
      <c r="G44" s="612"/>
      <c r="H44" s="599"/>
      <c r="I44" s="600"/>
      <c r="J44" s="597"/>
      <c r="K44" s="597"/>
      <c r="L44" s="599"/>
      <c r="M44" s="597"/>
      <c r="N44" s="597"/>
      <c r="O44" s="597"/>
      <c r="P44" s="585"/>
      <c r="Q44" s="585"/>
      <c r="R44" s="597"/>
      <c r="S44" s="585"/>
      <c r="T44" s="585"/>
      <c r="U44" s="585"/>
      <c r="V44" s="585"/>
      <c r="W44" s="598"/>
      <c r="X44" s="598"/>
      <c r="Y44" s="598"/>
      <c r="Z44" s="597"/>
      <c r="AA44" s="609"/>
      <c r="AB44" s="602"/>
      <c r="AC44" s="603"/>
      <c r="AD44" s="597"/>
      <c r="AE44" s="597"/>
      <c r="AF44" s="597"/>
      <c r="AG44" s="597"/>
      <c r="AH44" s="585"/>
      <c r="AI44" s="597"/>
      <c r="AJ44" s="597"/>
      <c r="AK44" s="608"/>
      <c r="AL44" s="608"/>
      <c r="AM44" s="597"/>
      <c r="AN44" s="609"/>
      <c r="AO44" s="609"/>
      <c r="AP44" s="602"/>
      <c r="AQ44" s="605"/>
    </row>
    <row r="45" spans="1:43" s="447" customFormat="1">
      <c r="A45" s="704" t="s">
        <v>37</v>
      </c>
      <c r="B45" s="613"/>
      <c r="C45" s="614"/>
      <c r="D45" s="615"/>
      <c r="E45" s="616"/>
      <c r="F45" s="616"/>
      <c r="G45" s="617"/>
      <c r="H45" s="618"/>
      <c r="I45" s="619"/>
      <c r="J45" s="620"/>
      <c r="K45" s="620"/>
      <c r="L45" s="618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16"/>
      <c r="X45" s="616"/>
      <c r="Y45" s="616"/>
      <c r="Z45" s="620"/>
      <c r="AA45" s="618"/>
      <c r="AB45" s="621"/>
      <c r="AC45" s="622"/>
      <c r="AD45" s="620"/>
      <c r="AE45" s="620"/>
      <c r="AF45" s="620"/>
      <c r="AG45" s="620"/>
      <c r="AH45" s="620"/>
      <c r="AI45" s="620"/>
      <c r="AJ45" s="620"/>
      <c r="AK45" s="621"/>
      <c r="AL45" s="621"/>
      <c r="AM45" s="620"/>
      <c r="AN45" s="618"/>
      <c r="AO45" s="618"/>
      <c r="AP45" s="621"/>
      <c r="AQ45" s="623"/>
    </row>
    <row r="46" spans="1:43" s="447" customFormat="1">
      <c r="A46" s="716" t="s">
        <v>70</v>
      </c>
      <c r="B46" s="493"/>
      <c r="C46" s="624"/>
      <c r="D46" s="625"/>
      <c r="E46" s="626"/>
      <c r="F46" s="627"/>
      <c r="G46" s="627"/>
      <c r="H46" s="628"/>
      <c r="I46" s="629"/>
      <c r="J46" s="630"/>
      <c r="K46" s="630"/>
      <c r="L46" s="628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27"/>
      <c r="X46" s="627"/>
      <c r="Y46" s="627"/>
      <c r="Z46" s="630"/>
      <c r="AA46" s="628"/>
      <c r="AB46" s="631"/>
      <c r="AC46" s="632"/>
      <c r="AD46" s="630"/>
      <c r="AE46" s="630"/>
      <c r="AF46" s="630"/>
      <c r="AG46" s="630"/>
      <c r="AH46" s="630"/>
      <c r="AI46" s="630"/>
      <c r="AJ46" s="630"/>
      <c r="AK46" s="592"/>
      <c r="AL46" s="592"/>
      <c r="AM46" s="630"/>
      <c r="AN46" s="628"/>
      <c r="AO46" s="589"/>
      <c r="AP46" s="631"/>
      <c r="AQ46" s="633"/>
    </row>
    <row r="47" spans="1:43" s="447" customFormat="1">
      <c r="A47" s="714" t="s">
        <v>149</v>
      </c>
      <c r="B47" s="634"/>
      <c r="C47" s="584"/>
      <c r="D47" s="635"/>
      <c r="E47" s="636"/>
      <c r="F47" s="586"/>
      <c r="G47" s="586"/>
      <c r="H47" s="587"/>
      <c r="I47" s="588"/>
      <c r="J47" s="585"/>
      <c r="K47" s="585"/>
      <c r="L47" s="587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6"/>
      <c r="X47" s="586"/>
      <c r="Y47" s="586"/>
      <c r="Z47" s="585"/>
      <c r="AA47" s="587"/>
      <c r="AB47" s="590"/>
      <c r="AC47" s="591"/>
      <c r="AD47" s="585"/>
      <c r="AE47" s="585"/>
      <c r="AF47" s="585"/>
      <c r="AG47" s="585"/>
      <c r="AH47" s="585"/>
      <c r="AI47" s="585"/>
      <c r="AJ47" s="585"/>
      <c r="AK47" s="593"/>
      <c r="AL47" s="593"/>
      <c r="AM47" s="585"/>
      <c r="AN47" s="587"/>
      <c r="AO47" s="607"/>
      <c r="AP47" s="590"/>
      <c r="AQ47" s="594"/>
    </row>
    <row r="48" spans="1:43" s="447" customFormat="1">
      <c r="A48" s="715" t="s">
        <v>71</v>
      </c>
      <c r="B48" s="448"/>
      <c r="C48" s="596"/>
      <c r="D48" s="637"/>
      <c r="E48" s="638"/>
      <c r="F48" s="598"/>
      <c r="G48" s="598"/>
      <c r="H48" s="599"/>
      <c r="I48" s="600"/>
      <c r="J48" s="597"/>
      <c r="K48" s="597"/>
      <c r="L48" s="599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8"/>
      <c r="X48" s="598"/>
      <c r="Y48" s="598"/>
      <c r="Z48" s="597"/>
      <c r="AA48" s="599"/>
      <c r="AB48" s="602"/>
      <c r="AC48" s="603"/>
      <c r="AD48" s="597"/>
      <c r="AE48" s="597"/>
      <c r="AF48" s="597"/>
      <c r="AG48" s="597"/>
      <c r="AH48" s="597"/>
      <c r="AI48" s="597"/>
      <c r="AJ48" s="597"/>
      <c r="AK48" s="604"/>
      <c r="AL48" s="604"/>
      <c r="AM48" s="597"/>
      <c r="AN48" s="599"/>
      <c r="AO48" s="601"/>
      <c r="AP48" s="602"/>
      <c r="AQ48" s="605"/>
    </row>
    <row r="49" spans="1:43" s="447" customFormat="1">
      <c r="A49" s="715" t="s">
        <v>72</v>
      </c>
      <c r="B49" s="448"/>
      <c r="C49" s="596"/>
      <c r="D49" s="637"/>
      <c r="E49" s="638"/>
      <c r="F49" s="598"/>
      <c r="G49" s="598"/>
      <c r="H49" s="599"/>
      <c r="I49" s="600"/>
      <c r="J49" s="597"/>
      <c r="K49" s="597"/>
      <c r="L49" s="599"/>
      <c r="M49" s="597"/>
      <c r="N49" s="597"/>
      <c r="O49" s="597"/>
      <c r="P49" s="597"/>
      <c r="Q49" s="597"/>
      <c r="R49" s="597"/>
      <c r="S49" s="597"/>
      <c r="T49" s="597"/>
      <c r="U49" s="597"/>
      <c r="V49" s="597"/>
      <c r="W49" s="598"/>
      <c r="X49" s="598"/>
      <c r="Y49" s="598"/>
      <c r="Z49" s="597"/>
      <c r="AA49" s="599"/>
      <c r="AB49" s="602"/>
      <c r="AC49" s="603"/>
      <c r="AD49" s="597"/>
      <c r="AE49" s="597"/>
      <c r="AF49" s="597"/>
      <c r="AG49" s="597"/>
      <c r="AH49" s="597"/>
      <c r="AI49" s="597"/>
      <c r="AJ49" s="597"/>
      <c r="AK49" s="604"/>
      <c r="AL49" s="604"/>
      <c r="AM49" s="597"/>
      <c r="AN49" s="599"/>
      <c r="AO49" s="601"/>
      <c r="AP49" s="602"/>
      <c r="AQ49" s="605"/>
    </row>
    <row r="50" spans="1:43" s="447" customFormat="1">
      <c r="A50" s="715" t="s">
        <v>38</v>
      </c>
      <c r="B50" s="448"/>
      <c r="C50" s="596"/>
      <c r="D50" s="637"/>
      <c r="E50" s="638"/>
      <c r="F50" s="598"/>
      <c r="G50" s="598"/>
      <c r="H50" s="599"/>
      <c r="I50" s="600"/>
      <c r="J50" s="597"/>
      <c r="K50" s="597"/>
      <c r="L50" s="599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8"/>
      <c r="X50" s="598"/>
      <c r="Y50" s="598"/>
      <c r="Z50" s="597"/>
      <c r="AA50" s="599"/>
      <c r="AB50" s="602"/>
      <c r="AC50" s="603"/>
      <c r="AD50" s="597"/>
      <c r="AE50" s="597"/>
      <c r="AF50" s="597"/>
      <c r="AG50" s="597"/>
      <c r="AH50" s="597"/>
      <c r="AI50" s="597"/>
      <c r="AJ50" s="597"/>
      <c r="AK50" s="604"/>
      <c r="AL50" s="604"/>
      <c r="AM50" s="597"/>
      <c r="AN50" s="599"/>
      <c r="AO50" s="601"/>
      <c r="AP50" s="602"/>
      <c r="AQ50" s="605"/>
    </row>
    <row r="51" spans="1:43" s="447" customFormat="1">
      <c r="A51" s="715" t="s">
        <v>39</v>
      </c>
      <c r="B51" s="448"/>
      <c r="C51" s="596"/>
      <c r="D51" s="637"/>
      <c r="E51" s="638"/>
      <c r="F51" s="598"/>
      <c r="G51" s="598"/>
      <c r="H51" s="599"/>
      <c r="I51" s="600"/>
      <c r="J51" s="597"/>
      <c r="K51" s="597"/>
      <c r="L51" s="599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8"/>
      <c r="X51" s="598"/>
      <c r="Y51" s="598"/>
      <c r="Z51" s="597"/>
      <c r="AA51" s="599"/>
      <c r="AB51" s="602"/>
      <c r="AC51" s="603"/>
      <c r="AD51" s="597"/>
      <c r="AE51" s="597"/>
      <c r="AF51" s="597"/>
      <c r="AG51" s="597"/>
      <c r="AH51" s="597"/>
      <c r="AI51" s="597"/>
      <c r="AJ51" s="597"/>
      <c r="AK51" s="604"/>
      <c r="AL51" s="604"/>
      <c r="AM51" s="597"/>
      <c r="AN51" s="599"/>
      <c r="AO51" s="601"/>
      <c r="AP51" s="602"/>
      <c r="AQ51" s="605"/>
    </row>
    <row r="52" spans="1:43" s="447" customFormat="1">
      <c r="A52" s="715" t="s">
        <v>75</v>
      </c>
      <c r="B52" s="606"/>
      <c r="C52" s="639"/>
      <c r="D52" s="611"/>
      <c r="E52" s="611"/>
      <c r="F52" s="612"/>
      <c r="G52" s="612"/>
      <c r="H52" s="640"/>
      <c r="I52" s="641"/>
      <c r="J52" s="611"/>
      <c r="K52" s="611"/>
      <c r="L52" s="640"/>
      <c r="M52" s="611"/>
      <c r="N52" s="611"/>
      <c r="O52" s="611"/>
      <c r="P52" s="585"/>
      <c r="Q52" s="611"/>
      <c r="R52" s="611"/>
      <c r="S52" s="611"/>
      <c r="T52" s="611"/>
      <c r="U52" s="611"/>
      <c r="V52" s="611"/>
      <c r="W52" s="612"/>
      <c r="X52" s="612"/>
      <c r="Y52" s="612"/>
      <c r="Z52" s="611"/>
      <c r="AA52" s="607"/>
      <c r="AB52" s="642"/>
      <c r="AC52" s="643"/>
      <c r="AD52" s="611"/>
      <c r="AE52" s="611"/>
      <c r="AF52" s="611"/>
      <c r="AG52" s="611"/>
      <c r="AH52" s="611"/>
      <c r="AI52" s="611"/>
      <c r="AJ52" s="611"/>
      <c r="AK52" s="593"/>
      <c r="AL52" s="608"/>
      <c r="AM52" s="611"/>
      <c r="AN52" s="607"/>
      <c r="AO52" s="607"/>
      <c r="AP52" s="642"/>
      <c r="AQ52" s="644"/>
    </row>
    <row r="53" spans="1:43" s="447" customFormat="1">
      <c r="A53" s="715" t="s">
        <v>73</v>
      </c>
      <c r="B53" s="606"/>
      <c r="C53" s="639"/>
      <c r="D53" s="641"/>
      <c r="E53" s="611"/>
      <c r="F53" s="612"/>
      <c r="G53" s="612"/>
      <c r="H53" s="640"/>
      <c r="I53" s="641"/>
      <c r="J53" s="611"/>
      <c r="K53" s="611"/>
      <c r="L53" s="640"/>
      <c r="M53" s="611"/>
      <c r="N53" s="611"/>
      <c r="O53" s="611"/>
      <c r="P53" s="611"/>
      <c r="Q53" s="611"/>
      <c r="R53" s="611"/>
      <c r="S53" s="611"/>
      <c r="T53" s="611"/>
      <c r="U53" s="611"/>
      <c r="V53" s="611"/>
      <c r="W53" s="612"/>
      <c r="X53" s="612"/>
      <c r="Y53" s="612"/>
      <c r="Z53" s="611"/>
      <c r="AA53" s="607"/>
      <c r="AB53" s="642"/>
      <c r="AC53" s="643"/>
      <c r="AD53" s="611"/>
      <c r="AE53" s="611"/>
      <c r="AF53" s="611"/>
      <c r="AG53" s="611"/>
      <c r="AH53" s="611"/>
      <c r="AI53" s="611"/>
      <c r="AJ53" s="611"/>
      <c r="AK53" s="611"/>
      <c r="AL53" s="611"/>
      <c r="AM53" s="611"/>
      <c r="AN53" s="607"/>
      <c r="AO53" s="601"/>
      <c r="AP53" s="642"/>
      <c r="AQ53" s="644"/>
    </row>
    <row r="54" spans="1:43" s="447" customFormat="1">
      <c r="A54" s="691" t="s">
        <v>133</v>
      </c>
      <c r="B54" s="448"/>
      <c r="C54" s="639"/>
      <c r="D54" s="641"/>
      <c r="E54" s="611"/>
      <c r="F54" s="612"/>
      <c r="G54" s="612"/>
      <c r="H54" s="640"/>
      <c r="I54" s="641"/>
      <c r="J54" s="611"/>
      <c r="K54" s="611"/>
      <c r="L54" s="640"/>
      <c r="M54" s="611"/>
      <c r="N54" s="611"/>
      <c r="O54" s="611"/>
      <c r="P54" s="611"/>
      <c r="Q54" s="611"/>
      <c r="R54" s="611"/>
      <c r="S54" s="611"/>
      <c r="T54" s="611"/>
      <c r="U54" s="611"/>
      <c r="V54" s="611"/>
      <c r="W54" s="612"/>
      <c r="X54" s="612"/>
      <c r="Y54" s="612"/>
      <c r="Z54" s="611"/>
      <c r="AA54" s="609"/>
      <c r="AB54" s="642"/>
      <c r="AC54" s="643"/>
      <c r="AD54" s="611"/>
      <c r="AE54" s="611"/>
      <c r="AF54" s="611"/>
      <c r="AG54" s="611"/>
      <c r="AH54" s="611"/>
      <c r="AI54" s="611"/>
      <c r="AJ54" s="611"/>
      <c r="AK54" s="611"/>
      <c r="AL54" s="611"/>
      <c r="AM54" s="611"/>
      <c r="AN54" s="609"/>
      <c r="AO54" s="607"/>
      <c r="AP54" s="642"/>
      <c r="AQ54" s="644"/>
    </row>
    <row r="55" spans="1:43" s="447" customFormat="1">
      <c r="A55" s="717" t="s">
        <v>237</v>
      </c>
      <c r="B55" s="505"/>
      <c r="C55" s="645"/>
      <c r="D55" s="646"/>
      <c r="E55" s="647"/>
      <c r="F55" s="648"/>
      <c r="G55" s="648"/>
      <c r="H55" s="649"/>
      <c r="I55" s="650"/>
      <c r="J55" s="651"/>
      <c r="K55" s="651"/>
      <c r="L55" s="649"/>
      <c r="M55" s="651"/>
      <c r="N55" s="651"/>
      <c r="O55" s="651"/>
      <c r="P55" s="651"/>
      <c r="Q55" s="651"/>
      <c r="R55" s="651"/>
      <c r="S55" s="651"/>
      <c r="T55" s="651"/>
      <c r="U55" s="651"/>
      <c r="V55" s="651"/>
      <c r="W55" s="648"/>
      <c r="X55" s="648"/>
      <c r="Y55" s="648"/>
      <c r="Z55" s="651"/>
      <c r="AA55" s="649"/>
      <c r="AB55" s="652"/>
      <c r="AC55" s="653"/>
      <c r="AD55" s="651"/>
      <c r="AE55" s="651"/>
      <c r="AF55" s="651"/>
      <c r="AG55" s="651"/>
      <c r="AH55" s="651"/>
      <c r="AI55" s="651"/>
      <c r="AJ55" s="651"/>
      <c r="AK55" s="654"/>
      <c r="AL55" s="654"/>
      <c r="AM55" s="651"/>
      <c r="AN55" s="649"/>
      <c r="AO55" s="655"/>
      <c r="AP55" s="652"/>
      <c r="AQ55" s="656"/>
    </row>
    <row r="56" spans="1:43" s="447" customFormat="1">
      <c r="A56" s="704" t="s">
        <v>40</v>
      </c>
      <c r="B56" s="613"/>
      <c r="C56" s="614"/>
      <c r="D56" s="619"/>
      <c r="E56" s="657"/>
      <c r="F56" s="616"/>
      <c r="G56" s="616"/>
      <c r="H56" s="618"/>
      <c r="I56" s="619"/>
      <c r="J56" s="620"/>
      <c r="K56" s="620"/>
      <c r="L56" s="618"/>
      <c r="M56" s="620"/>
      <c r="N56" s="620"/>
      <c r="O56" s="620"/>
      <c r="P56" s="620"/>
      <c r="Q56" s="620"/>
      <c r="R56" s="620"/>
      <c r="S56" s="620"/>
      <c r="T56" s="620"/>
      <c r="U56" s="620"/>
      <c r="V56" s="620"/>
      <c r="W56" s="616"/>
      <c r="X56" s="616"/>
      <c r="Y56" s="616"/>
      <c r="Z56" s="620"/>
      <c r="AA56" s="618"/>
      <c r="AB56" s="621"/>
      <c r="AC56" s="622"/>
      <c r="AD56" s="620"/>
      <c r="AE56" s="620"/>
      <c r="AF56" s="620"/>
      <c r="AG56" s="620"/>
      <c r="AH56" s="620"/>
      <c r="AI56" s="620"/>
      <c r="AJ56" s="620"/>
      <c r="AK56" s="621"/>
      <c r="AL56" s="621"/>
      <c r="AM56" s="620"/>
      <c r="AN56" s="618"/>
      <c r="AO56" s="618"/>
      <c r="AP56" s="621"/>
      <c r="AQ56" s="623"/>
    </row>
    <row r="57" spans="1:43" s="447" customFormat="1">
      <c r="A57" s="704" t="s">
        <v>192</v>
      </c>
      <c r="B57" s="613"/>
      <c r="C57" s="614"/>
      <c r="D57" s="620"/>
      <c r="E57" s="620"/>
      <c r="F57" s="616"/>
      <c r="G57" s="616"/>
      <c r="H57" s="618"/>
      <c r="I57" s="619"/>
      <c r="J57" s="619"/>
      <c r="K57" s="619"/>
      <c r="L57" s="618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16"/>
      <c r="X57" s="616"/>
      <c r="Y57" s="616"/>
      <c r="Z57" s="619"/>
      <c r="AA57" s="618"/>
      <c r="AB57" s="621"/>
      <c r="AC57" s="622"/>
      <c r="AD57" s="620"/>
      <c r="AE57" s="620"/>
      <c r="AF57" s="620"/>
      <c r="AG57" s="620"/>
      <c r="AH57" s="620"/>
      <c r="AI57" s="620"/>
      <c r="AJ57" s="620"/>
      <c r="AK57" s="620"/>
      <c r="AL57" s="619"/>
      <c r="AM57" s="619"/>
      <c r="AN57" s="618"/>
      <c r="AO57" s="618"/>
      <c r="AP57" s="621"/>
      <c r="AQ57" s="658"/>
    </row>
    <row r="58" spans="1:43" s="447" customFormat="1">
      <c r="A58" s="704" t="s">
        <v>193</v>
      </c>
      <c r="B58" s="613"/>
      <c r="C58" s="614"/>
      <c r="D58" s="620"/>
      <c r="E58" s="620"/>
      <c r="F58" s="616"/>
      <c r="G58" s="616"/>
      <c r="H58" s="618"/>
      <c r="I58" s="619"/>
      <c r="J58" s="619"/>
      <c r="K58" s="619"/>
      <c r="L58" s="618"/>
      <c r="M58" s="620"/>
      <c r="N58" s="620"/>
      <c r="O58" s="620"/>
      <c r="P58" s="620"/>
      <c r="Q58" s="620"/>
      <c r="R58" s="620"/>
      <c r="S58" s="620"/>
      <c r="T58" s="620"/>
      <c r="U58" s="620"/>
      <c r="V58" s="620"/>
      <c r="W58" s="620"/>
      <c r="X58" s="616"/>
      <c r="Y58" s="616"/>
      <c r="Z58" s="619"/>
      <c r="AA58" s="618"/>
      <c r="AB58" s="621"/>
      <c r="AC58" s="622"/>
      <c r="AD58" s="620"/>
      <c r="AE58" s="620">
        <f>SUM(AE59:AE64)</f>
        <v>0</v>
      </c>
      <c r="AF58" s="620"/>
      <c r="AG58" s="620"/>
      <c r="AH58" s="620"/>
      <c r="AI58" s="620"/>
      <c r="AJ58" s="620"/>
      <c r="AK58" s="620"/>
      <c r="AL58" s="619"/>
      <c r="AM58" s="619"/>
      <c r="AN58" s="618"/>
      <c r="AO58" s="618"/>
      <c r="AP58" s="621"/>
      <c r="AQ58" s="658"/>
    </row>
    <row r="59" spans="1:43" s="447" customFormat="1">
      <c r="A59" s="715" t="s">
        <v>173</v>
      </c>
      <c r="B59" s="606" t="s">
        <v>174</v>
      </c>
      <c r="C59" s="596"/>
      <c r="D59" s="585"/>
      <c r="E59" s="597"/>
      <c r="F59" s="598"/>
      <c r="G59" s="598"/>
      <c r="H59" s="599"/>
      <c r="I59" s="600"/>
      <c r="J59" s="597"/>
      <c r="K59" s="597"/>
      <c r="L59" s="599"/>
      <c r="M59" s="597"/>
      <c r="N59" s="597"/>
      <c r="O59" s="597"/>
      <c r="P59" s="585"/>
      <c r="Q59" s="585"/>
      <c r="R59" s="597"/>
      <c r="S59" s="585"/>
      <c r="T59" s="585"/>
      <c r="U59" s="585"/>
      <c r="V59" s="585"/>
      <c r="W59" s="598"/>
      <c r="X59" s="598"/>
      <c r="Y59" s="598"/>
      <c r="Z59" s="597"/>
      <c r="AA59" s="607"/>
      <c r="AB59" s="602"/>
      <c r="AC59" s="603"/>
      <c r="AD59" s="597"/>
      <c r="AE59" s="597"/>
      <c r="AF59" s="597"/>
      <c r="AG59" s="597"/>
      <c r="AH59" s="585"/>
      <c r="AI59" s="597"/>
      <c r="AJ59" s="597"/>
      <c r="AK59" s="593"/>
      <c r="AL59" s="593"/>
      <c r="AM59" s="597"/>
      <c r="AN59" s="607"/>
      <c r="AO59" s="607"/>
      <c r="AP59" s="602"/>
      <c r="AQ59" s="605"/>
    </row>
    <row r="60" spans="1:43" s="447" customFormat="1">
      <c r="A60" s="715" t="s">
        <v>175</v>
      </c>
      <c r="B60" s="606" t="s">
        <v>176</v>
      </c>
      <c r="C60" s="596"/>
      <c r="D60" s="585"/>
      <c r="E60" s="597"/>
      <c r="F60" s="598"/>
      <c r="G60" s="598"/>
      <c r="H60" s="599"/>
      <c r="I60" s="600"/>
      <c r="J60" s="597"/>
      <c r="K60" s="597"/>
      <c r="L60" s="599"/>
      <c r="M60" s="597"/>
      <c r="N60" s="597"/>
      <c r="O60" s="597"/>
      <c r="P60" s="585"/>
      <c r="Q60" s="585"/>
      <c r="R60" s="597"/>
      <c r="S60" s="585"/>
      <c r="T60" s="585"/>
      <c r="U60" s="585"/>
      <c r="V60" s="585"/>
      <c r="W60" s="598"/>
      <c r="X60" s="598"/>
      <c r="Y60" s="598"/>
      <c r="Z60" s="597"/>
      <c r="AA60" s="601"/>
      <c r="AB60" s="602"/>
      <c r="AC60" s="603"/>
      <c r="AD60" s="597"/>
      <c r="AE60" s="597"/>
      <c r="AF60" s="597"/>
      <c r="AG60" s="597"/>
      <c r="AH60" s="585"/>
      <c r="AI60" s="597"/>
      <c r="AJ60" s="597"/>
      <c r="AK60" s="604"/>
      <c r="AL60" s="604"/>
      <c r="AM60" s="597"/>
      <c r="AN60" s="601"/>
      <c r="AO60" s="601"/>
      <c r="AP60" s="602"/>
      <c r="AQ60" s="605"/>
    </row>
    <row r="61" spans="1:43" s="447" customFormat="1">
      <c r="A61" s="715" t="s">
        <v>177</v>
      </c>
      <c r="B61" s="606" t="s">
        <v>178</v>
      </c>
      <c r="C61" s="596"/>
      <c r="D61" s="600"/>
      <c r="E61" s="597"/>
      <c r="F61" s="598"/>
      <c r="G61" s="598"/>
      <c r="H61" s="599"/>
      <c r="I61" s="600"/>
      <c r="J61" s="597"/>
      <c r="K61" s="597"/>
      <c r="L61" s="599"/>
      <c r="M61" s="597"/>
      <c r="N61" s="597"/>
      <c r="O61" s="597"/>
      <c r="P61" s="585"/>
      <c r="Q61" s="600"/>
      <c r="R61" s="597"/>
      <c r="S61" s="600"/>
      <c r="T61" s="600"/>
      <c r="U61" s="600"/>
      <c r="V61" s="600"/>
      <c r="W61" s="598"/>
      <c r="X61" s="598"/>
      <c r="Y61" s="598"/>
      <c r="Z61" s="597"/>
      <c r="AA61" s="601"/>
      <c r="AB61" s="602"/>
      <c r="AC61" s="603"/>
      <c r="AD61" s="597"/>
      <c r="AE61" s="597"/>
      <c r="AF61" s="597"/>
      <c r="AG61" s="597"/>
      <c r="AH61" s="585"/>
      <c r="AI61" s="597"/>
      <c r="AJ61" s="597"/>
      <c r="AK61" s="604"/>
      <c r="AL61" s="604"/>
      <c r="AM61" s="597"/>
      <c r="AN61" s="601"/>
      <c r="AO61" s="601"/>
      <c r="AP61" s="602"/>
      <c r="AQ61" s="605"/>
    </row>
    <row r="62" spans="1:43" s="447" customFormat="1">
      <c r="A62" s="715" t="s">
        <v>179</v>
      </c>
      <c r="B62" s="606" t="s">
        <v>180</v>
      </c>
      <c r="C62" s="596"/>
      <c r="D62" s="585"/>
      <c r="E62" s="597"/>
      <c r="F62" s="598"/>
      <c r="G62" s="598"/>
      <c r="H62" s="599"/>
      <c r="I62" s="600"/>
      <c r="J62" s="597"/>
      <c r="K62" s="597"/>
      <c r="L62" s="599"/>
      <c r="M62" s="597"/>
      <c r="N62" s="597"/>
      <c r="O62" s="597"/>
      <c r="P62" s="585"/>
      <c r="Q62" s="585"/>
      <c r="R62" s="597"/>
      <c r="S62" s="585"/>
      <c r="T62" s="585"/>
      <c r="U62" s="585"/>
      <c r="V62" s="585"/>
      <c r="W62" s="598"/>
      <c r="X62" s="598"/>
      <c r="Y62" s="598"/>
      <c r="Z62" s="597"/>
      <c r="AA62" s="601"/>
      <c r="AB62" s="602"/>
      <c r="AC62" s="603"/>
      <c r="AD62" s="597"/>
      <c r="AE62" s="597"/>
      <c r="AF62" s="597"/>
      <c r="AG62" s="597"/>
      <c r="AH62" s="585"/>
      <c r="AI62" s="597"/>
      <c r="AJ62" s="597"/>
      <c r="AK62" s="604"/>
      <c r="AL62" s="604"/>
      <c r="AM62" s="597"/>
      <c r="AN62" s="601"/>
      <c r="AO62" s="601"/>
      <c r="AP62" s="602"/>
      <c r="AQ62" s="605"/>
    </row>
    <row r="63" spans="1:43" s="447" customFormat="1">
      <c r="A63" s="715" t="s">
        <v>181</v>
      </c>
      <c r="B63" s="606" t="s">
        <v>182</v>
      </c>
      <c r="C63" s="596"/>
      <c r="D63" s="585"/>
      <c r="E63" s="597"/>
      <c r="F63" s="598"/>
      <c r="G63" s="598"/>
      <c r="H63" s="599"/>
      <c r="I63" s="600"/>
      <c r="J63" s="597"/>
      <c r="K63" s="597"/>
      <c r="L63" s="599"/>
      <c r="M63" s="597"/>
      <c r="N63" s="597"/>
      <c r="O63" s="597"/>
      <c r="P63" s="585"/>
      <c r="Q63" s="585"/>
      <c r="R63" s="597"/>
      <c r="S63" s="585"/>
      <c r="T63" s="585"/>
      <c r="U63" s="585"/>
      <c r="V63" s="585"/>
      <c r="W63" s="598"/>
      <c r="X63" s="598"/>
      <c r="Y63" s="598"/>
      <c r="Z63" s="597"/>
      <c r="AA63" s="601"/>
      <c r="AB63" s="602"/>
      <c r="AC63" s="603"/>
      <c r="AD63" s="597"/>
      <c r="AE63" s="597"/>
      <c r="AF63" s="597"/>
      <c r="AG63" s="597"/>
      <c r="AH63" s="585"/>
      <c r="AI63" s="597"/>
      <c r="AJ63" s="597"/>
      <c r="AK63" s="604"/>
      <c r="AL63" s="604"/>
      <c r="AM63" s="597"/>
      <c r="AN63" s="601"/>
      <c r="AO63" s="601"/>
      <c r="AP63" s="602"/>
      <c r="AQ63" s="605"/>
    </row>
    <row r="64" spans="1:43" s="447" customFormat="1">
      <c r="A64" s="715" t="s">
        <v>183</v>
      </c>
      <c r="B64" s="606"/>
      <c r="C64" s="596"/>
      <c r="D64" s="585"/>
      <c r="E64" s="597"/>
      <c r="F64" s="598"/>
      <c r="G64" s="598"/>
      <c r="H64" s="599"/>
      <c r="I64" s="600"/>
      <c r="J64" s="597"/>
      <c r="K64" s="597"/>
      <c r="L64" s="599"/>
      <c r="M64" s="597"/>
      <c r="N64" s="597"/>
      <c r="O64" s="597"/>
      <c r="P64" s="585"/>
      <c r="Q64" s="585"/>
      <c r="R64" s="597"/>
      <c r="S64" s="585"/>
      <c r="T64" s="585"/>
      <c r="U64" s="585"/>
      <c r="V64" s="585"/>
      <c r="W64" s="598"/>
      <c r="X64" s="598"/>
      <c r="Y64" s="598"/>
      <c r="Z64" s="597"/>
      <c r="AA64" s="607"/>
      <c r="AB64" s="602"/>
      <c r="AC64" s="603"/>
      <c r="AD64" s="597"/>
      <c r="AE64" s="597"/>
      <c r="AF64" s="597"/>
      <c r="AG64" s="597"/>
      <c r="AH64" s="585"/>
      <c r="AI64" s="597"/>
      <c r="AJ64" s="597"/>
      <c r="AK64" s="593"/>
      <c r="AL64" s="593"/>
      <c r="AM64" s="597"/>
      <c r="AN64" s="607"/>
      <c r="AO64" s="607"/>
      <c r="AP64" s="602"/>
      <c r="AQ64" s="605"/>
    </row>
    <row r="65" spans="1:43" s="447" customFormat="1">
      <c r="A65" s="704" t="s">
        <v>194</v>
      </c>
      <c r="B65" s="613"/>
      <c r="C65" s="614"/>
      <c r="D65" s="620"/>
      <c r="E65" s="620"/>
      <c r="F65" s="616"/>
      <c r="G65" s="616"/>
      <c r="H65" s="618"/>
      <c r="I65" s="619"/>
      <c r="J65" s="619"/>
      <c r="K65" s="619"/>
      <c r="L65" s="618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16"/>
      <c r="X65" s="616"/>
      <c r="Y65" s="616"/>
      <c r="Z65" s="619"/>
      <c r="AA65" s="618"/>
      <c r="AB65" s="621"/>
      <c r="AC65" s="622"/>
      <c r="AD65" s="620"/>
      <c r="AE65" s="620"/>
      <c r="AF65" s="620"/>
      <c r="AG65" s="620"/>
      <c r="AH65" s="620"/>
      <c r="AI65" s="620"/>
      <c r="AJ65" s="620"/>
      <c r="AK65" s="620"/>
      <c r="AL65" s="619"/>
      <c r="AM65" s="619"/>
      <c r="AN65" s="618"/>
      <c r="AO65" s="618"/>
      <c r="AP65" s="621"/>
      <c r="AQ65" s="658"/>
    </row>
    <row r="66" spans="1:43" s="447" customFormat="1">
      <c r="A66" s="715" t="s">
        <v>184</v>
      </c>
      <c r="B66" s="606" t="s">
        <v>185</v>
      </c>
      <c r="C66" s="596"/>
      <c r="D66" s="585"/>
      <c r="E66" s="597"/>
      <c r="F66" s="598"/>
      <c r="G66" s="598"/>
      <c r="H66" s="599"/>
      <c r="I66" s="600"/>
      <c r="J66" s="597"/>
      <c r="K66" s="597"/>
      <c r="L66" s="599"/>
      <c r="M66" s="597"/>
      <c r="N66" s="597"/>
      <c r="O66" s="597"/>
      <c r="P66" s="585"/>
      <c r="Q66" s="585"/>
      <c r="R66" s="597"/>
      <c r="S66" s="585"/>
      <c r="T66" s="585"/>
      <c r="U66" s="585"/>
      <c r="V66" s="585"/>
      <c r="W66" s="598"/>
      <c r="X66" s="598"/>
      <c r="Y66" s="598"/>
      <c r="Z66" s="597"/>
      <c r="AA66" s="607"/>
      <c r="AB66" s="602"/>
      <c r="AC66" s="603"/>
      <c r="AD66" s="597"/>
      <c r="AE66" s="597"/>
      <c r="AF66" s="597"/>
      <c r="AG66" s="597"/>
      <c r="AH66" s="585"/>
      <c r="AI66" s="597"/>
      <c r="AJ66" s="597"/>
      <c r="AK66" s="593"/>
      <c r="AL66" s="593"/>
      <c r="AM66" s="597"/>
      <c r="AN66" s="607"/>
      <c r="AO66" s="607"/>
      <c r="AP66" s="602"/>
      <c r="AQ66" s="605"/>
    </row>
    <row r="67" spans="1:43" s="447" customFormat="1">
      <c r="A67" s="715" t="s">
        <v>186</v>
      </c>
      <c r="B67" s="659">
        <v>84</v>
      </c>
      <c r="C67" s="596"/>
      <c r="D67" s="585"/>
      <c r="E67" s="597"/>
      <c r="F67" s="598"/>
      <c r="G67" s="598"/>
      <c r="H67" s="599"/>
      <c r="I67" s="600"/>
      <c r="J67" s="597"/>
      <c r="K67" s="597"/>
      <c r="L67" s="599"/>
      <c r="M67" s="597"/>
      <c r="N67" s="597"/>
      <c r="O67" s="597"/>
      <c r="P67" s="585"/>
      <c r="Q67" s="585"/>
      <c r="R67" s="597"/>
      <c r="S67" s="585"/>
      <c r="T67" s="585"/>
      <c r="U67" s="585"/>
      <c r="V67" s="585"/>
      <c r="W67" s="598"/>
      <c r="X67" s="598"/>
      <c r="Y67" s="598"/>
      <c r="Z67" s="597"/>
      <c r="AA67" s="601"/>
      <c r="AB67" s="602"/>
      <c r="AC67" s="603"/>
      <c r="AD67" s="597"/>
      <c r="AE67" s="597"/>
      <c r="AF67" s="597"/>
      <c r="AG67" s="597"/>
      <c r="AH67" s="585"/>
      <c r="AI67" s="597"/>
      <c r="AJ67" s="597"/>
      <c r="AK67" s="604"/>
      <c r="AL67" s="604"/>
      <c r="AM67" s="597"/>
      <c r="AN67" s="601"/>
      <c r="AO67" s="601"/>
      <c r="AP67" s="602"/>
      <c r="AQ67" s="605"/>
    </row>
    <row r="68" spans="1:43" s="447" customFormat="1">
      <c r="A68" s="715" t="s">
        <v>187</v>
      </c>
      <c r="B68" s="659">
        <v>85</v>
      </c>
      <c r="C68" s="596"/>
      <c r="D68" s="600"/>
      <c r="E68" s="597"/>
      <c r="F68" s="598"/>
      <c r="G68" s="598"/>
      <c r="H68" s="599"/>
      <c r="I68" s="600"/>
      <c r="J68" s="597"/>
      <c r="K68" s="597"/>
      <c r="L68" s="599"/>
      <c r="M68" s="597"/>
      <c r="N68" s="597"/>
      <c r="O68" s="597"/>
      <c r="P68" s="585"/>
      <c r="Q68" s="600"/>
      <c r="R68" s="597"/>
      <c r="S68" s="600"/>
      <c r="T68" s="600"/>
      <c r="U68" s="600"/>
      <c r="V68" s="600"/>
      <c r="W68" s="598"/>
      <c r="X68" s="598"/>
      <c r="Y68" s="598"/>
      <c r="Z68" s="597"/>
      <c r="AA68" s="601"/>
      <c r="AB68" s="602"/>
      <c r="AC68" s="603"/>
      <c r="AD68" s="597"/>
      <c r="AE68" s="597"/>
      <c r="AF68" s="597"/>
      <c r="AG68" s="597"/>
      <c r="AH68" s="585"/>
      <c r="AI68" s="597"/>
      <c r="AJ68" s="597"/>
      <c r="AK68" s="604"/>
      <c r="AL68" s="604"/>
      <c r="AM68" s="597"/>
      <c r="AN68" s="601"/>
      <c r="AO68" s="601"/>
      <c r="AP68" s="602"/>
      <c r="AQ68" s="605"/>
    </row>
    <row r="69" spans="1:43" s="447" customFormat="1">
      <c r="A69" s="715" t="s">
        <v>188</v>
      </c>
      <c r="B69" s="606" t="s">
        <v>189</v>
      </c>
      <c r="C69" s="596"/>
      <c r="D69" s="585"/>
      <c r="E69" s="597"/>
      <c r="F69" s="598"/>
      <c r="G69" s="598"/>
      <c r="H69" s="599"/>
      <c r="I69" s="600"/>
      <c r="J69" s="597"/>
      <c r="K69" s="597"/>
      <c r="L69" s="599"/>
      <c r="M69" s="597"/>
      <c r="N69" s="597"/>
      <c r="O69" s="597"/>
      <c r="P69" s="585"/>
      <c r="Q69" s="585"/>
      <c r="R69" s="597"/>
      <c r="S69" s="585"/>
      <c r="T69" s="585"/>
      <c r="U69" s="585"/>
      <c r="V69" s="585"/>
      <c r="W69" s="598"/>
      <c r="X69" s="598"/>
      <c r="Y69" s="598"/>
      <c r="Z69" s="597"/>
      <c r="AA69" s="601"/>
      <c r="AB69" s="602"/>
      <c r="AC69" s="603"/>
      <c r="AD69" s="597"/>
      <c r="AE69" s="597"/>
      <c r="AF69" s="597"/>
      <c r="AG69" s="597"/>
      <c r="AH69" s="585"/>
      <c r="AI69" s="597"/>
      <c r="AJ69" s="597"/>
      <c r="AK69" s="604"/>
      <c r="AL69" s="604"/>
      <c r="AM69" s="597"/>
      <c r="AN69" s="601"/>
      <c r="AO69" s="601"/>
      <c r="AP69" s="602"/>
      <c r="AQ69" s="605"/>
    </row>
    <row r="70" spans="1:43" s="447" customFormat="1">
      <c r="A70" s="705" t="s">
        <v>41</v>
      </c>
      <c r="B70" s="528"/>
      <c r="C70" s="660"/>
      <c r="D70" s="661"/>
      <c r="E70" s="662"/>
      <c r="F70" s="663"/>
      <c r="G70" s="663"/>
      <c r="H70" s="664"/>
      <c r="I70" s="661"/>
      <c r="J70" s="662"/>
      <c r="K70" s="662"/>
      <c r="L70" s="664"/>
      <c r="M70" s="662"/>
      <c r="N70" s="662"/>
      <c r="O70" s="662"/>
      <c r="P70" s="662"/>
      <c r="Q70" s="662"/>
      <c r="R70" s="662"/>
      <c r="S70" s="662"/>
      <c r="T70" s="662"/>
      <c r="U70" s="662"/>
      <c r="V70" s="630"/>
      <c r="W70" s="663"/>
      <c r="X70" s="663"/>
      <c r="Y70" s="663"/>
      <c r="Z70" s="662"/>
      <c r="AA70" s="664"/>
      <c r="AB70" s="665"/>
      <c r="AC70" s="666"/>
      <c r="AD70" s="662"/>
      <c r="AE70" s="662"/>
      <c r="AF70" s="662"/>
      <c r="AG70" s="662"/>
      <c r="AH70" s="662"/>
      <c r="AI70" s="662"/>
      <c r="AJ70" s="662"/>
      <c r="AK70" s="665"/>
      <c r="AL70" s="665"/>
      <c r="AM70" s="662"/>
      <c r="AN70" s="664"/>
      <c r="AO70" s="664"/>
      <c r="AP70" s="665"/>
      <c r="AQ70" s="623"/>
    </row>
    <row r="71" spans="1:43" s="447" customFormat="1" ht="13.8" thickBot="1">
      <c r="A71" s="706" t="s">
        <v>132</v>
      </c>
      <c r="B71" s="505"/>
      <c r="C71" s="645"/>
      <c r="D71" s="650"/>
      <c r="E71" s="651"/>
      <c r="F71" s="648"/>
      <c r="G71" s="648"/>
      <c r="H71" s="649"/>
      <c r="I71" s="650"/>
      <c r="J71" s="651"/>
      <c r="K71" s="651"/>
      <c r="L71" s="649"/>
      <c r="M71" s="651"/>
      <c r="N71" s="651"/>
      <c r="O71" s="651"/>
      <c r="P71" s="651"/>
      <c r="Q71" s="651"/>
      <c r="R71" s="651"/>
      <c r="S71" s="651"/>
      <c r="T71" s="651"/>
      <c r="U71" s="647"/>
      <c r="V71" s="651"/>
      <c r="W71" s="648"/>
      <c r="X71" s="648"/>
      <c r="Y71" s="648"/>
      <c r="Z71" s="651"/>
      <c r="AA71" s="649"/>
      <c r="AB71" s="652"/>
      <c r="AC71" s="653"/>
      <c r="AD71" s="651"/>
      <c r="AE71" s="651"/>
      <c r="AF71" s="651"/>
      <c r="AG71" s="651"/>
      <c r="AH71" s="651"/>
      <c r="AI71" s="651"/>
      <c r="AJ71" s="651"/>
      <c r="AK71" s="654"/>
      <c r="AL71" s="654"/>
      <c r="AM71" s="651"/>
      <c r="AN71" s="649"/>
      <c r="AO71" s="655"/>
      <c r="AP71" s="652"/>
      <c r="AQ71" s="667"/>
    </row>
    <row r="72" spans="1:43" s="447" customFormat="1" ht="13.8" thickBot="1">
      <c r="A72" s="554" t="s">
        <v>42</v>
      </c>
      <c r="B72" s="555"/>
      <c r="C72" s="668"/>
      <c r="D72" s="669"/>
      <c r="E72" s="670"/>
      <c r="F72" s="671"/>
      <c r="G72" s="671"/>
      <c r="H72" s="570"/>
      <c r="I72" s="669"/>
      <c r="J72" s="670"/>
      <c r="K72" s="670"/>
      <c r="L72" s="570"/>
      <c r="M72" s="670"/>
      <c r="N72" s="670"/>
      <c r="O72" s="670"/>
      <c r="P72" s="670"/>
      <c r="Q72" s="670"/>
      <c r="R72" s="670"/>
      <c r="S72" s="670"/>
      <c r="T72" s="670"/>
      <c r="U72" s="670"/>
      <c r="V72" s="670"/>
      <c r="W72" s="671"/>
      <c r="X72" s="671"/>
      <c r="Y72" s="671"/>
      <c r="Z72" s="670"/>
      <c r="AA72" s="570"/>
      <c r="AB72" s="672"/>
      <c r="AC72" s="673"/>
      <c r="AD72" s="670"/>
      <c r="AE72" s="670"/>
      <c r="AF72" s="670"/>
      <c r="AG72" s="670"/>
      <c r="AH72" s="670"/>
      <c r="AI72" s="670"/>
      <c r="AJ72" s="670"/>
      <c r="AK72" s="672"/>
      <c r="AL72" s="672"/>
      <c r="AM72" s="670"/>
      <c r="AN72" s="570"/>
      <c r="AO72" s="570"/>
      <c r="AP72" s="672"/>
      <c r="AQ72" s="573"/>
    </row>
    <row r="73" spans="1:43" s="676" customFormat="1">
      <c r="A73" s="674"/>
      <c r="B73" s="675"/>
      <c r="C73" s="89"/>
      <c r="D73" s="89"/>
      <c r="E73" s="89"/>
      <c r="F73" s="89"/>
      <c r="G73" s="89"/>
      <c r="H73" s="89"/>
      <c r="I73" s="89"/>
      <c r="J73" s="89"/>
      <c r="K73" s="89"/>
      <c r="L73" s="205"/>
      <c r="M73" s="89"/>
      <c r="N73" s="89"/>
      <c r="Q73" s="89"/>
      <c r="R73" s="89"/>
      <c r="S73" s="89"/>
      <c r="T73" s="89"/>
      <c r="U73" s="89"/>
      <c r="V73" s="89"/>
      <c r="W73" s="83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</row>
    <row r="74" spans="1:43">
      <c r="A74" s="677" t="s">
        <v>251</v>
      </c>
      <c r="B74" s="678"/>
      <c r="C74" s="679"/>
      <c r="D74" s="679"/>
      <c r="E74" s="679"/>
      <c r="F74" s="679"/>
      <c r="G74" s="679"/>
      <c r="H74" s="679"/>
      <c r="I74" s="679"/>
      <c r="J74" s="679"/>
      <c r="K74" s="679"/>
      <c r="L74" s="679"/>
      <c r="M74" s="679"/>
      <c r="N74" s="679"/>
      <c r="O74" s="679"/>
      <c r="P74" s="679"/>
      <c r="Q74" s="679"/>
      <c r="R74" s="679"/>
      <c r="S74" s="679"/>
      <c r="T74" s="679"/>
      <c r="U74" s="679"/>
      <c r="V74" s="679"/>
      <c r="W74" s="679"/>
      <c r="X74" s="679"/>
      <c r="Y74" s="679"/>
      <c r="Z74" s="679"/>
      <c r="AA74" s="679"/>
      <c r="AB74" s="679"/>
      <c r="AC74" s="679"/>
      <c r="AD74" s="679"/>
      <c r="AE74" s="679"/>
      <c r="AF74" s="679"/>
      <c r="AG74" s="679"/>
      <c r="AH74" s="679"/>
      <c r="AI74" s="679"/>
      <c r="AJ74" s="679"/>
      <c r="AK74" s="679"/>
      <c r="AL74" s="679"/>
      <c r="AM74" s="679"/>
      <c r="AN74" s="679"/>
      <c r="AO74" s="679"/>
      <c r="AP74" s="679"/>
      <c r="AQ74" s="679"/>
    </row>
    <row r="75" spans="1:43">
      <c r="B75" s="681"/>
      <c r="C75" s="679"/>
      <c r="D75" s="679"/>
      <c r="E75" s="679"/>
      <c r="F75" s="679"/>
      <c r="G75" s="679"/>
      <c r="H75" s="679"/>
      <c r="I75" s="679"/>
      <c r="J75" s="679"/>
      <c r="K75" s="679"/>
      <c r="L75" s="679"/>
      <c r="M75" s="679"/>
      <c r="N75" s="679"/>
      <c r="O75" s="679"/>
      <c r="P75" s="679"/>
      <c r="Q75" s="679"/>
      <c r="R75" s="679"/>
      <c r="S75" s="679"/>
      <c r="T75" s="679"/>
      <c r="U75" s="679"/>
      <c r="V75" s="679"/>
      <c r="W75" s="679"/>
      <c r="X75" s="679"/>
      <c r="Y75" s="679"/>
      <c r="Z75" s="679"/>
      <c r="AA75" s="679"/>
      <c r="AB75" s="679"/>
      <c r="AC75" s="679"/>
      <c r="AD75" s="679"/>
      <c r="AE75" s="679"/>
      <c r="AF75" s="679"/>
      <c r="AG75" s="679"/>
      <c r="AH75" s="679"/>
      <c r="AI75" s="679"/>
      <c r="AJ75" s="679"/>
      <c r="AK75" s="679"/>
      <c r="AL75" s="679"/>
      <c r="AM75" s="679"/>
      <c r="AN75" s="679"/>
      <c r="AO75" s="679"/>
      <c r="AP75" s="679"/>
      <c r="AQ75" s="679"/>
    </row>
    <row r="76" spans="1:43">
      <c r="B76" s="682"/>
      <c r="C76" s="679"/>
      <c r="D76" s="679"/>
      <c r="E76" s="679"/>
      <c r="F76" s="679"/>
      <c r="G76" s="679"/>
      <c r="H76" s="679"/>
      <c r="I76" s="679"/>
      <c r="J76" s="679"/>
      <c r="K76" s="679"/>
      <c r="L76" s="679"/>
      <c r="M76" s="679"/>
      <c r="N76" s="679"/>
      <c r="O76" s="679"/>
      <c r="P76" s="679"/>
      <c r="Q76" s="679"/>
      <c r="R76" s="679"/>
      <c r="S76" s="679"/>
      <c r="T76" s="679"/>
      <c r="U76" s="679"/>
      <c r="V76" s="679"/>
      <c r="W76" s="679"/>
      <c r="X76" s="679"/>
      <c r="Y76" s="679"/>
      <c r="Z76" s="679"/>
      <c r="AA76" s="679"/>
      <c r="AB76" s="679"/>
      <c r="AC76" s="679"/>
      <c r="AD76" s="679"/>
      <c r="AE76" s="679"/>
      <c r="AF76" s="679"/>
      <c r="AG76" s="679"/>
      <c r="AH76" s="679"/>
      <c r="AI76" s="679"/>
      <c r="AJ76" s="679"/>
      <c r="AK76" s="679"/>
      <c r="AL76" s="679"/>
      <c r="AM76" s="679"/>
      <c r="AN76" s="679"/>
      <c r="AO76" s="679"/>
      <c r="AP76" s="679"/>
      <c r="AQ76" s="679"/>
    </row>
    <row r="78" spans="1:43">
      <c r="L78" s="157"/>
    </row>
    <row r="79" spans="1:43">
      <c r="L79" s="157"/>
    </row>
    <row r="80" spans="1:43">
      <c r="L80" s="157"/>
    </row>
    <row r="81" spans="1:44">
      <c r="L81" s="157"/>
    </row>
    <row r="82" spans="1:44">
      <c r="L82" s="157"/>
    </row>
    <row r="84" spans="1:44" s="106" customFormat="1">
      <c r="A84" s="683"/>
      <c r="B84" s="684"/>
      <c r="C84" s="89"/>
      <c r="D84" s="89"/>
      <c r="E84" s="89"/>
      <c r="H84" s="89"/>
      <c r="L84" s="157"/>
      <c r="M84" s="157"/>
      <c r="N84" s="157"/>
      <c r="O84" s="157"/>
      <c r="P84" s="157"/>
      <c r="Q84" s="159"/>
      <c r="R84" s="157"/>
      <c r="S84" s="157"/>
      <c r="T84" s="157"/>
      <c r="U84" s="157"/>
      <c r="V84" s="157"/>
      <c r="W84" s="157"/>
      <c r="X84" s="157"/>
      <c r="Y84" s="159"/>
      <c r="AA84" s="158"/>
      <c r="AB84" s="158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8"/>
      <c r="AP84" s="158"/>
      <c r="AQ84" s="157"/>
      <c r="AR84" s="680"/>
    </row>
    <row r="85" spans="1:44" s="106" customFormat="1">
      <c r="A85" s="683"/>
      <c r="B85" s="684"/>
      <c r="C85" s="89"/>
      <c r="D85" s="89"/>
      <c r="E85" s="89"/>
      <c r="H85" s="8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AA85" s="158"/>
      <c r="AB85" s="158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8"/>
      <c r="AP85" s="158"/>
      <c r="AQ85" s="157"/>
      <c r="AR85" s="680"/>
    </row>
    <row r="109" spans="3:43">
      <c r="C109" s="685"/>
      <c r="D109" s="685"/>
      <c r="E109" s="685"/>
      <c r="F109" s="686"/>
      <c r="G109" s="686"/>
      <c r="H109" s="685"/>
      <c r="I109" s="686"/>
      <c r="J109" s="686"/>
      <c r="K109" s="686"/>
      <c r="L109" s="687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688"/>
      <c r="X109" s="688"/>
      <c r="Y109" s="688"/>
      <c r="Z109" s="686"/>
      <c r="AA109" s="689"/>
      <c r="AB109" s="687"/>
      <c r="AC109" s="688"/>
      <c r="AD109" s="688"/>
      <c r="AE109" s="688"/>
      <c r="AF109" s="688"/>
      <c r="AG109" s="688"/>
      <c r="AH109" s="688"/>
      <c r="AI109" s="688"/>
      <c r="AJ109" s="688"/>
      <c r="AK109" s="688"/>
      <c r="AL109" s="688"/>
      <c r="AM109" s="688"/>
      <c r="AN109" s="688"/>
      <c r="AO109" s="689"/>
      <c r="AP109" s="690"/>
      <c r="AQ109" s="688"/>
    </row>
  </sheetData>
  <pageMargins left="0.19685039370078741" right="0.19685039370078741" top="0.59055118110236227" bottom="0.78740157480314965" header="0.31496062992125984" footer="0.19685039370078741"/>
  <pageSetup paperSize="9" scale="42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7"/>
  <dimension ref="A1:AS80"/>
  <sheetViews>
    <sheetView zoomScale="80" zoomScaleNormal="80" zoomScaleSheetLayoutView="70" workbookViewId="0">
      <pane xSplit="2" ySplit="1" topLeftCell="C55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155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32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769.25300338938962</v>
      </c>
      <c r="I2" s="10">
        <v>641.54900338938967</v>
      </c>
      <c r="J2" s="11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112.54355351036945</v>
      </c>
      <c r="AB2" s="13">
        <f>SUM(AC2:AM2)</f>
        <v>1012.5386366425736</v>
      </c>
      <c r="AC2" s="14">
        <v>69.358155996860006</v>
      </c>
      <c r="AD2" s="11">
        <v>565.277794202</v>
      </c>
      <c r="AE2" s="11">
        <v>202.60698519870647</v>
      </c>
      <c r="AF2" s="11">
        <v>56.952310673431782</v>
      </c>
      <c r="AG2" s="11">
        <v>41.736329926648381</v>
      </c>
      <c r="AH2" s="11">
        <v>13.60554532380441</v>
      </c>
      <c r="AI2" s="11">
        <v>24.297435161471999</v>
      </c>
      <c r="AJ2" s="11">
        <v>0</v>
      </c>
      <c r="AK2" s="10">
        <v>0.27016169728431744</v>
      </c>
      <c r="AL2" s="10">
        <v>11.427707745270592</v>
      </c>
      <c r="AM2" s="8">
        <v>27.006210717095595</v>
      </c>
      <c r="AN2" s="15">
        <v>68.785308110489211</v>
      </c>
      <c r="AO2" s="15"/>
      <c r="AP2" s="13"/>
      <c r="AQ2" s="16">
        <f>C2+H2+L2+AA2+AB2+AN2+AO2+AP2</f>
        <v>1963.1205016528218</v>
      </c>
      <c r="AS2" s="293"/>
    </row>
    <row r="3" spans="1:45" ht="12.75" customHeight="1">
      <c r="A3" s="17" t="s">
        <v>1</v>
      </c>
      <c r="B3" s="18"/>
      <c r="C3" s="19">
        <f>SUM(D3:G3)</f>
        <v>1520.7679219745698</v>
      </c>
      <c r="D3" s="20">
        <v>1447.0394066613358</v>
      </c>
      <c r="E3" s="169">
        <v>55.614644562435856</v>
      </c>
      <c r="F3" s="22"/>
      <c r="G3" s="22">
        <v>18.113870750798146</v>
      </c>
      <c r="H3" s="23">
        <f>SUM(I3:K3)</f>
        <v>0</v>
      </c>
      <c r="I3" s="24"/>
      <c r="J3" s="25"/>
      <c r="K3" s="25"/>
      <c r="L3" s="23">
        <f>SUM(M3:Z3)</f>
        <v>9108.7849140250219</v>
      </c>
      <c r="M3" s="24">
        <v>3725.1582678477998</v>
      </c>
      <c r="N3" s="24">
        <v>0</v>
      </c>
      <c r="O3" s="25">
        <v>0</v>
      </c>
      <c r="P3" s="25">
        <v>847.66482598888888</v>
      </c>
      <c r="Q3" s="25">
        <v>446.09681081056004</v>
      </c>
      <c r="R3" s="25">
        <v>1215.53298794088</v>
      </c>
      <c r="S3" s="25">
        <v>118.23049259237288</v>
      </c>
      <c r="T3" s="25">
        <v>120.28455064966059</v>
      </c>
      <c r="U3" s="25">
        <v>2267.71850562705</v>
      </c>
      <c r="V3" s="25">
        <v>151.59246844242449</v>
      </c>
      <c r="W3" s="22">
        <v>0</v>
      </c>
      <c r="X3" s="22">
        <v>174.11012198396813</v>
      </c>
      <c r="Y3" s="22">
        <v>1.367178636</v>
      </c>
      <c r="Z3" s="25">
        <v>41.028703505418363</v>
      </c>
      <c r="AA3" s="23">
        <v>3628.7520365355981</v>
      </c>
      <c r="AB3" s="26">
        <f>SUM(AC3:AM3)</f>
        <v>124.34969948785199</v>
      </c>
      <c r="AC3" s="27"/>
      <c r="AD3" s="25"/>
      <c r="AE3" s="25">
        <v>27.342844777163993</v>
      </c>
      <c r="AF3" s="25"/>
      <c r="AG3" s="25"/>
      <c r="AH3" s="25"/>
      <c r="AI3" s="25">
        <v>68.158594671936001</v>
      </c>
      <c r="AJ3" s="25">
        <v>28.848260038751999</v>
      </c>
      <c r="AK3" s="24"/>
      <c r="AL3" s="24"/>
      <c r="AM3" s="22"/>
      <c r="AN3" s="28"/>
      <c r="AO3" s="28">
        <v>150.66980699999999</v>
      </c>
      <c r="AP3" s="26"/>
      <c r="AQ3" s="29">
        <f t="shared" ref="AQ3:AQ20" si="0">C3+H3+L3+AA3+AB3+AN3+AO3+AP3</f>
        <v>14533.324379023041</v>
      </c>
      <c r="AS3" s="293"/>
    </row>
    <row r="4" spans="1:45" ht="12.75" customHeight="1">
      <c r="A4" s="17" t="s">
        <v>2</v>
      </c>
      <c r="B4" s="18"/>
      <c r="C4" s="19">
        <f>SUM(D4:G4)</f>
        <v>11.4325550038792</v>
      </c>
      <c r="D4" s="20">
        <v>0</v>
      </c>
      <c r="E4" s="21">
        <v>10.291667649999999</v>
      </c>
      <c r="F4" s="22"/>
      <c r="G4" s="22">
        <v>1.1408873538792002</v>
      </c>
      <c r="H4" s="23">
        <f>SUM(I4:K4)</f>
        <v>6.9838950000000004</v>
      </c>
      <c r="I4" s="24"/>
      <c r="J4" s="25"/>
      <c r="K4" s="25">
        <v>6.9838950000000004</v>
      </c>
      <c r="L4" s="23">
        <f>SUM(M4:Z4)</f>
        <v>1777.4218968054063</v>
      </c>
      <c r="M4" s="24">
        <v>0</v>
      </c>
      <c r="N4" s="24">
        <v>0</v>
      </c>
      <c r="O4" s="25"/>
      <c r="P4" s="25">
        <v>414.29421579999996</v>
      </c>
      <c r="Q4" s="25">
        <v>18.861340039360002</v>
      </c>
      <c r="R4" s="25">
        <v>84.796615891200005</v>
      </c>
      <c r="S4" s="25">
        <v>1147.0051231689265</v>
      </c>
      <c r="T4" s="25">
        <v>16.342021913054833</v>
      </c>
      <c r="U4" s="25">
        <v>60.418044008114961</v>
      </c>
      <c r="V4" s="25">
        <v>0.439036343074581</v>
      </c>
      <c r="W4" s="22">
        <v>26.2553830269337</v>
      </c>
      <c r="X4" s="22">
        <v>1.1153465727415872</v>
      </c>
      <c r="Y4" s="22">
        <v>3.7541720000000001E-3</v>
      </c>
      <c r="Z4" s="25">
        <v>7.8910158700000004</v>
      </c>
      <c r="AA4" s="23">
        <v>0</v>
      </c>
      <c r="AB4" s="26">
        <f>SUM(AC4:AM4)</f>
        <v>0.20694933359999998</v>
      </c>
      <c r="AC4" s="27"/>
      <c r="AD4" s="25"/>
      <c r="AE4" s="25">
        <v>0.20694933359999998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92.759986999999981</v>
      </c>
      <c r="AP4" s="26"/>
      <c r="AQ4" s="29">
        <f t="shared" si="0"/>
        <v>1888.8052831428854</v>
      </c>
      <c r="AS4" s="293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159.60393936750791</v>
      </c>
      <c r="M5" s="24"/>
      <c r="N5" s="24"/>
      <c r="O5" s="25"/>
      <c r="P5" s="25"/>
      <c r="Q5" s="25"/>
      <c r="R5" s="25"/>
      <c r="S5" s="25">
        <v>13.614509187288135</v>
      </c>
      <c r="T5" s="25"/>
      <c r="U5" s="25">
        <v>145.98943018021978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159.60393936750791</v>
      </c>
      <c r="AS5" s="293"/>
    </row>
    <row r="6" spans="1:45" ht="12.75" customHeight="1" thickBot="1">
      <c r="A6" s="30" t="s">
        <v>4</v>
      </c>
      <c r="B6" s="31"/>
      <c r="C6" s="19">
        <f>SUM(D6:G6)</f>
        <v>-43.703338123869152</v>
      </c>
      <c r="D6" s="32">
        <v>-50.221743094849955</v>
      </c>
      <c r="E6" s="22">
        <v>6.1992574654499997</v>
      </c>
      <c r="F6" s="33"/>
      <c r="G6" s="33">
        <v>0.31914750553080012</v>
      </c>
      <c r="H6" s="34">
        <f>SUM(I6:K6)</f>
        <v>4.563190762302602</v>
      </c>
      <c r="I6" s="35">
        <v>-9.5188932376973998</v>
      </c>
      <c r="J6" s="35">
        <v>0</v>
      </c>
      <c r="K6" s="35">
        <v>14.082084000000002</v>
      </c>
      <c r="L6" s="34">
        <f>SUM(M6:Z6)</f>
        <v>-311.06308366264363</v>
      </c>
      <c r="M6" s="24">
        <v>-310.50166782419996</v>
      </c>
      <c r="N6" s="24">
        <v>-1.0649999999999999</v>
      </c>
      <c r="O6" s="25"/>
      <c r="P6" s="25">
        <v>9.5819328000000006</v>
      </c>
      <c r="Q6" s="25">
        <v>-7.0956714192000003</v>
      </c>
      <c r="R6" s="25">
        <v>9.0425080329600007</v>
      </c>
      <c r="S6" s="25">
        <v>-0.9849</v>
      </c>
      <c r="T6" s="25">
        <v>-0.46439142845953013</v>
      </c>
      <c r="U6" s="25">
        <v>-4.8885123185122588</v>
      </c>
      <c r="V6" s="25">
        <v>-2.6442048429390725</v>
      </c>
      <c r="W6" s="33">
        <v>-2.0431766622928174</v>
      </c>
      <c r="X6" s="33">
        <v>0</v>
      </c>
      <c r="Y6" s="33">
        <v>0</v>
      </c>
      <c r="Z6" s="35">
        <v>0</v>
      </c>
      <c r="AA6" s="34">
        <v>27.781578100882903</v>
      </c>
      <c r="AB6" s="37">
        <f>SUM(AC6:AM6)</f>
        <v>0.72148638030000012</v>
      </c>
      <c r="AC6" s="38"/>
      <c r="AD6" s="36"/>
      <c r="AE6" s="36">
        <v>-0.57376879333199993</v>
      </c>
      <c r="AF6" s="36"/>
      <c r="AG6" s="36"/>
      <c r="AH6" s="36"/>
      <c r="AI6" s="36">
        <v>1.576354830144</v>
      </c>
      <c r="AJ6" s="36">
        <v>-0.28109965651199997</v>
      </c>
      <c r="AK6" s="35"/>
      <c r="AL6" s="35"/>
      <c r="AM6" s="33"/>
      <c r="AN6" s="40"/>
      <c r="AO6" s="40"/>
      <c r="AP6" s="37"/>
      <c r="AQ6" s="41">
        <f t="shared" si="0"/>
        <v>-321.70016654302731</v>
      </c>
      <c r="AS6" s="293"/>
    </row>
    <row r="7" spans="1:45" s="49" customFormat="1" ht="12.75" customHeight="1">
      <c r="A7" s="50" t="s">
        <v>66</v>
      </c>
      <c r="B7" s="51"/>
      <c r="C7" s="52">
        <f t="shared" ref="C7:AP7" si="1">C2+C3-C4-C5+C6</f>
        <v>1465.6320288468216</v>
      </c>
      <c r="D7" s="57">
        <f t="shared" si="1"/>
        <v>1396.8176635664859</v>
      </c>
      <c r="E7" s="54">
        <f t="shared" si="1"/>
        <v>51.522234377885852</v>
      </c>
      <c r="F7" s="54">
        <f t="shared" si="1"/>
        <v>0</v>
      </c>
      <c r="G7" s="54">
        <f t="shared" si="1"/>
        <v>17.292130902449745</v>
      </c>
      <c r="H7" s="56">
        <f t="shared" si="1"/>
        <v>766.83229915169227</v>
      </c>
      <c r="I7" s="57">
        <f t="shared" si="1"/>
        <v>632.03011015169227</v>
      </c>
      <c r="J7" s="54">
        <f t="shared" si="1"/>
        <v>127.70399999999999</v>
      </c>
      <c r="K7" s="54">
        <f t="shared" si="1"/>
        <v>7.0981890000000014</v>
      </c>
      <c r="L7" s="56">
        <f t="shared" si="1"/>
        <v>6860.6959941894638</v>
      </c>
      <c r="M7" s="57">
        <f t="shared" si="1"/>
        <v>3414.6566000235998</v>
      </c>
      <c r="N7" s="57">
        <f t="shared" ref="N7" si="2">N2+N3-N4-N5+N6</f>
        <v>-1.0649999999999999</v>
      </c>
      <c r="O7" s="54">
        <f t="shared" si="1"/>
        <v>0</v>
      </c>
      <c r="P7" s="54">
        <f t="shared" si="1"/>
        <v>442.95254298888892</v>
      </c>
      <c r="Q7" s="54">
        <f t="shared" si="1"/>
        <v>420.13979935200001</v>
      </c>
      <c r="R7" s="54">
        <f t="shared" si="1"/>
        <v>1139.7788800826402</v>
      </c>
      <c r="S7" s="54">
        <f t="shared" si="1"/>
        <v>-1043.3740397638417</v>
      </c>
      <c r="T7" s="54">
        <f t="shared" si="1"/>
        <v>103.47813730814622</v>
      </c>
      <c r="U7" s="54">
        <f t="shared" si="1"/>
        <v>2056.4225191202031</v>
      </c>
      <c r="V7" s="54">
        <f t="shared" si="1"/>
        <v>148.50922725641084</v>
      </c>
      <c r="W7" s="54">
        <f t="shared" si="1"/>
        <v>-28.298559689226519</v>
      </c>
      <c r="X7" s="54">
        <f t="shared" si="1"/>
        <v>172.99477541122653</v>
      </c>
      <c r="Y7" s="54">
        <f t="shared" si="1"/>
        <v>1.3634244639999999</v>
      </c>
      <c r="Z7" s="54">
        <f t="shared" si="1"/>
        <v>33.137687635418359</v>
      </c>
      <c r="AA7" s="56">
        <f t="shared" si="1"/>
        <v>3769.0771681468505</v>
      </c>
      <c r="AB7" s="56">
        <f t="shared" si="1"/>
        <v>1137.4028731771255</v>
      </c>
      <c r="AC7" s="57">
        <f t="shared" si="1"/>
        <v>69.358155996860006</v>
      </c>
      <c r="AD7" s="54">
        <f t="shared" si="1"/>
        <v>565.277794202</v>
      </c>
      <c r="AE7" s="54">
        <f t="shared" si="1"/>
        <v>229.16911184893848</v>
      </c>
      <c r="AF7" s="54">
        <f t="shared" ref="AF7" si="3">AF2+AF3-AF4-AF5+AF6</f>
        <v>56.952310673431782</v>
      </c>
      <c r="AG7" s="54">
        <f t="shared" si="1"/>
        <v>41.736329926648381</v>
      </c>
      <c r="AH7" s="54">
        <f t="shared" si="1"/>
        <v>13.60554532380441</v>
      </c>
      <c r="AI7" s="54">
        <f t="shared" si="1"/>
        <v>94.032384663551994</v>
      </c>
      <c r="AJ7" s="54">
        <f t="shared" ref="AJ7" si="4">AJ2+AJ3-AJ4-AJ5+AJ6</f>
        <v>28.567160382239997</v>
      </c>
      <c r="AK7" s="53">
        <f t="shared" si="1"/>
        <v>0.27016169728431744</v>
      </c>
      <c r="AL7" s="53">
        <f t="shared" ref="AL7" si="5">AL2+AL3-AL4-AL5+AL6</f>
        <v>11.427707745270592</v>
      </c>
      <c r="AM7" s="57">
        <f t="shared" si="1"/>
        <v>27.006210717095595</v>
      </c>
      <c r="AN7" s="56">
        <f t="shared" si="1"/>
        <v>68.785308110489211</v>
      </c>
      <c r="AO7" s="56">
        <f t="shared" si="1"/>
        <v>57.909820000000011</v>
      </c>
      <c r="AP7" s="182">
        <f t="shared" si="1"/>
        <v>0</v>
      </c>
      <c r="AQ7" s="111">
        <f t="shared" si="0"/>
        <v>14126.335491622443</v>
      </c>
      <c r="AR7" s="2"/>
      <c r="AS7" s="293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1465.6320288468216</v>
      </c>
      <c r="D8" s="185">
        <f t="shared" si="6"/>
        <v>1396.8176635664859</v>
      </c>
      <c r="E8" s="188">
        <f t="shared" si="6"/>
        <v>51.522234377885852</v>
      </c>
      <c r="F8" s="189">
        <f t="shared" si="6"/>
        <v>0</v>
      </c>
      <c r="G8" s="189">
        <f t="shared" si="6"/>
        <v>17.292130902449745</v>
      </c>
      <c r="H8" s="190">
        <f t="shared" si="6"/>
        <v>766.83229915169227</v>
      </c>
      <c r="I8" s="185">
        <f t="shared" si="6"/>
        <v>632.03011015169227</v>
      </c>
      <c r="J8" s="188">
        <f t="shared" si="6"/>
        <v>127.70399999999999</v>
      </c>
      <c r="K8" s="188">
        <f t="shared" si="6"/>
        <v>7.0981890000000014</v>
      </c>
      <c r="L8" s="190">
        <f t="shared" si="6"/>
        <v>6653.2001066788189</v>
      </c>
      <c r="M8" s="185">
        <f t="shared" si="6"/>
        <v>3414.6566000235998</v>
      </c>
      <c r="N8" s="185">
        <f t="shared" si="6"/>
        <v>-1.0649999999999999</v>
      </c>
      <c r="O8" s="188">
        <f t="shared" si="6"/>
        <v>0</v>
      </c>
      <c r="P8" s="188">
        <f t="shared" si="6"/>
        <v>442.95254298888892</v>
      </c>
      <c r="Q8" s="188">
        <f t="shared" si="6"/>
        <v>420.13979935200001</v>
      </c>
      <c r="R8" s="188">
        <f t="shared" si="6"/>
        <v>1139.7788800826402</v>
      </c>
      <c r="S8" s="188">
        <f t="shared" si="6"/>
        <v>-1043.3740397638417</v>
      </c>
      <c r="T8" s="188">
        <f t="shared" si="6"/>
        <v>103.47813730814622</v>
      </c>
      <c r="U8" s="188">
        <f t="shared" si="6"/>
        <v>2056.4225191202031</v>
      </c>
      <c r="V8" s="188">
        <f t="shared" si="6"/>
        <v>148.50922725641084</v>
      </c>
      <c r="W8" s="189">
        <f t="shared" si="6"/>
        <v>-28.298559689226519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3769.0771681468505</v>
      </c>
      <c r="AB8" s="196">
        <f t="shared" si="6"/>
        <v>1137.4028731771255</v>
      </c>
      <c r="AC8" s="185">
        <f t="shared" si="6"/>
        <v>69.358155996860006</v>
      </c>
      <c r="AD8" s="188">
        <f t="shared" si="6"/>
        <v>565.277794202</v>
      </c>
      <c r="AE8" s="188">
        <f t="shared" si="6"/>
        <v>229.16911184893848</v>
      </c>
      <c r="AF8" s="188">
        <f t="shared" si="6"/>
        <v>56.952310673431782</v>
      </c>
      <c r="AG8" s="188">
        <f t="shared" si="6"/>
        <v>41.736329926648381</v>
      </c>
      <c r="AH8" s="188">
        <f t="shared" si="6"/>
        <v>13.60554532380441</v>
      </c>
      <c r="AI8" s="188">
        <f t="shared" si="6"/>
        <v>94.032384663551994</v>
      </c>
      <c r="AJ8" s="188">
        <f t="shared" ref="AJ8" si="7">AJ7-AJ27</f>
        <v>28.567160382239997</v>
      </c>
      <c r="AK8" s="210">
        <f t="shared" si="6"/>
        <v>0.27016169728431744</v>
      </c>
      <c r="AL8" s="210">
        <f t="shared" si="6"/>
        <v>11.427707745270592</v>
      </c>
      <c r="AM8" s="185">
        <f t="shared" si="6"/>
        <v>27.006210717095595</v>
      </c>
      <c r="AN8" s="190">
        <f t="shared" si="6"/>
        <v>68.785308110489211</v>
      </c>
      <c r="AO8" s="190">
        <f t="shared" si="6"/>
        <v>57.909820000000011</v>
      </c>
      <c r="AP8" s="185">
        <f t="shared" si="6"/>
        <v>0</v>
      </c>
      <c r="AQ8" s="186">
        <f t="shared" si="0"/>
        <v>13918.839604111798</v>
      </c>
      <c r="AR8" s="2"/>
      <c r="AS8" s="293"/>
    </row>
    <row r="9" spans="1:45" s="49" customFormat="1" ht="12.75" customHeight="1">
      <c r="A9" s="50" t="s">
        <v>5</v>
      </c>
      <c r="B9" s="51"/>
      <c r="C9" s="52">
        <f t="shared" ref="C9:AP9" si="8">SUM(C10:C14)</f>
        <v>1125.5727858645982</v>
      </c>
      <c r="D9" s="53">
        <f t="shared" si="8"/>
        <v>1125.5727858645982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622.84692903796383</v>
      </c>
      <c r="I9" s="53">
        <f t="shared" si="8"/>
        <v>622.84692903796383</v>
      </c>
      <c r="J9" s="54">
        <f t="shared" si="8"/>
        <v>0</v>
      </c>
      <c r="K9" s="54">
        <f t="shared" si="8"/>
        <v>0</v>
      </c>
      <c r="L9" s="56">
        <f t="shared" si="8"/>
        <v>3543.1311203239998</v>
      </c>
      <c r="M9" s="54">
        <f t="shared" si="8"/>
        <v>3442.0715999999998</v>
      </c>
      <c r="N9" s="54">
        <f t="shared" ref="N9" si="9">SUM(N10:N14)</f>
        <v>14.831599999999998</v>
      </c>
      <c r="O9" s="54">
        <f t="shared" si="8"/>
        <v>8.5425872566153824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58.029340981354551</v>
      </c>
      <c r="T9" s="54">
        <f t="shared" si="8"/>
        <v>0.63707342085838004</v>
      </c>
      <c r="U9" s="54">
        <f t="shared" si="8"/>
        <v>19.018918665171498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1944.9117927801467</v>
      </c>
      <c r="AB9" s="57">
        <f t="shared" si="8"/>
        <v>115.17168858760267</v>
      </c>
      <c r="AC9" s="58">
        <f t="shared" si="8"/>
        <v>0</v>
      </c>
      <c r="AD9" s="54">
        <f t="shared" si="8"/>
        <v>0</v>
      </c>
      <c r="AE9" s="54">
        <f t="shared" si="8"/>
        <v>42.846355078066928</v>
      </c>
      <c r="AF9" s="54">
        <f t="shared" ref="AF9" si="10">SUM(AF10:AF14)</f>
        <v>25.823031282108001</v>
      </c>
      <c r="AG9" s="54">
        <f t="shared" si="8"/>
        <v>41.736329926648381</v>
      </c>
      <c r="AH9" s="54">
        <f t="shared" si="8"/>
        <v>4.7659723007793584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24.810363388691997</v>
      </c>
      <c r="AO9" s="56">
        <f t="shared" si="8"/>
        <v>56.421942600000001</v>
      </c>
      <c r="AP9" s="57">
        <f t="shared" si="8"/>
        <v>0</v>
      </c>
      <c r="AQ9" s="59">
        <f t="shared" si="0"/>
        <v>7432.8666225830048</v>
      </c>
      <c r="AR9" s="2"/>
      <c r="AS9" s="293"/>
    </row>
    <row r="10" spans="1:45" ht="12.75" customHeight="1">
      <c r="A10" s="60" t="s">
        <v>220</v>
      </c>
      <c r="B10" s="61"/>
      <c r="C10" s="62">
        <f>SUM(D10:G10)</f>
        <v>1125.5727858645982</v>
      </c>
      <c r="D10" s="63">
        <v>1125.5727858645982</v>
      </c>
      <c r="E10" s="64"/>
      <c r="F10" s="65"/>
      <c r="G10" s="65"/>
      <c r="H10" s="66">
        <f>SUM(I10:K10)</f>
        <v>547.20073970697877</v>
      </c>
      <c r="I10" s="63">
        <v>547.20073970697877</v>
      </c>
      <c r="J10" s="64">
        <v>0</v>
      </c>
      <c r="K10" s="64"/>
      <c r="L10" s="66">
        <f>SUM(M10:Z10)</f>
        <v>77.048259646526049</v>
      </c>
      <c r="M10" s="64"/>
      <c r="N10" s="64"/>
      <c r="O10" s="64"/>
      <c r="P10" s="64"/>
      <c r="Q10" s="64"/>
      <c r="R10" s="64"/>
      <c r="S10" s="64">
        <v>58.029340981354551</v>
      </c>
      <c r="T10" s="64"/>
      <c r="U10" s="64">
        <v>19.018918665171498</v>
      </c>
      <c r="V10" s="64"/>
      <c r="W10" s="65"/>
      <c r="X10" s="65"/>
      <c r="Y10" s="65"/>
      <c r="Z10" s="64"/>
      <c r="AA10" s="66">
        <v>1619.9789481399689</v>
      </c>
      <c r="AB10" s="67">
        <f>SUM(AC10:AM10)</f>
        <v>107.88995955220193</v>
      </c>
      <c r="AC10" s="68"/>
      <c r="AD10" s="64"/>
      <c r="AE10" s="64">
        <v>40.330598343445544</v>
      </c>
      <c r="AF10" s="64">
        <v>25.823031282108001</v>
      </c>
      <c r="AG10" s="64">
        <v>41.736329926648381</v>
      </c>
      <c r="AH10" s="64"/>
      <c r="AI10" s="64"/>
      <c r="AJ10" s="64"/>
      <c r="AK10" s="63"/>
      <c r="AL10" s="63"/>
      <c r="AM10" s="65"/>
      <c r="AN10" s="70">
        <v>24.810363388691997</v>
      </c>
      <c r="AO10" s="66"/>
      <c r="AP10" s="67"/>
      <c r="AQ10" s="71">
        <f t="shared" si="0"/>
        <v>3502.501056298966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6.8342998573008806</v>
      </c>
      <c r="I11" s="24">
        <v>6.8342998573008806</v>
      </c>
      <c r="J11" s="25"/>
      <c r="K11" s="25"/>
      <c r="L11" s="23">
        <f>SUM(M11:Z11)</f>
        <v>9.1796606774737626</v>
      </c>
      <c r="M11" s="25"/>
      <c r="N11" s="127"/>
      <c r="O11" s="127">
        <v>8.5425872566153824</v>
      </c>
      <c r="P11" s="25"/>
      <c r="Q11" s="25"/>
      <c r="R11" s="25"/>
      <c r="S11" s="25">
        <v>0</v>
      </c>
      <c r="T11" s="25">
        <v>0.63707342085838004</v>
      </c>
      <c r="U11" s="25">
        <v>0</v>
      </c>
      <c r="V11" s="25"/>
      <c r="W11" s="22"/>
      <c r="X11" s="22"/>
      <c r="Y11" s="22"/>
      <c r="Z11" s="25"/>
      <c r="AA11" s="23">
        <v>281.63101374950594</v>
      </c>
      <c r="AB11" s="26">
        <f>SUM(AC11:AM11)</f>
        <v>7.281729035400744</v>
      </c>
      <c r="AC11" s="27"/>
      <c r="AD11" s="25"/>
      <c r="AE11" s="25">
        <v>2.515756734621386</v>
      </c>
      <c r="AF11" s="25"/>
      <c r="AG11" s="25"/>
      <c r="AH11" s="25">
        <v>4.7659723007793584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304.92670331968134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45.609850600000001</v>
      </c>
      <c r="AP12" s="26"/>
      <c r="AQ12" s="29">
        <f t="shared" si="0"/>
        <v>45.609850600000001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68.811889473684218</v>
      </c>
      <c r="I13" s="24">
        <v>68.811889473684218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68.811889473684218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3456.9031999999997</v>
      </c>
      <c r="M14" s="76">
        <v>3442.0715999999998</v>
      </c>
      <c r="N14" s="76">
        <v>14.831599999999998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43.301830890671894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10.812091999999998</v>
      </c>
      <c r="AP14" s="79"/>
      <c r="AQ14" s="82">
        <f t="shared" si="0"/>
        <v>3511.0171228906715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65.371295000000003</v>
      </c>
      <c r="I15" s="85">
        <f t="shared" si="13"/>
        <v>0</v>
      </c>
      <c r="J15" s="86">
        <f t="shared" si="13"/>
        <v>0</v>
      </c>
      <c r="K15" s="86">
        <f t="shared" si="13"/>
        <v>65.371295000000003</v>
      </c>
      <c r="L15" s="88">
        <f t="shared" si="13"/>
        <v>3481.1652697032605</v>
      </c>
      <c r="M15" s="86">
        <f t="shared" si="13"/>
        <v>0</v>
      </c>
      <c r="N15" s="86">
        <f t="shared" si="13"/>
        <v>0</v>
      </c>
      <c r="O15" s="86">
        <f t="shared" si="13"/>
        <v>107.04912334314866</v>
      </c>
      <c r="P15" s="86">
        <f t="shared" si="13"/>
        <v>644.09577492222229</v>
      </c>
      <c r="Q15" s="86">
        <f t="shared" si="13"/>
        <v>150.16423359391999</v>
      </c>
      <c r="R15" s="86">
        <f t="shared" si="13"/>
        <v>0</v>
      </c>
      <c r="S15" s="86">
        <f t="shared" si="13"/>
        <v>1142.2272972220337</v>
      </c>
      <c r="T15" s="86">
        <f t="shared" si="13"/>
        <v>52.699478191436029</v>
      </c>
      <c r="U15" s="86">
        <f t="shared" si="13"/>
        <v>1354.6896696142012</v>
      </c>
      <c r="V15" s="86">
        <f t="shared" si="13"/>
        <v>0</v>
      </c>
      <c r="W15" s="87">
        <f t="shared" si="13"/>
        <v>30.239692816298341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1806.4941905531275</v>
      </c>
      <c r="AP15" s="89">
        <f t="shared" si="13"/>
        <v>0</v>
      </c>
      <c r="AQ15" s="91">
        <f t="shared" si="0"/>
        <v>5353.0307552563881</v>
      </c>
      <c r="AR15" s="2"/>
      <c r="AS15" s="293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1596.3433968994082</v>
      </c>
      <c r="AP16" s="67"/>
      <c r="AQ16" s="92">
        <f>C16+H16+L16+AA16+AO16+AP16</f>
        <v>1596.3433968994082</v>
      </c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185.37352568827944</v>
      </c>
      <c r="AP17" s="26"/>
      <c r="AQ17" s="29">
        <f>C17+H17+L17+AA17+AO17+AP17</f>
        <v>185.37352568827944</v>
      </c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24.777267965439997</v>
      </c>
      <c r="AP18" s="26"/>
      <c r="AQ18" s="29">
        <f t="shared" si="0"/>
        <v>24.777267965439997</v>
      </c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65.371295000000003</v>
      </c>
      <c r="I19" s="24"/>
      <c r="J19" s="25"/>
      <c r="K19" s="25">
        <v>65.371295000000003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65.371295000000003</v>
      </c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3481.1652697032605</v>
      </c>
      <c r="M20" s="76"/>
      <c r="N20" s="76"/>
      <c r="O20" s="76">
        <v>107.04912334314866</v>
      </c>
      <c r="P20" s="76">
        <v>644.09577492222229</v>
      </c>
      <c r="Q20" s="76">
        <v>150.16423359391999</v>
      </c>
      <c r="R20" s="76">
        <v>0</v>
      </c>
      <c r="S20" s="76">
        <v>1142.2272972220337</v>
      </c>
      <c r="T20" s="76">
        <v>52.699478191436029</v>
      </c>
      <c r="U20" s="76">
        <v>1354.6896696142012</v>
      </c>
      <c r="V20" s="76"/>
      <c r="W20" s="77">
        <v>30.239692816298341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3481.1652697032605</v>
      </c>
    </row>
    <row r="21" spans="1:45" ht="12.75" customHeight="1">
      <c r="A21" s="93" t="s">
        <v>7</v>
      </c>
      <c r="B21" s="94"/>
      <c r="C21" s="95">
        <f>SUM(C22:C24)</f>
        <v>15.165173583806995</v>
      </c>
      <c r="D21" s="96">
        <f>SUM(D22:D24)</f>
        <v>-9.8998550000000005</v>
      </c>
      <c r="E21" s="97">
        <f>SUM(E22:E24)</f>
        <v>25.065028583806995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-17.772607549625889</v>
      </c>
      <c r="M21" s="97">
        <f t="shared" ref="M21:AA21" si="15">SUM(M22:M24)</f>
        <v>0</v>
      </c>
      <c r="N21" s="97">
        <f t="shared" ref="N21" si="16">SUM(N22:N24)</f>
        <v>15.890999999999998</v>
      </c>
      <c r="O21" s="97">
        <f t="shared" si="15"/>
        <v>0</v>
      </c>
      <c r="P21" s="97">
        <f t="shared" si="15"/>
        <v>-9.0100798666666648</v>
      </c>
      <c r="Q21" s="97">
        <f t="shared" si="15"/>
        <v>310.34640000000002</v>
      </c>
      <c r="R21" s="97">
        <f t="shared" si="15"/>
        <v>-309.67019999999997</v>
      </c>
      <c r="S21" s="97">
        <f t="shared" si="15"/>
        <v>1.8791595231638418</v>
      </c>
      <c r="T21" s="97">
        <f t="shared" si="15"/>
        <v>0</v>
      </c>
      <c r="U21" s="97">
        <f t="shared" si="15"/>
        <v>-5.7377136223161358</v>
      </c>
      <c r="V21" s="97">
        <f t="shared" si="15"/>
        <v>-15.165173583806995</v>
      </c>
      <c r="W21" s="98">
        <f t="shared" si="15"/>
        <v>-6.3059999999999992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-634.90611189614424</v>
      </c>
      <c r="AC21" s="101">
        <f t="shared" si="17"/>
        <v>-69.358155996860006</v>
      </c>
      <c r="AD21" s="97">
        <f t="shared" si="17"/>
        <v>-565.277794202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-0.27016169728431744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634.90611189614424</v>
      </c>
      <c r="AP21" s="100">
        <f t="shared" si="17"/>
        <v>0</v>
      </c>
      <c r="AQ21" s="102">
        <f t="shared" si="17"/>
        <v>-2.6074339658188936</v>
      </c>
      <c r="AS21" s="293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-634.90611189614424</v>
      </c>
      <c r="AC22" s="68">
        <f>-AC2</f>
        <v>-69.358155996860006</v>
      </c>
      <c r="AD22" s="64">
        <f>-AD2</f>
        <v>-565.277794202</v>
      </c>
      <c r="AE22" s="64"/>
      <c r="AF22" s="64"/>
      <c r="AG22" s="127"/>
      <c r="AH22" s="127"/>
      <c r="AI22" s="127"/>
      <c r="AJ22" s="127"/>
      <c r="AK22" s="63">
        <v>-0.27016169728431744</v>
      </c>
      <c r="AL22" s="127"/>
      <c r="AM22" s="65"/>
      <c r="AN22" s="70"/>
      <c r="AO22" s="66">
        <f>-(C22+H22+L22+AA22+AB22)</f>
        <v>634.90611189614424</v>
      </c>
      <c r="AP22" s="67"/>
      <c r="AQ22" s="92">
        <f>C22+H22+L22+AA22+AB22+AN22+AO22+AP22</f>
        <v>0</v>
      </c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5" ht="12.75" customHeight="1" thickBot="1">
      <c r="A24" s="30" t="s">
        <v>230</v>
      </c>
      <c r="B24" s="31"/>
      <c r="C24" s="173">
        <f>SUM(D24:G24)</f>
        <v>15.165173583806995</v>
      </c>
      <c r="D24" s="207">
        <v>-9.8998550000000005</v>
      </c>
      <c r="E24" s="36">
        <f>-D24-V24</f>
        <v>25.065028583806995</v>
      </c>
      <c r="F24" s="33"/>
      <c r="G24" s="33">
        <v>0</v>
      </c>
      <c r="H24" s="34"/>
      <c r="I24" s="39"/>
      <c r="J24" s="36"/>
      <c r="K24" s="36"/>
      <c r="L24" s="34">
        <f>SUM(N24:Z24)</f>
        <v>-17.772607549625889</v>
      </c>
      <c r="M24" s="36"/>
      <c r="N24" s="36">
        <v>15.890999999999998</v>
      </c>
      <c r="O24" s="36"/>
      <c r="P24" s="36">
        <v>-9.0100798666666648</v>
      </c>
      <c r="Q24" s="36">
        <v>310.34640000000002</v>
      </c>
      <c r="R24" s="36">
        <v>-309.67019999999997</v>
      </c>
      <c r="S24" s="36">
        <v>1.8791595231638418</v>
      </c>
      <c r="T24" s="36"/>
      <c r="U24" s="36">
        <v>-5.7377136223161358</v>
      </c>
      <c r="V24" s="33">
        <v>-15.165173583806995</v>
      </c>
      <c r="W24" s="33">
        <v>-6.3059999999999992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-2.6074339658188936</v>
      </c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8.8111292294479444</v>
      </c>
      <c r="I25" s="104">
        <v>8.8111292294479444</v>
      </c>
      <c r="J25" s="105"/>
      <c r="K25" s="105"/>
      <c r="L25" s="88">
        <f>SUM(O25:Z25)</f>
        <v>100.59253280619077</v>
      </c>
      <c r="M25" s="105"/>
      <c r="N25" s="105"/>
      <c r="O25" s="105">
        <v>100.42798627984183</v>
      </c>
      <c r="P25" s="105"/>
      <c r="Q25" s="105"/>
      <c r="R25" s="105"/>
      <c r="S25" s="105">
        <v>0</v>
      </c>
      <c r="T25" s="105">
        <v>4.1693256233877908E-3</v>
      </c>
      <c r="U25" s="105">
        <v>0.16037720072554928</v>
      </c>
      <c r="V25" s="105"/>
      <c r="W25" s="104"/>
      <c r="X25" s="104"/>
      <c r="Y25" s="104"/>
      <c r="Z25" s="105"/>
      <c r="AA25" s="88">
        <v>73.372733574849562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245.10583691487429</v>
      </c>
      <c r="AP25" s="89"/>
      <c r="AQ25" s="107">
        <f>C25+H25+L25+AA25+AB25+AN25+AO25+AP25</f>
        <v>427.88223252536261</v>
      </c>
      <c r="AS25" s="293"/>
    </row>
    <row r="26" spans="1:45" s="49" customFormat="1" ht="12.75" customHeight="1" thickBot="1">
      <c r="A26" s="42" t="s">
        <v>9</v>
      </c>
      <c r="B26" s="43"/>
      <c r="C26" s="44">
        <f t="shared" ref="C26:AP26" si="20">C7-C9+C15+C21-C25</f>
        <v>355.22441656603041</v>
      </c>
      <c r="D26" s="108">
        <f t="shared" si="20"/>
        <v>261.34502270188761</v>
      </c>
      <c r="E26" s="46">
        <f t="shared" si="20"/>
        <v>76.587262961692844</v>
      </c>
      <c r="F26" s="46">
        <f t="shared" si="20"/>
        <v>0</v>
      </c>
      <c r="G26" s="46">
        <f t="shared" si="20"/>
        <v>17.292130902449745</v>
      </c>
      <c r="H26" s="47">
        <f t="shared" si="20"/>
        <v>200.5455358842805</v>
      </c>
      <c r="I26" s="108">
        <f t="shared" si="20"/>
        <v>0.37205188428049318</v>
      </c>
      <c r="J26" s="46">
        <f t="shared" si="20"/>
        <v>127.70399999999999</v>
      </c>
      <c r="K26" s="46">
        <f t="shared" si="20"/>
        <v>72.469484000000008</v>
      </c>
      <c r="L26" s="47">
        <f t="shared" si="20"/>
        <v>6680.3650032129081</v>
      </c>
      <c r="M26" s="46">
        <f t="shared" si="20"/>
        <v>-27.41499997639994</v>
      </c>
      <c r="N26" s="46">
        <f t="shared" si="20"/>
        <v>-5.5999999999993832E-3</v>
      </c>
      <c r="O26" s="46">
        <f t="shared" si="20"/>
        <v>-1.9214501933085444</v>
      </c>
      <c r="P26" s="46">
        <f t="shared" si="20"/>
        <v>1078.0382380444444</v>
      </c>
      <c r="Q26" s="46">
        <f t="shared" si="20"/>
        <v>880.65043294591999</v>
      </c>
      <c r="R26" s="46">
        <f t="shared" si="20"/>
        <v>830.10868008264015</v>
      </c>
      <c r="S26" s="46">
        <f t="shared" si="20"/>
        <v>42.703076000001282</v>
      </c>
      <c r="T26" s="46">
        <f t="shared" si="20"/>
        <v>155.53637275310047</v>
      </c>
      <c r="U26" s="46">
        <f t="shared" si="20"/>
        <v>3386.1951792461909</v>
      </c>
      <c r="V26" s="46">
        <f t="shared" si="20"/>
        <v>133.34405367260385</v>
      </c>
      <c r="W26" s="46">
        <f t="shared" si="20"/>
        <v>-4.364866872928177</v>
      </c>
      <c r="X26" s="46">
        <f t="shared" si="20"/>
        <v>172.99477541122653</v>
      </c>
      <c r="Y26" s="46">
        <f t="shared" si="20"/>
        <v>1.3634244639999999</v>
      </c>
      <c r="Z26" s="46">
        <f t="shared" si="20"/>
        <v>33.137687635418359</v>
      </c>
      <c r="AA26" s="47">
        <f t="shared" si="20"/>
        <v>1750.7926417918543</v>
      </c>
      <c r="AB26" s="45">
        <f t="shared" si="20"/>
        <v>387.3250726933785</v>
      </c>
      <c r="AC26" s="58">
        <f t="shared" si="20"/>
        <v>0</v>
      </c>
      <c r="AD26" s="54">
        <f t="shared" si="20"/>
        <v>0</v>
      </c>
      <c r="AE26" s="54">
        <f t="shared" si="20"/>
        <v>186.32275677087156</v>
      </c>
      <c r="AF26" s="54">
        <f t="shared" si="20"/>
        <v>31.129279391323781</v>
      </c>
      <c r="AG26" s="54">
        <f t="shared" si="20"/>
        <v>0</v>
      </c>
      <c r="AH26" s="54">
        <f t="shared" si="20"/>
        <v>8.8395730230250518</v>
      </c>
      <c r="AI26" s="54">
        <f t="shared" si="20"/>
        <v>94.032384663551994</v>
      </c>
      <c r="AJ26" s="54">
        <f t="shared" ref="AJ26" si="21">AJ7-AJ9+AJ15+AJ21-AJ25</f>
        <v>28.567160382239997</v>
      </c>
      <c r="AK26" s="53">
        <f t="shared" si="20"/>
        <v>0</v>
      </c>
      <c r="AL26" s="53">
        <f t="shared" si="20"/>
        <v>11.427707745270592</v>
      </c>
      <c r="AM26" s="109">
        <f t="shared" si="20"/>
        <v>27.006210717095595</v>
      </c>
      <c r="AN26" s="47">
        <f t="shared" si="20"/>
        <v>43.974944721797215</v>
      </c>
      <c r="AO26" s="47">
        <f t="shared" si="20"/>
        <v>2197.782342934398</v>
      </c>
      <c r="AP26" s="45">
        <f t="shared" si="20"/>
        <v>0</v>
      </c>
      <c r="AQ26" s="48">
        <f>C26+H26+L26+AA26+AB26+AN26+AO26+AP26</f>
        <v>11616.009957804647</v>
      </c>
      <c r="AR26" s="2"/>
      <c r="AS26" s="293"/>
    </row>
    <row r="27" spans="1:45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207.49588751064488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172.99477541122653</v>
      </c>
      <c r="Y27" s="55">
        <f t="shared" si="23"/>
        <v>1.3634244639999999</v>
      </c>
      <c r="Z27" s="54">
        <f t="shared" si="23"/>
        <v>33.137687635418359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207.49588751064488</v>
      </c>
      <c r="AR27" s="2"/>
      <c r="AS27" s="293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207.49588751064488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172.99477541122653</v>
      </c>
      <c r="Y28" s="98">
        <f>Y26</f>
        <v>1.3634244639999999</v>
      </c>
      <c r="Z28" s="97">
        <f>Z26</f>
        <v>33.137687635418359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207.49588751064488</v>
      </c>
    </row>
    <row r="29" spans="1:45" s="49" customFormat="1" ht="12.75" customHeight="1" thickBot="1">
      <c r="A29" s="50" t="s">
        <v>12</v>
      </c>
      <c r="B29" s="51"/>
      <c r="C29" s="52">
        <f t="shared" ref="C29:AQ29" si="25">C30+C45+C56+C58+C65+C70+C71</f>
        <v>353.33238467183156</v>
      </c>
      <c r="D29" s="53">
        <f t="shared" si="25"/>
        <v>260.63992142547636</v>
      </c>
      <c r="E29" s="54">
        <f t="shared" si="25"/>
        <v>74.956480788035876</v>
      </c>
      <c r="F29" s="55">
        <f t="shared" si="25"/>
        <v>0</v>
      </c>
      <c r="G29" s="55">
        <f t="shared" si="25"/>
        <v>17.861148758319349</v>
      </c>
      <c r="H29" s="56">
        <f t="shared" si="25"/>
        <v>201.40751067328</v>
      </c>
      <c r="I29" s="53">
        <f t="shared" si="25"/>
        <v>0.80564567328000003</v>
      </c>
      <c r="J29" s="53">
        <f t="shared" si="25"/>
        <v>127.70399999999999</v>
      </c>
      <c r="K29" s="53">
        <f t="shared" si="25"/>
        <v>72.89786500000001</v>
      </c>
      <c r="L29" s="56">
        <f t="shared" si="25"/>
        <v>6482.9404454098403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1074.5478990272568</v>
      </c>
      <c r="Q29" s="54">
        <f t="shared" si="25"/>
        <v>860.65701595327994</v>
      </c>
      <c r="R29" s="54">
        <f t="shared" si="25"/>
        <v>846.48864781416</v>
      </c>
      <c r="S29" s="54">
        <f t="shared" si="25"/>
        <v>43.988074963230297</v>
      </c>
      <c r="T29" s="54">
        <f t="shared" si="25"/>
        <v>152.75108683101831</v>
      </c>
      <c r="U29" s="54">
        <f t="shared" si="25"/>
        <v>3370.7368661007599</v>
      </c>
      <c r="V29" s="54">
        <f t="shared" si="25"/>
        <v>133.77085472013363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1712.7792311097014</v>
      </c>
      <c r="AB29" s="57">
        <f t="shared" si="25"/>
        <v>401.00494251811205</v>
      </c>
      <c r="AC29" s="58">
        <f t="shared" si="25"/>
        <v>0</v>
      </c>
      <c r="AD29" s="54">
        <f t="shared" si="25"/>
        <v>0</v>
      </c>
      <c r="AE29" s="54">
        <f t="shared" si="25"/>
        <v>194.469715016181</v>
      </c>
      <c r="AF29" s="54">
        <f t="shared" ref="AF29" si="27">AF30+AF45+AF56+AF58+AF65+AF70+AF71</f>
        <v>31.129279391323777</v>
      </c>
      <c r="AG29" s="54">
        <f t="shared" si="25"/>
        <v>0</v>
      </c>
      <c r="AH29" s="54">
        <f t="shared" si="25"/>
        <v>8.8395730230250535</v>
      </c>
      <c r="AI29" s="54">
        <f t="shared" si="25"/>
        <v>98.275793360159994</v>
      </c>
      <c r="AJ29" s="54">
        <f t="shared" ref="AJ29" si="28">AJ30+AJ45+AJ56+AJ58+AJ65+AJ70+AJ71</f>
        <v>29.856663265056</v>
      </c>
      <c r="AK29" s="57">
        <f t="shared" si="25"/>
        <v>0</v>
      </c>
      <c r="AL29" s="57">
        <f t="shared" ref="AL29" si="29">AL30+AL45+AL56+AL58+AL65+AL70+AL71</f>
        <v>11.42770774527059</v>
      </c>
      <c r="AM29" s="57">
        <f t="shared" si="25"/>
        <v>27.006210717095598</v>
      </c>
      <c r="AN29" s="57">
        <f t="shared" si="25"/>
        <v>43.974944721797222</v>
      </c>
      <c r="AO29" s="56">
        <f t="shared" si="25"/>
        <v>2217.8382353055231</v>
      </c>
      <c r="AP29" s="57">
        <f t="shared" si="25"/>
        <v>0</v>
      </c>
      <c r="AQ29" s="48">
        <f t="shared" si="25"/>
        <v>11413.277694410084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105.87353632300001</v>
      </c>
      <c r="D30" s="120">
        <v>105.87353632300002</v>
      </c>
      <c r="E30" s="120">
        <v>0.12516630000000001</v>
      </c>
      <c r="F30" s="121"/>
      <c r="G30" s="121"/>
      <c r="H30" s="122">
        <f>SUM(H31:H44)</f>
        <v>0.80564567328000003</v>
      </c>
      <c r="I30" s="119">
        <f t="shared" ref="I30:K30" si="30">SUM(I31:I44)</f>
        <v>0.80564567328000003</v>
      </c>
      <c r="J30" s="120">
        <f t="shared" si="30"/>
        <v>0</v>
      </c>
      <c r="K30" s="120">
        <f t="shared" si="30"/>
        <v>0</v>
      </c>
      <c r="L30" s="122">
        <f>SUM(L31:L44)</f>
        <v>316.72555471716601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7.0885066001375741</v>
      </c>
      <c r="R30" s="120">
        <f>SUM(R31:R44)</f>
        <v>0</v>
      </c>
      <c r="S30" s="120">
        <v>40.857508350910173</v>
      </c>
      <c r="T30" s="120">
        <v>44.751291482228851</v>
      </c>
      <c r="U30" s="120">
        <v>99.583952210590638</v>
      </c>
      <c r="V30" s="120">
        <v>124.44429607329877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800.81696494073879</v>
      </c>
      <c r="AB30" s="123">
        <f t="shared" ref="AB30:AN30" si="31">SUM(AB31:AB44)</f>
        <v>179.17170420829291</v>
      </c>
      <c r="AC30" s="176">
        <f t="shared" si="31"/>
        <v>0</v>
      </c>
      <c r="AD30" s="120">
        <f t="shared" si="31"/>
        <v>0</v>
      </c>
      <c r="AE30" s="120">
        <f t="shared" si="31"/>
        <v>144.06740516406728</v>
      </c>
      <c r="AF30" s="120">
        <f t="shared" ref="AF30" si="32">SUM(AF31:AF44)</f>
        <v>31.129279391323777</v>
      </c>
      <c r="AG30" s="120">
        <f t="shared" si="31"/>
        <v>0</v>
      </c>
      <c r="AH30" s="120">
        <f t="shared" si="31"/>
        <v>3.9750196529018402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43.974944721797222</v>
      </c>
      <c r="AO30" s="122">
        <v>560.77871058839389</v>
      </c>
      <c r="AP30" s="123">
        <f>SUM(AP31:AP44)</f>
        <v>0</v>
      </c>
      <c r="AQ30" s="59">
        <f t="shared" ref="AQ30" si="35">C30+H30+L30+AA30+AB30+AN30+AO30+AP30</f>
        <v>2008.1470611726691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68">
        <v>0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16.92546950793626</v>
      </c>
      <c r="M31" s="127"/>
      <c r="N31" s="127"/>
      <c r="O31" s="127"/>
      <c r="P31" s="128"/>
      <c r="Q31" s="69">
        <v>0.16900000000000001</v>
      </c>
      <c r="R31" s="223"/>
      <c r="S31" s="69">
        <v>1.1749532690383253</v>
      </c>
      <c r="T31" s="69">
        <v>1.4455162388979348</v>
      </c>
      <c r="U31" s="69">
        <v>14.135999999999999</v>
      </c>
      <c r="V31" s="69">
        <v>0</v>
      </c>
      <c r="W31" s="223"/>
      <c r="X31" s="126"/>
      <c r="Y31" s="128"/>
      <c r="Z31" s="127"/>
      <c r="AA31" s="70">
        <v>8.5804710861271385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20.840587974392481</v>
      </c>
      <c r="AP31" s="131"/>
      <c r="AQ31" s="71">
        <f t="shared" si="24"/>
        <v>46.346528568455881</v>
      </c>
    </row>
    <row r="32" spans="1:45" ht="12.75" customHeight="1">
      <c r="A32" s="166" t="s">
        <v>110</v>
      </c>
      <c r="B32" s="206" t="s">
        <v>122</v>
      </c>
      <c r="C32" s="19">
        <f t="shared" si="36"/>
        <v>22.049945720000004</v>
      </c>
      <c r="D32" s="27">
        <v>22.049945720000004</v>
      </c>
      <c r="E32" s="212"/>
      <c r="F32" s="212"/>
      <c r="G32" s="350"/>
      <c r="H32" s="23">
        <f t="shared" si="37"/>
        <v>0.80564567328000003</v>
      </c>
      <c r="I32" s="24">
        <v>0.80564567328000003</v>
      </c>
      <c r="J32" s="25"/>
      <c r="K32" s="25"/>
      <c r="L32" s="23">
        <f t="shared" si="38"/>
        <v>60.233802809869999</v>
      </c>
      <c r="M32" s="25"/>
      <c r="N32" s="25"/>
      <c r="O32" s="25"/>
      <c r="P32" s="128"/>
      <c r="Q32" s="212">
        <v>1.68</v>
      </c>
      <c r="R32" s="212"/>
      <c r="S32" s="212">
        <v>21.873419200053075</v>
      </c>
      <c r="T32" s="212">
        <v>23.154383609816922</v>
      </c>
      <c r="U32" s="212">
        <v>13.526</v>
      </c>
      <c r="V32" s="212">
        <v>0</v>
      </c>
      <c r="W32" s="212"/>
      <c r="X32" s="24"/>
      <c r="Y32" s="22"/>
      <c r="Z32" s="25"/>
      <c r="AA32" s="28">
        <v>217.89542586576724</v>
      </c>
      <c r="AB32" s="26">
        <f t="shared" si="39"/>
        <v>38.089693197617628</v>
      </c>
      <c r="AC32" s="27"/>
      <c r="AD32" s="25"/>
      <c r="AE32" s="25">
        <v>34.114673544715785</v>
      </c>
      <c r="AF32" s="25"/>
      <c r="AG32" s="127"/>
      <c r="AH32" s="127">
        <v>3.9750196529018402</v>
      </c>
      <c r="AI32" s="127"/>
      <c r="AJ32" s="127"/>
      <c r="AK32" s="24"/>
      <c r="AL32" s="22"/>
      <c r="AM32" s="25"/>
      <c r="AN32" s="28"/>
      <c r="AO32" s="28">
        <v>139.1323573573593</v>
      </c>
      <c r="AP32" s="26"/>
      <c r="AQ32" s="29">
        <f t="shared" si="24"/>
        <v>478.20687062389419</v>
      </c>
    </row>
    <row r="33" spans="1:45" ht="12.75" customHeight="1">
      <c r="A33" s="166" t="s">
        <v>16</v>
      </c>
      <c r="B33" s="133" t="s">
        <v>14</v>
      </c>
      <c r="C33" s="19">
        <f t="shared" si="36"/>
        <v>3.5030159570040038E-3</v>
      </c>
      <c r="D33" s="27">
        <v>3.5030159570040038E-3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3.9743886677857523</v>
      </c>
      <c r="M33" s="25"/>
      <c r="N33" s="25"/>
      <c r="O33" s="25"/>
      <c r="P33" s="128"/>
      <c r="Q33" s="212">
        <v>4.4999999999999998E-2</v>
      </c>
      <c r="R33" s="212"/>
      <c r="S33" s="212">
        <v>0.48410091771536157</v>
      </c>
      <c r="T33" s="212">
        <v>3.2262877500703908</v>
      </c>
      <c r="U33" s="212">
        <v>0.219</v>
      </c>
      <c r="V33" s="212">
        <v>0</v>
      </c>
      <c r="W33" s="212"/>
      <c r="X33" s="24"/>
      <c r="Y33" s="22"/>
      <c r="Z33" s="25"/>
      <c r="AA33" s="28">
        <v>2.0165489512831556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1.7328712469023078</v>
      </c>
      <c r="AP33" s="26"/>
      <c r="AQ33" s="29">
        <f t="shared" si="24"/>
        <v>7.7273118819282196</v>
      </c>
    </row>
    <row r="34" spans="1:45" ht="12.75" customHeight="1">
      <c r="A34" s="166" t="s">
        <v>18</v>
      </c>
      <c r="B34" s="133" t="s">
        <v>123</v>
      </c>
      <c r="C34" s="305">
        <f t="shared" si="36"/>
        <v>5.1745058045084532E-3</v>
      </c>
      <c r="D34" s="27">
        <v>5.1745058045084532E-3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3.9631823952200356</v>
      </c>
      <c r="M34" s="25"/>
      <c r="N34" s="25"/>
      <c r="O34" s="25"/>
      <c r="P34" s="128"/>
      <c r="Q34" s="212">
        <v>3.9E-2</v>
      </c>
      <c r="R34" s="212"/>
      <c r="S34" s="212">
        <v>0.17082206862091531</v>
      </c>
      <c r="T34" s="212">
        <v>0.61536032659912077</v>
      </c>
      <c r="U34" s="212">
        <v>3.1379999999999995</v>
      </c>
      <c r="V34" s="212">
        <v>0</v>
      </c>
      <c r="W34" s="212"/>
      <c r="X34" s="24"/>
      <c r="Y34" s="22"/>
      <c r="Z34" s="25"/>
      <c r="AA34" s="28">
        <v>3.1219028706489071</v>
      </c>
      <c r="AB34" s="26">
        <f t="shared" si="39"/>
        <v>108.05431766223623</v>
      </c>
      <c r="AC34" s="27"/>
      <c r="AD34" s="25"/>
      <c r="AE34" s="25">
        <v>108.05431766223623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23.100144436659438</v>
      </c>
      <c r="AP34" s="26"/>
      <c r="AQ34" s="29">
        <f t="shared" si="24"/>
        <v>138.24472187056912</v>
      </c>
    </row>
    <row r="35" spans="1:45" ht="12.75" customHeight="1">
      <c r="A35" s="166" t="s">
        <v>20</v>
      </c>
      <c r="B35" s="133" t="s">
        <v>124</v>
      </c>
      <c r="C35" s="305">
        <f t="shared" si="36"/>
        <v>7.6283951551000886E-3</v>
      </c>
      <c r="D35" s="27">
        <v>7.6283951551000886E-3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1.6384542263898503</v>
      </c>
      <c r="M35" s="25"/>
      <c r="N35" s="25"/>
      <c r="O35" s="25"/>
      <c r="P35" s="128"/>
      <c r="Q35" s="212">
        <v>7.3999999999999996E-2</v>
      </c>
      <c r="R35" s="212"/>
      <c r="S35" s="212">
        <v>0.39585335459016541</v>
      </c>
      <c r="T35" s="212">
        <v>0.22060087179968485</v>
      </c>
      <c r="U35" s="212">
        <v>0.94799999999999995</v>
      </c>
      <c r="V35" s="212">
        <v>0</v>
      </c>
      <c r="W35" s="212"/>
      <c r="X35" s="24"/>
      <c r="Y35" s="22"/>
      <c r="Z35" s="25"/>
      <c r="AA35" s="28">
        <v>4.9670267282672231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7.9041226481001541</v>
      </c>
      <c r="AP35" s="26"/>
      <c r="AQ35" s="29">
        <f t="shared" si="24"/>
        <v>14.517231997912328</v>
      </c>
    </row>
    <row r="36" spans="1:45" ht="12.75" customHeight="1">
      <c r="A36" s="166" t="s">
        <v>22</v>
      </c>
      <c r="B36" s="133" t="s">
        <v>125</v>
      </c>
      <c r="C36" s="19">
        <f t="shared" si="36"/>
        <v>1.4189881896899466E-2</v>
      </c>
      <c r="D36" s="132">
        <v>1.4189881896899466E-2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27.310639792600266</v>
      </c>
      <c r="M36" s="25"/>
      <c r="N36" s="25"/>
      <c r="O36" s="25"/>
      <c r="P36" s="128"/>
      <c r="Q36" s="223">
        <v>1.516</v>
      </c>
      <c r="R36" s="212"/>
      <c r="S36" s="223">
        <v>5.2034545257035285</v>
      </c>
      <c r="T36" s="223">
        <v>1.7444884730475076</v>
      </c>
      <c r="U36" s="223">
        <v>8.9660000000000011</v>
      </c>
      <c r="V36" s="223">
        <v>9.8806967938492285</v>
      </c>
      <c r="W36" s="212"/>
      <c r="X36" s="24"/>
      <c r="Y36" s="22"/>
      <c r="Z36" s="25"/>
      <c r="AA36" s="130">
        <v>97.732579475305471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91.125192197752909</v>
      </c>
      <c r="AP36" s="26"/>
      <c r="AQ36" s="29">
        <f t="shared" si="24"/>
        <v>216.18260134755553</v>
      </c>
    </row>
    <row r="37" spans="1:45" ht="12.75" customHeight="1">
      <c r="A37" s="166" t="s">
        <v>24</v>
      </c>
      <c r="B37" s="133" t="s">
        <v>126</v>
      </c>
      <c r="C37" s="19">
        <f t="shared" si="36"/>
        <v>1.5292353923976869E-2</v>
      </c>
      <c r="D37" s="27">
        <v>1.5292353923976869E-2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3.6553123373877359</v>
      </c>
      <c r="M37" s="25"/>
      <c r="N37" s="25"/>
      <c r="O37" s="25"/>
      <c r="P37" s="128"/>
      <c r="Q37" s="212">
        <v>0.54900000000000004</v>
      </c>
      <c r="R37" s="212"/>
      <c r="S37" s="212">
        <v>3.3408006040252819E-2</v>
      </c>
      <c r="T37" s="212">
        <v>1.7619043313474829</v>
      </c>
      <c r="U37" s="212">
        <v>1.3109999999999999</v>
      </c>
      <c r="V37" s="212">
        <v>0</v>
      </c>
      <c r="W37" s="212"/>
      <c r="X37" s="24"/>
      <c r="Y37" s="22"/>
      <c r="Z37" s="25"/>
      <c r="AA37" s="28">
        <v>7.5291867303545956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20.092848745279891</v>
      </c>
      <c r="AP37" s="26"/>
      <c r="AQ37" s="29">
        <f t="shared" si="24"/>
        <v>31.2926401669462</v>
      </c>
    </row>
    <row r="38" spans="1:45" ht="12.75" customHeight="1">
      <c r="A38" s="166" t="s">
        <v>26</v>
      </c>
      <c r="B38" s="133" t="s">
        <v>127</v>
      </c>
      <c r="C38" s="19">
        <f t="shared" si="36"/>
        <v>83.744440906999998</v>
      </c>
      <c r="D38" s="27">
        <v>83.744440906999998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143.62011075323301</v>
      </c>
      <c r="M38" s="25"/>
      <c r="N38" s="25"/>
      <c r="O38" s="25"/>
      <c r="P38" s="128"/>
      <c r="Q38" s="212">
        <v>1.107</v>
      </c>
      <c r="R38" s="212"/>
      <c r="S38" s="212">
        <v>3.5229687879051506</v>
      </c>
      <c r="T38" s="212">
        <v>1.1044556805234222</v>
      </c>
      <c r="U38" s="212">
        <v>23.692</v>
      </c>
      <c r="V38" s="212">
        <v>114.19368628480444</v>
      </c>
      <c r="W38" s="212"/>
      <c r="X38" s="24"/>
      <c r="Y38" s="22"/>
      <c r="Z38" s="25"/>
      <c r="AA38" s="28">
        <v>20.571011239780635</v>
      </c>
      <c r="AB38" s="26">
        <f t="shared" si="39"/>
        <v>33.027693348439058</v>
      </c>
      <c r="AC38" s="27"/>
      <c r="AD38" s="25"/>
      <c r="AE38" s="25">
        <v>1.89841395711528</v>
      </c>
      <c r="AF38" s="25">
        <v>31.129279391323777</v>
      </c>
      <c r="AG38" s="127"/>
      <c r="AH38" s="127"/>
      <c r="AI38" s="127"/>
      <c r="AJ38" s="127"/>
      <c r="AK38" s="24"/>
      <c r="AL38" s="22"/>
      <c r="AM38" s="25"/>
      <c r="AN38" s="28">
        <v>43.974944721797222</v>
      </c>
      <c r="AO38" s="28">
        <v>51.901560219200455</v>
      </c>
      <c r="AP38" s="26"/>
      <c r="AQ38" s="29">
        <f t="shared" si="24"/>
        <v>376.83976118945037</v>
      </c>
    </row>
    <row r="39" spans="1:45" ht="12.75" customHeight="1">
      <c r="A39" s="166" t="s">
        <v>28</v>
      </c>
      <c r="B39" s="133" t="s">
        <v>128</v>
      </c>
      <c r="C39" s="19">
        <f t="shared" si="36"/>
        <v>1.9968969135611653E-2</v>
      </c>
      <c r="D39" s="27">
        <v>1.9968969135611653E-2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10.319912298786139</v>
      </c>
      <c r="M39" s="25"/>
      <c r="N39" s="25"/>
      <c r="O39" s="25"/>
      <c r="P39" s="128"/>
      <c r="Q39" s="212">
        <v>0.34699999999999998</v>
      </c>
      <c r="R39" s="212"/>
      <c r="S39" s="212">
        <v>3.6246007889167271</v>
      </c>
      <c r="T39" s="212">
        <v>3.9113115098694125</v>
      </c>
      <c r="U39" s="212">
        <v>2.4369999999999998</v>
      </c>
      <c r="V39" s="212">
        <v>0</v>
      </c>
      <c r="W39" s="212"/>
      <c r="X39" s="24"/>
      <c r="Y39" s="22"/>
      <c r="Z39" s="25"/>
      <c r="AA39" s="28">
        <v>374.94600316397896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44.896070192206054</v>
      </c>
      <c r="AP39" s="26"/>
      <c r="AQ39" s="29">
        <f t="shared" si="24"/>
        <v>430.18195462410677</v>
      </c>
    </row>
    <row r="40" spans="1:45" ht="12.75" customHeight="1">
      <c r="A40" s="166" t="s">
        <v>30</v>
      </c>
      <c r="B40" s="133" t="s">
        <v>129</v>
      </c>
      <c r="C40" s="19">
        <f t="shared" si="36"/>
        <v>5.8679962731539147E-3</v>
      </c>
      <c r="D40" s="27">
        <v>5.8679962731539147E-3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3.7474258121271116</v>
      </c>
      <c r="M40" s="25"/>
      <c r="N40" s="25"/>
      <c r="O40" s="25"/>
      <c r="P40" s="128"/>
      <c r="Q40" s="212">
        <v>0.187</v>
      </c>
      <c r="R40" s="212"/>
      <c r="S40" s="212">
        <v>0.18216818387986911</v>
      </c>
      <c r="T40" s="212">
        <v>1.9302576282472426</v>
      </c>
      <c r="U40" s="212">
        <v>1.448</v>
      </c>
      <c r="V40" s="212">
        <v>0</v>
      </c>
      <c r="W40" s="212"/>
      <c r="X40" s="24"/>
      <c r="Y40" s="22"/>
      <c r="Z40" s="25"/>
      <c r="AA40" s="28">
        <v>7.8947707114677845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12.786533038706768</v>
      </c>
      <c r="AP40" s="26"/>
      <c r="AQ40" s="29">
        <f t="shared" si="24"/>
        <v>24.434597558574819</v>
      </c>
    </row>
    <row r="41" spans="1:45" ht="12.75" customHeight="1">
      <c r="A41" s="166" t="s">
        <v>32</v>
      </c>
      <c r="B41" s="133" t="s">
        <v>130</v>
      </c>
      <c r="C41" s="305">
        <f t="shared" si="36"/>
        <v>4.2676336532028476E-3</v>
      </c>
      <c r="D41" s="132">
        <v>4.2676336532028476E-3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2.8710075175971568</v>
      </c>
      <c r="M41" s="25"/>
      <c r="N41" s="25"/>
      <c r="O41" s="25"/>
      <c r="P41" s="128"/>
      <c r="Q41" s="223">
        <v>0.14099999999999999</v>
      </c>
      <c r="R41" s="212"/>
      <c r="S41" s="223">
        <v>0.15065119704944194</v>
      </c>
      <c r="T41" s="223">
        <v>1.599356320547715</v>
      </c>
      <c r="U41" s="223">
        <v>0.98</v>
      </c>
      <c r="V41" s="223">
        <v>0</v>
      </c>
      <c r="W41" s="212"/>
      <c r="X41" s="24"/>
      <c r="Y41" s="22"/>
      <c r="Z41" s="25"/>
      <c r="AA41" s="130">
        <v>17.735431285432139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75.924364887155633</v>
      </c>
      <c r="AP41" s="26"/>
      <c r="AQ41" s="29">
        <f t="shared" si="24"/>
        <v>96.535071323838139</v>
      </c>
    </row>
    <row r="42" spans="1:45" ht="12.75" customHeight="1">
      <c r="A42" s="166" t="s">
        <v>34</v>
      </c>
      <c r="B42" s="133" t="s">
        <v>131</v>
      </c>
      <c r="C42" s="19">
        <f t="shared" si="36"/>
        <v>1.8493079163879004E-3</v>
      </c>
      <c r="D42" s="27">
        <v>1.8493079163879004E-3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0.5655015007206754</v>
      </c>
      <c r="M42" s="25"/>
      <c r="N42" s="25"/>
      <c r="O42" s="25"/>
      <c r="P42" s="128"/>
      <c r="Q42" s="212">
        <v>4.8000000000000001E-2</v>
      </c>
      <c r="R42" s="212"/>
      <c r="S42" s="212">
        <v>0.11787353074579768</v>
      </c>
      <c r="T42" s="212">
        <v>8.5627969974877677E-2</v>
      </c>
      <c r="U42" s="212">
        <v>0.314</v>
      </c>
      <c r="V42" s="212">
        <v>0</v>
      </c>
      <c r="W42" s="212"/>
      <c r="X42" s="24"/>
      <c r="Y42" s="22"/>
      <c r="Z42" s="25"/>
      <c r="AA42" s="28">
        <v>0.83070511338660158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2.6065151534104594</v>
      </c>
      <c r="AP42" s="26"/>
      <c r="AQ42" s="29">
        <f t="shared" si="24"/>
        <v>4.0045710754341242</v>
      </c>
    </row>
    <row r="43" spans="1:45" ht="12.75" customHeight="1">
      <c r="A43" s="166" t="s">
        <v>36</v>
      </c>
      <c r="B43" s="133" t="s">
        <v>141</v>
      </c>
      <c r="C43" s="305">
        <f t="shared" si="36"/>
        <v>1.4076362841724268E-3</v>
      </c>
      <c r="D43" s="27">
        <v>1.4076362841724268E-3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10.909283044391438</v>
      </c>
      <c r="M43" s="25"/>
      <c r="N43" s="25"/>
      <c r="O43" s="25"/>
      <c r="P43" s="22"/>
      <c r="Q43" s="212">
        <v>0.71299999999999997</v>
      </c>
      <c r="R43" s="212"/>
      <c r="S43" s="212">
        <v>3.9232345206515755</v>
      </c>
      <c r="T43" s="212">
        <v>3.6631355290947667</v>
      </c>
      <c r="U43" s="212">
        <v>2.2400000000000002</v>
      </c>
      <c r="V43" s="212">
        <v>0.36991299464509614</v>
      </c>
      <c r="W43" s="212"/>
      <c r="X43" s="24"/>
      <c r="Y43" s="22"/>
      <c r="Z43" s="25"/>
      <c r="AA43" s="28">
        <v>33.076441101287664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59.002199582547235</v>
      </c>
      <c r="AP43" s="26"/>
      <c r="AQ43" s="29">
        <f t="shared" si="24"/>
        <v>102.98933136451051</v>
      </c>
    </row>
    <row r="44" spans="1:45" ht="12.75" customHeight="1">
      <c r="A44" s="395" t="s">
        <v>171</v>
      </c>
      <c r="B44" s="396" t="s">
        <v>172</v>
      </c>
      <c r="C44" s="317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26.991064053120567</v>
      </c>
      <c r="M44" s="76"/>
      <c r="N44" s="76"/>
      <c r="O44" s="76"/>
      <c r="P44" s="77"/>
      <c r="Q44" s="213">
        <v>0.47350660013757473</v>
      </c>
      <c r="R44" s="213"/>
      <c r="S44" s="213">
        <v>0</v>
      </c>
      <c r="T44" s="213">
        <v>0.28860524239236912</v>
      </c>
      <c r="U44" s="213">
        <v>26.228952210590624</v>
      </c>
      <c r="V44" s="213">
        <v>0</v>
      </c>
      <c r="W44" s="213"/>
      <c r="X44" s="75"/>
      <c r="Y44" s="77"/>
      <c r="Z44" s="76"/>
      <c r="AA44" s="81">
        <v>3.9194606176511266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9.733342908720866</v>
      </c>
      <c r="AP44" s="79"/>
      <c r="AQ44" s="82">
        <f>C44+H44+L44+AA44+AB44+AN44+AO44+AP44</f>
        <v>40.643867579492557</v>
      </c>
    </row>
    <row r="45" spans="1:45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4650.6186830483357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1074.5478990272568</v>
      </c>
      <c r="Q45" s="307">
        <f t="shared" si="40"/>
        <v>0</v>
      </c>
      <c r="R45" s="307">
        <f t="shared" si="40"/>
        <v>846.48864781416</v>
      </c>
      <c r="S45" s="307">
        <f t="shared" si="40"/>
        <v>0</v>
      </c>
      <c r="T45" s="307">
        <f t="shared" si="40"/>
        <v>2.5301873686684075</v>
      </c>
      <c r="U45" s="307">
        <f>SUM(U46:U55)</f>
        <v>2727.0519488382502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3.9247736304450549</v>
      </c>
      <c r="AB45" s="311">
        <f t="shared" si="40"/>
        <v>128.13245662521598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98.275793360159994</v>
      </c>
      <c r="AJ45" s="307">
        <f t="shared" ref="AJ45" si="43">SUM(AJ46:AJ55)</f>
        <v>29.856663265056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3.7882627628226455</v>
      </c>
      <c r="AP45" s="311">
        <f t="shared" si="40"/>
        <v>0</v>
      </c>
      <c r="AQ45" s="314">
        <f t="shared" si="24"/>
        <v>4786.4641760668192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603.44118623870213</v>
      </c>
      <c r="M46" s="64"/>
      <c r="N46" s="64"/>
      <c r="O46" s="64"/>
      <c r="P46" s="64"/>
      <c r="Q46" s="64"/>
      <c r="R46" s="64"/>
      <c r="S46" s="64"/>
      <c r="T46" s="64"/>
      <c r="U46" s="64">
        <v>603.44118623870213</v>
      </c>
      <c r="V46" s="64"/>
      <c r="W46" s="65"/>
      <c r="X46" s="65"/>
      <c r="Y46" s="65"/>
      <c r="Z46" s="64"/>
      <c r="AA46" s="70">
        <v>1.2743217872000001E-2</v>
      </c>
      <c r="AB46" s="67">
        <f t="shared" ref="AB46:AB64" si="48">SUM(AC46:AM46)</f>
        <v>22.637213761297819</v>
      </c>
      <c r="AC46" s="68"/>
      <c r="AD46" s="64"/>
      <c r="AE46" s="64"/>
      <c r="AF46" s="64"/>
      <c r="AG46" s="64"/>
      <c r="AH46" s="64"/>
      <c r="AI46" s="64">
        <v>22.637213761297819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626.09114321787195</v>
      </c>
    </row>
    <row r="47" spans="1:45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363.42130280407929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363.42130280407929</v>
      </c>
      <c r="V47" s="127"/>
      <c r="W47" s="128"/>
      <c r="X47" s="128"/>
      <c r="Y47" s="128"/>
      <c r="Z47" s="127"/>
      <c r="AA47" s="297"/>
      <c r="AB47" s="131">
        <f t="shared" si="48"/>
        <v>13.633218786844633</v>
      </c>
      <c r="AC47" s="132"/>
      <c r="AD47" s="127"/>
      <c r="AE47" s="127"/>
      <c r="AF47" s="127"/>
      <c r="AG47" s="127"/>
      <c r="AH47" s="127"/>
      <c r="AI47" s="127">
        <v>13.633218786844633</v>
      </c>
      <c r="AJ47" s="127">
        <v>0</v>
      </c>
      <c r="AK47" s="126"/>
      <c r="AL47" s="128"/>
      <c r="AM47" s="127"/>
      <c r="AN47" s="129"/>
      <c r="AO47" s="130">
        <v>8.674827070363102E-3</v>
      </c>
      <c r="AP47" s="131"/>
      <c r="AQ47" s="71">
        <f t="shared" si="24"/>
        <v>377.06319641799428</v>
      </c>
    </row>
    <row r="48" spans="1:45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2096.6615548154905</v>
      </c>
      <c r="M48" s="25"/>
      <c r="N48" s="25"/>
      <c r="O48" s="25"/>
      <c r="P48" s="25">
        <v>954.84151570643883</v>
      </c>
      <c r="Q48" s="25"/>
      <c r="R48" s="25"/>
      <c r="S48" s="25"/>
      <c r="T48" s="25">
        <v>2.5301873686684075</v>
      </c>
      <c r="U48" s="25">
        <v>1139.2898517403833</v>
      </c>
      <c r="V48" s="25"/>
      <c r="W48" s="22"/>
      <c r="X48" s="22"/>
      <c r="Y48" s="22"/>
      <c r="Z48" s="25"/>
      <c r="AA48" s="28"/>
      <c r="AB48" s="26">
        <f t="shared" si="48"/>
        <v>69.287858121553953</v>
      </c>
      <c r="AC48" s="27"/>
      <c r="AD48" s="25"/>
      <c r="AE48" s="25"/>
      <c r="AF48" s="25"/>
      <c r="AG48" s="25"/>
      <c r="AH48" s="25"/>
      <c r="AI48" s="25">
        <v>42.738792939669366</v>
      </c>
      <c r="AJ48" s="25">
        <v>26.549065181884586</v>
      </c>
      <c r="AK48" s="24"/>
      <c r="AL48" s="22"/>
      <c r="AM48" s="25"/>
      <c r="AN48" s="23"/>
      <c r="AO48" s="28">
        <v>0.24865957805960245</v>
      </c>
      <c r="AP48" s="26"/>
      <c r="AQ48" s="29">
        <f t="shared" si="24"/>
        <v>2166.1980725151043</v>
      </c>
    </row>
    <row r="49" spans="1:45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128.58511982871514</v>
      </c>
      <c r="M49" s="25"/>
      <c r="N49" s="25"/>
      <c r="O49" s="25"/>
      <c r="P49" s="25">
        <v>16.458744028733111</v>
      </c>
      <c r="Q49" s="25"/>
      <c r="R49" s="25"/>
      <c r="S49" s="25"/>
      <c r="T49" s="25"/>
      <c r="U49" s="25">
        <v>112.12637579998201</v>
      </c>
      <c r="V49" s="25"/>
      <c r="W49" s="22"/>
      <c r="X49" s="22"/>
      <c r="Y49" s="22"/>
      <c r="Z49" s="25"/>
      <c r="AA49" s="28"/>
      <c r="AB49" s="26">
        <f t="shared" si="48"/>
        <v>4.6638871911060988</v>
      </c>
      <c r="AC49" s="27"/>
      <c r="AD49" s="25"/>
      <c r="AE49" s="25"/>
      <c r="AF49" s="25"/>
      <c r="AG49" s="25"/>
      <c r="AH49" s="25"/>
      <c r="AI49" s="25">
        <v>4.2062570390410192</v>
      </c>
      <c r="AJ49" s="25">
        <v>0.45763015206507995</v>
      </c>
      <c r="AK49" s="24"/>
      <c r="AL49" s="22"/>
      <c r="AM49" s="25"/>
      <c r="AN49" s="23"/>
      <c r="AO49" s="28">
        <v>1.4099815926798482E-3</v>
      </c>
      <c r="AP49" s="26"/>
      <c r="AQ49" s="29">
        <f t="shared" si="24"/>
        <v>133.25041700141392</v>
      </c>
    </row>
    <row r="50" spans="1:45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35.810350904480138</v>
      </c>
      <c r="M50" s="25"/>
      <c r="N50" s="25"/>
      <c r="O50" s="25"/>
      <c r="P50" s="25"/>
      <c r="Q50" s="25"/>
      <c r="R50" s="135"/>
      <c r="S50" s="25"/>
      <c r="T50" s="25"/>
      <c r="U50" s="25">
        <v>35.810350904480138</v>
      </c>
      <c r="V50" s="25"/>
      <c r="W50" s="22"/>
      <c r="X50" s="22"/>
      <c r="Y50" s="22"/>
      <c r="Z50" s="25"/>
      <c r="AA50" s="28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3.5295183761</v>
      </c>
      <c r="AP50" s="26"/>
      <c r="AQ50" s="29">
        <f t="shared" si="24"/>
        <v>39.339869280580139</v>
      </c>
    </row>
    <row r="51" spans="1:45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5.2018981627777769</v>
      </c>
      <c r="M51" s="25"/>
      <c r="N51" s="25"/>
      <c r="O51" s="25"/>
      <c r="P51" s="25">
        <v>0.74807177777777767</v>
      </c>
      <c r="Q51" s="25"/>
      <c r="R51" s="25">
        <v>4.4538263849999993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5.2018981627777769</v>
      </c>
    </row>
    <row r="52" spans="1:45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842.03482142916005</v>
      </c>
      <c r="M52" s="135"/>
      <c r="N52" s="135"/>
      <c r="O52" s="135"/>
      <c r="P52" s="127"/>
      <c r="Q52" s="135"/>
      <c r="R52" s="135">
        <v>842.03482142916005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842.03482142916005</v>
      </c>
    </row>
    <row r="53" spans="1:45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374.38249154737338</v>
      </c>
      <c r="M53" s="135"/>
      <c r="N53" s="135"/>
      <c r="O53" s="135"/>
      <c r="P53" s="135">
        <v>25.313975818283389</v>
      </c>
      <c r="Q53" s="135"/>
      <c r="R53" s="135"/>
      <c r="S53" s="135"/>
      <c r="T53" s="135"/>
      <c r="U53" s="135">
        <v>349.06851572909</v>
      </c>
      <c r="V53" s="135"/>
      <c r="W53" s="136"/>
      <c r="X53" s="136"/>
      <c r="Y53" s="136"/>
      <c r="Z53" s="135"/>
      <c r="AA53" s="130"/>
      <c r="AB53" s="139">
        <f t="shared" si="48"/>
        <v>13.798642026539985</v>
      </c>
      <c r="AC53" s="140"/>
      <c r="AD53" s="135"/>
      <c r="AE53" s="135"/>
      <c r="AF53" s="135"/>
      <c r="AG53" s="135"/>
      <c r="AH53" s="135"/>
      <c r="AI53" s="25">
        <v>13.09479496610396</v>
      </c>
      <c r="AJ53" s="25">
        <v>0.7038470604360253</v>
      </c>
      <c r="AK53" s="135"/>
      <c r="AL53" s="135"/>
      <c r="AM53" s="135"/>
      <c r="AN53" s="130"/>
      <c r="AO53" s="28"/>
      <c r="AP53" s="139"/>
      <c r="AQ53" s="141">
        <f t="shared" si="24"/>
        <v>388.18113357391337</v>
      </c>
    </row>
    <row r="54" spans="1:45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71.499524145773904</v>
      </c>
      <c r="M54" s="135"/>
      <c r="N54" s="135"/>
      <c r="O54" s="135"/>
      <c r="P54" s="135"/>
      <c r="Q54" s="135"/>
      <c r="R54" s="135"/>
      <c r="S54" s="135"/>
      <c r="T54" s="135"/>
      <c r="U54" s="135">
        <v>71.499524145773904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71.499524145773904</v>
      </c>
    </row>
    <row r="55" spans="1:45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129.58043317178337</v>
      </c>
      <c r="M55" s="76"/>
      <c r="N55" s="76"/>
      <c r="O55" s="76"/>
      <c r="P55" s="76">
        <v>77.18559169602355</v>
      </c>
      <c r="Q55" s="76"/>
      <c r="R55" s="76"/>
      <c r="S55" s="76">
        <v>0</v>
      </c>
      <c r="T55" s="76"/>
      <c r="U55" s="76">
        <v>52.394841475759819</v>
      </c>
      <c r="V55" s="76"/>
      <c r="W55" s="77"/>
      <c r="X55" s="77"/>
      <c r="Y55" s="77"/>
      <c r="Z55" s="76"/>
      <c r="AA55" s="296">
        <v>3.9120304125730549</v>
      </c>
      <c r="AB55" s="79">
        <f t="shared" si="48"/>
        <v>4.1116367378735026</v>
      </c>
      <c r="AC55" s="80"/>
      <c r="AD55" s="76"/>
      <c r="AE55" s="76"/>
      <c r="AF55" s="76"/>
      <c r="AG55" s="76"/>
      <c r="AH55" s="76"/>
      <c r="AI55" s="76">
        <v>1.9655158672031956</v>
      </c>
      <c r="AJ55" s="76">
        <v>2.1461208706703072</v>
      </c>
      <c r="AK55" s="75"/>
      <c r="AL55" s="77"/>
      <c r="AM55" s="76"/>
      <c r="AN55" s="78"/>
      <c r="AO55" s="81"/>
      <c r="AP55" s="79"/>
      <c r="AQ55" s="82">
        <f t="shared" si="24"/>
        <v>137.60410032222993</v>
      </c>
    </row>
    <row r="56" spans="1:45" s="49" customFormat="1" ht="12.75" customHeight="1">
      <c r="A56" s="168" t="s">
        <v>40</v>
      </c>
      <c r="B56" s="152"/>
      <c r="C56" s="142">
        <f t="shared" si="45"/>
        <v>247.17989030371876</v>
      </c>
      <c r="D56" s="146">
        <v>154.48742705736353</v>
      </c>
      <c r="E56" s="169">
        <v>74.831314488035872</v>
      </c>
      <c r="F56" s="144"/>
      <c r="G56" s="144">
        <v>17.861148758319349</v>
      </c>
      <c r="H56" s="145">
        <f t="shared" si="46"/>
        <v>200.601865</v>
      </c>
      <c r="I56" s="146"/>
      <c r="J56" s="143">
        <v>127.70399999999999</v>
      </c>
      <c r="K56" s="143">
        <v>72.89786500000001</v>
      </c>
      <c r="L56" s="145">
        <f t="shared" si="47"/>
        <v>1109.5044716651369</v>
      </c>
      <c r="M56" s="143"/>
      <c r="N56" s="143"/>
      <c r="O56" s="143"/>
      <c r="P56" s="143">
        <v>0</v>
      </c>
      <c r="Q56" s="143">
        <v>798.56150935314247</v>
      </c>
      <c r="R56" s="143"/>
      <c r="S56" s="143">
        <v>0</v>
      </c>
      <c r="T56" s="143">
        <v>36.511517041369572</v>
      </c>
      <c r="U56" s="143">
        <v>265.10488662378998</v>
      </c>
      <c r="V56" s="143">
        <v>9.3265586468348634</v>
      </c>
      <c r="W56" s="144"/>
      <c r="X56" s="144"/>
      <c r="Y56" s="144"/>
      <c r="Z56" s="143"/>
      <c r="AA56" s="145">
        <v>555.11316242845055</v>
      </c>
      <c r="AB56" s="147">
        <f t="shared" si="48"/>
        <v>61.814278092623951</v>
      </c>
      <c r="AC56" s="177"/>
      <c r="AD56" s="143"/>
      <c r="AE56" s="143">
        <v>33.711271272241746</v>
      </c>
      <c r="AF56" s="143"/>
      <c r="AG56" s="143"/>
      <c r="AH56" s="143"/>
      <c r="AI56" s="143"/>
      <c r="AJ56" s="143"/>
      <c r="AK56" s="146"/>
      <c r="AL56" s="144">
        <v>11.26156466453588</v>
      </c>
      <c r="AM56" s="143">
        <v>16.841442155846327</v>
      </c>
      <c r="AN56" s="145"/>
      <c r="AO56" s="145">
        <v>677.74542579000001</v>
      </c>
      <c r="AP56" s="147"/>
      <c r="AQ56" s="91">
        <f t="shared" si="24"/>
        <v>2851.9590932799306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0.27895804511278199</v>
      </c>
      <c r="D57" s="143">
        <f t="shared" ref="D57:AP57" si="49">D58+D65</f>
        <v>0.27895804511278199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233.45465755107159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55.006999999999991</v>
      </c>
      <c r="R57" s="143">
        <f t="shared" si="49"/>
        <v>0</v>
      </c>
      <c r="S57" s="143">
        <f t="shared" si="49"/>
        <v>3.1305666123201203</v>
      </c>
      <c r="T57" s="143">
        <f t="shared" si="49"/>
        <v>68.958090938751468</v>
      </c>
      <c r="U57" s="143">
        <f t="shared" si="49"/>
        <v>106.35899999999999</v>
      </c>
      <c r="V57" s="143">
        <f t="shared" si="49"/>
        <v>0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352.92433011006688</v>
      </c>
      <c r="AB57" s="147">
        <f t="shared" si="49"/>
        <v>31.886503591979192</v>
      </c>
      <c r="AC57" s="177">
        <f t="shared" si="49"/>
        <v>0</v>
      </c>
      <c r="AD57" s="143">
        <f t="shared" si="49"/>
        <v>0</v>
      </c>
      <c r="AE57" s="143">
        <f t="shared" si="49"/>
        <v>16.691038579871996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4.864553370123212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10.164768561249272</v>
      </c>
      <c r="AN57" s="145">
        <f t="shared" si="49"/>
        <v>0</v>
      </c>
      <c r="AO57" s="145">
        <f t="shared" si="49"/>
        <v>927.53783616430644</v>
      </c>
      <c r="AP57" s="147">
        <f t="shared" si="49"/>
        <v>0</v>
      </c>
      <c r="AQ57" s="148">
        <f t="shared" si="24"/>
        <v>1546.0822854625367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5"/>
        <v>0.27695834586466167</v>
      </c>
      <c r="D58" s="177">
        <v>0.27695834586466167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127.90360168337232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16.526</v>
      </c>
      <c r="R58" s="147">
        <f t="shared" si="54"/>
        <v>0</v>
      </c>
      <c r="S58" s="147">
        <v>0</v>
      </c>
      <c r="T58" s="147">
        <v>54.363601683372323</v>
      </c>
      <c r="U58" s="147">
        <v>57.013999999999996</v>
      </c>
      <c r="V58" s="147">
        <f t="shared" si="54"/>
        <v>0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232.3768525058625</v>
      </c>
      <c r="AB58" s="147">
        <f t="shared" si="48"/>
        <v>19.80866784860806</v>
      </c>
      <c r="AC58" s="177">
        <f t="shared" si="54"/>
        <v>0</v>
      </c>
      <c r="AD58" s="143">
        <f t="shared" si="54"/>
        <v>0</v>
      </c>
      <c r="AE58" s="143">
        <f>SUM(AE59:AE64)</f>
        <v>8.9324846822119461</v>
      </c>
      <c r="AF58" s="143"/>
      <c r="AG58" s="143">
        <f t="shared" si="54"/>
        <v>0</v>
      </c>
      <c r="AH58" s="143">
        <f t="shared" si="54"/>
        <v>0.54527152441213123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10.164768561249272</v>
      </c>
      <c r="AN58" s="145">
        <f t="shared" si="54"/>
        <v>0</v>
      </c>
      <c r="AO58" s="145">
        <v>703.47652672498975</v>
      </c>
      <c r="AP58" s="147">
        <f t="shared" ref="AP58" si="57">SUM(AP59:AP64)</f>
        <v>0</v>
      </c>
      <c r="AQ58" s="148">
        <f t="shared" si="24"/>
        <v>1083.8426071086974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5"/>
        <v>4.9992481203007515E-3</v>
      </c>
      <c r="D59" s="416">
        <v>4.9992481203007515E-3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34.617403601855145</v>
      </c>
      <c r="M59" s="103"/>
      <c r="N59" s="327"/>
      <c r="O59" s="327"/>
      <c r="P59" s="67"/>
      <c r="Q59" s="381">
        <v>4.8609999999999998</v>
      </c>
      <c r="R59" s="67"/>
      <c r="S59" s="381">
        <v>0</v>
      </c>
      <c r="T59" s="381">
        <v>13.896403601855146</v>
      </c>
      <c r="U59" s="381">
        <v>15.86</v>
      </c>
      <c r="V59" s="381">
        <v>0</v>
      </c>
      <c r="W59" s="67"/>
      <c r="X59" s="67"/>
      <c r="Y59" s="327"/>
      <c r="Z59" s="149"/>
      <c r="AA59" s="406">
        <v>47.893959233263459</v>
      </c>
      <c r="AB59" s="67">
        <f t="shared" si="48"/>
        <v>1.9900904339735577</v>
      </c>
      <c r="AC59" s="328"/>
      <c r="AD59" s="103"/>
      <c r="AE59" s="342">
        <v>1.9900904339735577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230.13645039975461</v>
      </c>
      <c r="AP59" s="67"/>
      <c r="AQ59" s="334">
        <f t="shared" si="24"/>
        <v>314.64290291696705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5"/>
        <v>1.0998345864661654E-2</v>
      </c>
      <c r="D60" s="416">
        <v>1.0998345864661654E-2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18.509523936272529</v>
      </c>
      <c r="M60" s="21"/>
      <c r="N60" s="169"/>
      <c r="O60" s="169"/>
      <c r="P60" s="26"/>
      <c r="Q60" s="381">
        <v>1.177</v>
      </c>
      <c r="R60" s="26"/>
      <c r="S60" s="381">
        <v>0</v>
      </c>
      <c r="T60" s="381">
        <v>1.7285239362725304</v>
      </c>
      <c r="U60" s="381">
        <v>15.603999999999999</v>
      </c>
      <c r="V60" s="381">
        <v>0</v>
      </c>
      <c r="W60" s="26"/>
      <c r="X60" s="26"/>
      <c r="Y60" s="169"/>
      <c r="Z60" s="20"/>
      <c r="AA60" s="406">
        <v>13.897721124032204</v>
      </c>
      <c r="AB60" s="26">
        <f t="shared" si="48"/>
        <v>3.0934048196480178E-2</v>
      </c>
      <c r="AC60" s="329"/>
      <c r="AD60" s="21"/>
      <c r="AE60" s="343">
        <v>3.0934048196480178E-2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47.905288092400788</v>
      </c>
      <c r="AP60" s="26"/>
      <c r="AQ60" s="335">
        <f t="shared" si="24"/>
        <v>80.354465546766662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5"/>
        <v>0.22496616541353384</v>
      </c>
      <c r="D61" s="416">
        <v>0.22496616541353384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34.420997205664861</v>
      </c>
      <c r="M61" s="21"/>
      <c r="N61" s="169"/>
      <c r="O61" s="169"/>
      <c r="P61" s="26"/>
      <c r="Q61" s="381">
        <v>3.8570000000000002</v>
      </c>
      <c r="R61" s="26"/>
      <c r="S61" s="381">
        <v>0</v>
      </c>
      <c r="T61" s="381">
        <v>24.596997205664859</v>
      </c>
      <c r="U61" s="381">
        <v>5.9669999999999996</v>
      </c>
      <c r="V61" s="381">
        <v>0</v>
      </c>
      <c r="W61" s="26"/>
      <c r="X61" s="26"/>
      <c r="Y61" s="169"/>
      <c r="Z61" s="20"/>
      <c r="AA61" s="406">
        <v>58.577613457794712</v>
      </c>
      <c r="AB61" s="26">
        <f t="shared" si="48"/>
        <v>4.0950787612483284</v>
      </c>
      <c r="AC61" s="329"/>
      <c r="AD61" s="21"/>
      <c r="AE61" s="343">
        <v>4.0950787612483284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97.967294475455361</v>
      </c>
      <c r="AP61" s="26"/>
      <c r="AQ61" s="335">
        <f t="shared" si="24"/>
        <v>195.2859500655768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5"/>
        <v>1.4997744360902256E-2</v>
      </c>
      <c r="D62" s="416">
        <v>1.4997744360902256E-2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5.9389635543715276</v>
      </c>
      <c r="M62" s="21"/>
      <c r="N62" s="169"/>
      <c r="O62" s="169"/>
      <c r="P62" s="26"/>
      <c r="Q62" s="381">
        <v>0.89</v>
      </c>
      <c r="R62" s="26"/>
      <c r="S62" s="381">
        <v>0</v>
      </c>
      <c r="T62" s="381">
        <v>2.4309635543715271</v>
      </c>
      <c r="U62" s="381">
        <v>2.6179999999999999</v>
      </c>
      <c r="V62" s="381">
        <v>0</v>
      </c>
      <c r="W62" s="26"/>
      <c r="X62" s="26"/>
      <c r="Y62" s="169"/>
      <c r="Z62" s="20"/>
      <c r="AA62" s="406">
        <v>20.990664784487034</v>
      </c>
      <c r="AB62" s="26">
        <f t="shared" si="48"/>
        <v>0.48168732191661984</v>
      </c>
      <c r="AC62" s="329"/>
      <c r="AD62" s="21"/>
      <c r="AE62" s="343">
        <v>0.48168732191661984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162.36128978463705</v>
      </c>
      <c r="AP62" s="26"/>
      <c r="AQ62" s="335">
        <f t="shared" si="24"/>
        <v>189.78760318977314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5"/>
        <v>5.9990977443609029E-3</v>
      </c>
      <c r="D63" s="417">
        <v>5.9990977443609029E-3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5.7024901613449952</v>
      </c>
      <c r="M63" s="21"/>
      <c r="N63" s="169"/>
      <c r="O63" s="169"/>
      <c r="P63" s="26"/>
      <c r="Q63" s="382">
        <v>1.0549999999999999</v>
      </c>
      <c r="R63" s="26"/>
      <c r="S63" s="382">
        <v>0</v>
      </c>
      <c r="T63" s="382">
        <v>3.5034901613449949</v>
      </c>
      <c r="U63" s="382">
        <v>1.1439999999999999</v>
      </c>
      <c r="V63" s="382">
        <v>0</v>
      </c>
      <c r="W63" s="26"/>
      <c r="X63" s="26"/>
      <c r="Y63" s="169"/>
      <c r="Z63" s="20"/>
      <c r="AA63" s="407">
        <v>10.433582492912633</v>
      </c>
      <c r="AB63" s="26">
        <f t="shared" si="48"/>
        <v>6.4814196221196552E-2</v>
      </c>
      <c r="AC63" s="329"/>
      <c r="AD63" s="21"/>
      <c r="AE63" s="343">
        <v>6.4814196221196552E-2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46.97782233906706</v>
      </c>
      <c r="AP63" s="26"/>
      <c r="AQ63" s="335">
        <f t="shared" si="24"/>
        <v>63.184708287290249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5"/>
        <v>1.4997744360902256E-2</v>
      </c>
      <c r="D64" s="417">
        <v>1.4997744360902256E-2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28.714223223863275</v>
      </c>
      <c r="M64" s="151"/>
      <c r="N64" s="331"/>
      <c r="O64" s="331"/>
      <c r="P64" s="79"/>
      <c r="Q64" s="382">
        <v>4.6859999999999991</v>
      </c>
      <c r="R64" s="79"/>
      <c r="S64" s="382">
        <v>0</v>
      </c>
      <c r="T64" s="382">
        <v>8.2072232238632736</v>
      </c>
      <c r="U64" s="382">
        <v>15.821000000000002</v>
      </c>
      <c r="V64" s="382">
        <v>0</v>
      </c>
      <c r="W64" s="79"/>
      <c r="X64" s="79"/>
      <c r="Y64" s="331"/>
      <c r="Z64" s="150"/>
      <c r="AA64" s="407">
        <v>80.583311413372471</v>
      </c>
      <c r="AB64" s="79">
        <f t="shared" si="48"/>
        <v>13.146063087051877</v>
      </c>
      <c r="AC64" s="332"/>
      <c r="AD64" s="151"/>
      <c r="AE64" s="344">
        <v>2.2698799206557645</v>
      </c>
      <c r="AF64" s="344"/>
      <c r="AG64" s="344"/>
      <c r="AH64" s="344">
        <v>0.54527152441213123</v>
      </c>
      <c r="AI64" s="344"/>
      <c r="AJ64" s="344"/>
      <c r="AK64" s="344"/>
      <c r="AL64" s="344">
        <v>0.16614308073470971</v>
      </c>
      <c r="AM64" s="388">
        <v>10.164768561249272</v>
      </c>
      <c r="AN64" s="78"/>
      <c r="AO64" s="407">
        <v>118.12838163367483</v>
      </c>
      <c r="AP64" s="79"/>
      <c r="AQ64" s="336">
        <f t="shared" si="24"/>
        <v>240.58697710232335</v>
      </c>
    </row>
    <row r="65" spans="1:45" ht="12.75" customHeight="1">
      <c r="A65" s="168" t="s">
        <v>194</v>
      </c>
      <c r="B65" s="152"/>
      <c r="C65" s="74">
        <f>SUM(D65:G65)</f>
        <v>1.9996992481203005E-3</v>
      </c>
      <c r="D65" s="177">
        <f>SUM(D66:D69)</f>
        <v>1.9996992481203005E-3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105.55105586769926</v>
      </c>
      <c r="M65" s="76"/>
      <c r="N65" s="77"/>
      <c r="O65" s="77"/>
      <c r="P65" s="213"/>
      <c r="Q65" s="147">
        <v>38.480999999999995</v>
      </c>
      <c r="R65" s="213"/>
      <c r="S65" s="147">
        <v>3.1305666123201203</v>
      </c>
      <c r="T65" s="147">
        <v>14.59448925537915</v>
      </c>
      <c r="U65" s="147">
        <v>49.344999999999999</v>
      </c>
      <c r="V65" s="147">
        <f>SUM(V66:V69)</f>
        <v>0</v>
      </c>
      <c r="W65" s="213"/>
      <c r="X65" s="213"/>
      <c r="Y65" s="77"/>
      <c r="Z65" s="76"/>
      <c r="AA65" s="145">
        <v>120.54747760420435</v>
      </c>
      <c r="AB65" s="79">
        <f>SUM(AC65:AM65)</f>
        <v>12.077835743371132</v>
      </c>
      <c r="AC65" s="80"/>
      <c r="AD65" s="76"/>
      <c r="AE65" s="147">
        <f>SUM(AE66:AE69)</f>
        <v>7.7585538976600512</v>
      </c>
      <c r="AF65" s="76"/>
      <c r="AG65" s="76"/>
      <c r="AH65" s="76">
        <v>4.3192818457110809</v>
      </c>
      <c r="AI65" s="76"/>
      <c r="AJ65" s="76"/>
      <c r="AK65" s="76"/>
      <c r="AL65" s="76"/>
      <c r="AM65" s="77"/>
      <c r="AN65" s="78"/>
      <c r="AO65" s="145">
        <v>224.06130943931672</v>
      </c>
      <c r="AP65" s="79"/>
      <c r="AQ65" s="340">
        <f t="shared" si="24"/>
        <v>462.23967835383957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5.13041185224857</v>
      </c>
      <c r="M66" s="318"/>
      <c r="N66" s="69"/>
      <c r="O66" s="65"/>
      <c r="P66" s="69"/>
      <c r="Q66" s="383">
        <v>0.38500000000000001</v>
      </c>
      <c r="R66" s="69"/>
      <c r="S66" s="383">
        <v>0</v>
      </c>
      <c r="T66" s="383">
        <v>1.0014118522485695</v>
      </c>
      <c r="U66" s="383">
        <v>3.7440000000000002</v>
      </c>
      <c r="V66" s="383">
        <v>0</v>
      </c>
      <c r="W66" s="69"/>
      <c r="X66" s="69"/>
      <c r="Y66" s="65"/>
      <c r="Z66" s="64"/>
      <c r="AA66" s="408">
        <v>7.8671215028121653</v>
      </c>
      <c r="AB66" s="67">
        <f t="shared" ref="AB66:AB69" si="61">SUM(AC66:AM66)</f>
        <v>4.3192818457110809</v>
      </c>
      <c r="AC66" s="68"/>
      <c r="AD66" s="64"/>
      <c r="AE66" s="64">
        <v>0</v>
      </c>
      <c r="AF66" s="64"/>
      <c r="AG66" s="64"/>
      <c r="AH66" s="64">
        <v>4.3192818457110809</v>
      </c>
      <c r="AI66" s="64"/>
      <c r="AJ66" s="64"/>
      <c r="AK66" s="64"/>
      <c r="AL66" s="64"/>
      <c r="AM66" s="65"/>
      <c r="AN66" s="66"/>
      <c r="AO66" s="408">
        <v>52.413828868451112</v>
      </c>
      <c r="AP66" s="67"/>
      <c r="AQ66" s="92">
        <f t="shared" si="24"/>
        <v>69.730644069222933</v>
      </c>
    </row>
    <row r="67" spans="1:45" ht="12.75" customHeight="1">
      <c r="A67" s="404" t="s">
        <v>186</v>
      </c>
      <c r="B67" s="405">
        <v>84</v>
      </c>
      <c r="C67" s="19">
        <f t="shared" si="58"/>
        <v>1.9996992481203005E-3</v>
      </c>
      <c r="D67" s="419">
        <v>1.9996992481203005E-3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38.335738480719172</v>
      </c>
      <c r="M67" s="319"/>
      <c r="N67" s="212"/>
      <c r="O67" s="22"/>
      <c r="P67" s="212"/>
      <c r="Q67" s="384">
        <v>7.6269999999999998</v>
      </c>
      <c r="R67" s="212"/>
      <c r="S67" s="384">
        <v>2.4241164816025997</v>
      </c>
      <c r="T67" s="384">
        <v>5.8996219991165715</v>
      </c>
      <c r="U67" s="384">
        <v>22.385000000000002</v>
      </c>
      <c r="V67" s="384">
        <v>0</v>
      </c>
      <c r="W67" s="212"/>
      <c r="X67" s="212"/>
      <c r="Y67" s="22"/>
      <c r="Z67" s="25"/>
      <c r="AA67" s="409">
        <v>43.870077733582356</v>
      </c>
      <c r="AB67" s="26">
        <f t="shared" si="61"/>
        <v>4.7314363241473485</v>
      </c>
      <c r="AC67" s="27"/>
      <c r="AD67" s="25"/>
      <c r="AE67" s="25">
        <v>4.7314363241473485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85.8871731763344</v>
      </c>
      <c r="AP67" s="26"/>
      <c r="AQ67" s="29">
        <f t="shared" si="24"/>
        <v>172.82642541403141</v>
      </c>
    </row>
    <row r="68" spans="1:45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48.33138202006942</v>
      </c>
      <c r="M68" s="319"/>
      <c r="N68" s="212"/>
      <c r="O68" s="22"/>
      <c r="P68" s="212"/>
      <c r="Q68" s="384">
        <v>25.558</v>
      </c>
      <c r="R68" s="212"/>
      <c r="S68" s="384">
        <v>0.19500358980136523</v>
      </c>
      <c r="T68" s="384">
        <v>4.8633784302680523</v>
      </c>
      <c r="U68" s="384">
        <v>17.715</v>
      </c>
      <c r="V68" s="384">
        <v>0</v>
      </c>
      <c r="W68" s="212"/>
      <c r="X68" s="212"/>
      <c r="Y68" s="22"/>
      <c r="Z68" s="25"/>
      <c r="AA68" s="409">
        <v>25.582891128755861</v>
      </c>
      <c r="AB68" s="26">
        <f t="shared" si="61"/>
        <v>2.0151322825135658</v>
      </c>
      <c r="AC68" s="27"/>
      <c r="AD68" s="25"/>
      <c r="AE68" s="25">
        <v>2.0151322825135658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50.352259914149698</v>
      </c>
      <c r="AP68" s="26"/>
      <c r="AQ68" s="29">
        <f t="shared" si="24"/>
        <v>126.28166534548855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13.753523514662112</v>
      </c>
      <c r="M69" s="320"/>
      <c r="N69" s="213"/>
      <c r="O69" s="77"/>
      <c r="P69" s="213"/>
      <c r="Q69" s="385">
        <v>4.9109999999999996</v>
      </c>
      <c r="R69" s="213"/>
      <c r="S69" s="385">
        <v>0.51144654091615538</v>
      </c>
      <c r="T69" s="385">
        <v>2.8300769737459568</v>
      </c>
      <c r="U69" s="385">
        <v>5.5009999999999994</v>
      </c>
      <c r="V69" s="385">
        <v>0</v>
      </c>
      <c r="W69" s="213"/>
      <c r="X69" s="213"/>
      <c r="Y69" s="77"/>
      <c r="Z69" s="76"/>
      <c r="AA69" s="410">
        <v>43.227387239053968</v>
      </c>
      <c r="AB69" s="139">
        <f t="shared" si="61"/>
        <v>1.0119852909991371</v>
      </c>
      <c r="AC69" s="140"/>
      <c r="AD69" s="135"/>
      <c r="AE69" s="135">
        <v>1.0119852909991371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35.408047480381541</v>
      </c>
      <c r="AP69" s="139"/>
      <c r="AQ69" s="141">
        <f t="shared" si="24"/>
        <v>93.40094352509675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151.64167150175641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151.64167150175641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199.62967150175641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20.995406926372869</v>
      </c>
      <c r="M71" s="76"/>
      <c r="N71" s="76"/>
      <c r="O71" s="76"/>
      <c r="P71" s="76"/>
      <c r="Q71" s="76"/>
      <c r="R71" s="76"/>
      <c r="S71" s="76"/>
      <c r="T71" s="76"/>
      <c r="U71" s="151">
        <v>20.995406926372869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20.995406926372869</v>
      </c>
      <c r="AR71" s="2"/>
    </row>
    <row r="72" spans="1:45" ht="12.75" customHeight="1" thickBot="1">
      <c r="A72" s="42" t="s">
        <v>42</v>
      </c>
      <c r="B72" s="43"/>
      <c r="C72" s="44">
        <f t="shared" ref="C72:AP72" si="62">C26-C27-C29</f>
        <v>1.8920318941988512</v>
      </c>
      <c r="D72" s="108">
        <f t="shared" si="62"/>
        <v>0.70510127641125564</v>
      </c>
      <c r="E72" s="46">
        <f t="shared" si="62"/>
        <v>1.6307821736569679</v>
      </c>
      <c r="F72" s="109">
        <f t="shared" si="62"/>
        <v>0</v>
      </c>
      <c r="G72" s="109">
        <f t="shared" si="62"/>
        <v>-0.5690178558696033</v>
      </c>
      <c r="H72" s="47">
        <f t="shared" si="62"/>
        <v>-0.86197478899950397</v>
      </c>
      <c r="I72" s="108">
        <f t="shared" si="62"/>
        <v>-0.43359378899950685</v>
      </c>
      <c r="J72" s="46">
        <f t="shared" si="62"/>
        <v>0</v>
      </c>
      <c r="K72" s="46">
        <f t="shared" si="62"/>
        <v>-0.42838100000000168</v>
      </c>
      <c r="L72" s="47">
        <f t="shared" si="62"/>
        <v>-10.071329707577206</v>
      </c>
      <c r="M72" s="46">
        <f t="shared" si="62"/>
        <v>-27.41499997639994</v>
      </c>
      <c r="N72" s="46">
        <f t="shared" ref="N72" si="63">N26-N27-N29</f>
        <v>-5.5999999999993832E-3</v>
      </c>
      <c r="O72" s="46">
        <f t="shared" si="62"/>
        <v>-1.9214501933085444</v>
      </c>
      <c r="P72" s="46">
        <f t="shared" si="62"/>
        <v>3.4903390171875799</v>
      </c>
      <c r="Q72" s="46">
        <f t="shared" si="62"/>
        <v>19.99341699264005</v>
      </c>
      <c r="R72" s="46">
        <f t="shared" si="62"/>
        <v>-16.379967731519855</v>
      </c>
      <c r="S72" s="46">
        <f t="shared" si="62"/>
        <v>-1.2849989632290146</v>
      </c>
      <c r="T72" s="46">
        <f t="shared" si="62"/>
        <v>2.7852859220821529</v>
      </c>
      <c r="U72" s="46">
        <f t="shared" si="62"/>
        <v>15.458313145431021</v>
      </c>
      <c r="V72" s="46">
        <f t="shared" si="62"/>
        <v>-0.42680104752977854</v>
      </c>
      <c r="W72" s="109">
        <f t="shared" si="62"/>
        <v>-4.364866872928177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38.01341068215288</v>
      </c>
      <c r="AB72" s="45">
        <f t="shared" si="62"/>
        <v>-13.679869824733544</v>
      </c>
      <c r="AC72" s="110">
        <f t="shared" si="62"/>
        <v>0</v>
      </c>
      <c r="AD72" s="46">
        <f t="shared" si="62"/>
        <v>0</v>
      </c>
      <c r="AE72" s="46">
        <f t="shared" si="62"/>
        <v>-8.1469582453094347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-4.2434086966080002</v>
      </c>
      <c r="AJ72" s="46">
        <f t="shared" ref="AJ72" si="65">AJ26-AJ27-AJ29</f>
        <v>-1.2895028828160022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-20.055892371125083</v>
      </c>
      <c r="AP72" s="45">
        <f t="shared" si="62"/>
        <v>0</v>
      </c>
      <c r="AQ72" s="48">
        <f t="shared" si="24"/>
        <v>-4.763624116083605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200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156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239" t="s">
        <v>157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37" t="s">
        <v>158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8">
    <pageSetUpPr fitToPage="1"/>
  </sheetPr>
  <dimension ref="A1:AS80"/>
  <sheetViews>
    <sheetView zoomScale="80" zoomScaleNormal="80" workbookViewId="0">
      <pane xSplit="2" ySplit="1" topLeftCell="C50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152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31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982.21227485452187</v>
      </c>
      <c r="I2" s="10">
        <v>854.50827485452191</v>
      </c>
      <c r="J2" s="11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131.59762974008089</v>
      </c>
      <c r="AB2" s="13">
        <f>SUM(AC2:AM2)</f>
        <v>873.93959394496846</v>
      </c>
      <c r="AC2" s="14">
        <v>60.944232425259983</v>
      </c>
      <c r="AD2" s="11">
        <v>442.04525606199996</v>
      </c>
      <c r="AE2" s="11">
        <v>210.77715363296488</v>
      </c>
      <c r="AF2" s="11">
        <v>51.608885679000835</v>
      </c>
      <c r="AG2" s="11">
        <v>39.064855679693935</v>
      </c>
      <c r="AH2" s="11">
        <v>13.156909078968509</v>
      </c>
      <c r="AI2" s="11">
        <v>22.584401546592002</v>
      </c>
      <c r="AJ2" s="11">
        <v>0</v>
      </c>
      <c r="AK2" s="10">
        <v>0.16755330600893148</v>
      </c>
      <c r="AL2" s="10">
        <v>10.743510841503214</v>
      </c>
      <c r="AM2" s="8">
        <v>22.846835692976406</v>
      </c>
      <c r="AN2" s="15">
        <v>66.090945085523018</v>
      </c>
      <c r="AO2" s="15"/>
      <c r="AP2" s="13"/>
      <c r="AQ2" s="16">
        <f>C2+H2+L2+AA2+AB2+AN2+AO2+AP2</f>
        <v>2053.8404436250944</v>
      </c>
      <c r="AS2" s="293"/>
    </row>
    <row r="3" spans="1:45" ht="12.75" customHeight="1">
      <c r="A3" s="17" t="s">
        <v>1</v>
      </c>
      <c r="B3" s="18"/>
      <c r="C3" s="19">
        <f>SUM(D3:G3)</f>
        <v>1231.0364730680803</v>
      </c>
      <c r="D3" s="20">
        <v>1145.2206151834441</v>
      </c>
      <c r="E3" s="169">
        <v>72.615637399999997</v>
      </c>
      <c r="F3" s="22"/>
      <c r="G3" s="22">
        <v>13.200220484636274</v>
      </c>
      <c r="H3" s="23">
        <f>SUM(I3:K3)</f>
        <v>0</v>
      </c>
      <c r="I3" s="24"/>
      <c r="J3" s="25"/>
      <c r="K3" s="25"/>
      <c r="L3" s="23">
        <f>SUM(M3:Z3)</f>
        <v>7910.0577544622638</v>
      </c>
      <c r="M3" s="24">
        <v>2883.7382777414</v>
      </c>
      <c r="N3" s="24">
        <v>0</v>
      </c>
      <c r="O3" s="25">
        <v>0</v>
      </c>
      <c r="P3" s="25">
        <v>891.43655555555551</v>
      </c>
      <c r="Q3" s="25">
        <v>387.34027384416004</v>
      </c>
      <c r="R3" s="25">
        <v>946.98439095647996</v>
      </c>
      <c r="S3" s="25">
        <v>132.87560317994348</v>
      </c>
      <c r="T3" s="25">
        <v>112.84764997613578</v>
      </c>
      <c r="U3" s="25">
        <v>2188.7852787144548</v>
      </c>
      <c r="V3" s="25">
        <v>158.86535295611804</v>
      </c>
      <c r="W3" s="22">
        <v>0</v>
      </c>
      <c r="X3" s="22">
        <v>167.12157938711621</v>
      </c>
      <c r="Y3" s="22">
        <v>1.5556181356752119</v>
      </c>
      <c r="Z3" s="25">
        <v>38.507174015225601</v>
      </c>
      <c r="AA3" s="23">
        <v>3590.214279152266</v>
      </c>
      <c r="AB3" s="26">
        <f>SUM(AC3:AM3)</f>
        <v>132.64441966809602</v>
      </c>
      <c r="AC3" s="27"/>
      <c r="AD3" s="25"/>
      <c r="AE3" s="25">
        <v>41.912064912480005</v>
      </c>
      <c r="AF3" s="25"/>
      <c r="AG3" s="25"/>
      <c r="AH3" s="25"/>
      <c r="AI3" s="25">
        <v>66.977673021984003</v>
      </c>
      <c r="AJ3" s="25">
        <v>23.754681733631998</v>
      </c>
      <c r="AK3" s="24"/>
      <c r="AL3" s="24"/>
      <c r="AM3" s="22"/>
      <c r="AN3" s="28"/>
      <c r="AO3" s="28">
        <v>245.35926419999998</v>
      </c>
      <c r="AP3" s="26"/>
      <c r="AQ3" s="29">
        <f t="shared" ref="AQ3:AQ20" si="0">C3+H3+L3+AA3+AB3+AN3+AO3+AP3</f>
        <v>13109.312190550707</v>
      </c>
      <c r="AS3" s="293"/>
    </row>
    <row r="4" spans="1:45" ht="12.75" customHeight="1">
      <c r="A4" s="17" t="s">
        <v>2</v>
      </c>
      <c r="B4" s="18"/>
      <c r="C4" s="19">
        <f>SUM(D4:G4)</f>
        <v>9.9309903525919996</v>
      </c>
      <c r="D4" s="20">
        <v>0</v>
      </c>
      <c r="E4" s="21">
        <v>9.5338335139999995</v>
      </c>
      <c r="F4" s="22"/>
      <c r="G4" s="22">
        <v>0.39715683859200002</v>
      </c>
      <c r="H4" s="23">
        <f>SUM(I4:K4)</f>
        <v>1.9952719999999999</v>
      </c>
      <c r="I4" s="24"/>
      <c r="J4" s="25"/>
      <c r="K4" s="25">
        <v>1.9952719999999999</v>
      </c>
      <c r="L4" s="23">
        <f>SUM(M4:Z4)</f>
        <v>1416.11144003408</v>
      </c>
      <c r="M4" s="24">
        <v>124.41407781859999</v>
      </c>
      <c r="N4" s="24">
        <v>10.310496105</v>
      </c>
      <c r="O4" s="25"/>
      <c r="P4" s="25">
        <v>276.34183507777772</v>
      </c>
      <c r="Q4" s="25">
        <v>8.6579830646400016</v>
      </c>
      <c r="R4" s="25">
        <v>6.4434995519999996E-2</v>
      </c>
      <c r="S4" s="25">
        <v>918.40118144378539</v>
      </c>
      <c r="T4" s="25">
        <v>37.20029509347259</v>
      </c>
      <c r="U4" s="25">
        <v>17.640119851901943</v>
      </c>
      <c r="V4" s="25">
        <v>9.1588901016641966E-2</v>
      </c>
      <c r="W4" s="22">
        <v>16.613553302486185</v>
      </c>
      <c r="X4" s="22">
        <v>0.1696380612</v>
      </c>
      <c r="Y4" s="22">
        <v>5.6480739999999995E-3</v>
      </c>
      <c r="Z4" s="25">
        <v>6.2005882446796106</v>
      </c>
      <c r="AA4" s="23">
        <v>0</v>
      </c>
      <c r="AB4" s="26">
        <f>SUM(AC4:AM4)</f>
        <v>1.5653339999999998E-3</v>
      </c>
      <c r="AC4" s="27"/>
      <c r="AD4" s="25"/>
      <c r="AE4" s="25">
        <v>1.5653339999999998E-3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60.540362200000011</v>
      </c>
      <c r="AP4" s="26"/>
      <c r="AQ4" s="29">
        <f t="shared" si="0"/>
        <v>1488.579629920672</v>
      </c>
      <c r="AS4" s="293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135.49741432136173</v>
      </c>
      <c r="M5" s="24"/>
      <c r="N5" s="24"/>
      <c r="O5" s="25"/>
      <c r="P5" s="25"/>
      <c r="Q5" s="25"/>
      <c r="R5" s="25"/>
      <c r="S5" s="25">
        <v>20.133664301412431</v>
      </c>
      <c r="T5" s="25"/>
      <c r="U5" s="25">
        <v>115.36375001994929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135.49741432136173</v>
      </c>
      <c r="AS5" s="293"/>
    </row>
    <row r="6" spans="1:45" ht="12.75" customHeight="1" thickBot="1">
      <c r="A6" s="30" t="s">
        <v>4</v>
      </c>
      <c r="B6" s="31"/>
      <c r="C6" s="19">
        <f>SUM(D6:G6)</f>
        <v>27.5947931908496</v>
      </c>
      <c r="D6" s="32">
        <v>28.644872062600001</v>
      </c>
      <c r="E6" s="22">
        <v>-2.3593049323999997</v>
      </c>
      <c r="F6" s="33"/>
      <c r="G6" s="33">
        <v>1.3092260606496005</v>
      </c>
      <c r="H6" s="34">
        <f>SUM(I6:K6)</f>
        <v>-203.36489351305357</v>
      </c>
      <c r="I6" s="35">
        <v>-194.80613351305357</v>
      </c>
      <c r="J6" s="35">
        <v>0</v>
      </c>
      <c r="K6" s="35">
        <v>-8.5587599999999995</v>
      </c>
      <c r="L6" s="34">
        <f>SUM(M6:Z6)</f>
        <v>81.108972612492181</v>
      </c>
      <c r="M6" s="24">
        <v>51.856040886999999</v>
      </c>
      <c r="N6" s="24">
        <v>1.0649999999999999</v>
      </c>
      <c r="O6" s="25"/>
      <c r="P6" s="25">
        <v>-6.7759102444444439</v>
      </c>
      <c r="Q6" s="25">
        <v>-5.7916068246400005</v>
      </c>
      <c r="R6" s="25">
        <v>23.475342856560001</v>
      </c>
      <c r="S6" s="25">
        <v>29.408110551977398</v>
      </c>
      <c r="T6" s="25">
        <v>-0.807728250548303</v>
      </c>
      <c r="U6" s="25">
        <v>8.6131165328825023</v>
      </c>
      <c r="V6" s="25">
        <v>-19.949102733311534</v>
      </c>
      <c r="W6" s="33">
        <v>1.5709837016574586E-2</v>
      </c>
      <c r="X6" s="33">
        <v>0</v>
      </c>
      <c r="Y6" s="33">
        <v>0</v>
      </c>
      <c r="Z6" s="35">
        <v>0</v>
      </c>
      <c r="AA6" s="34">
        <v>9.4912998894528418</v>
      </c>
      <c r="AB6" s="37">
        <f>SUM(AC6:AM6)</f>
        <v>-2.5487848399799997</v>
      </c>
      <c r="AC6" s="38"/>
      <c r="AD6" s="36"/>
      <c r="AE6" s="36">
        <v>-7.0404138359995636E-3</v>
      </c>
      <c r="AF6" s="36"/>
      <c r="AG6" s="36"/>
      <c r="AH6" s="36"/>
      <c r="AI6" s="36">
        <v>-3.5839098650880001</v>
      </c>
      <c r="AJ6" s="36">
        <v>1.042165438944</v>
      </c>
      <c r="AK6" s="35"/>
      <c r="AL6" s="35"/>
      <c r="AM6" s="33"/>
      <c r="AN6" s="40"/>
      <c r="AO6" s="40"/>
      <c r="AP6" s="37"/>
      <c r="AQ6" s="41">
        <f t="shared" si="0"/>
        <v>-87.718612660238946</v>
      </c>
      <c r="AS6" s="293"/>
    </row>
    <row r="7" spans="1:45" s="49" customFormat="1" ht="12.75" customHeight="1">
      <c r="A7" s="50" t="s">
        <v>66</v>
      </c>
      <c r="B7" s="51"/>
      <c r="C7" s="52">
        <f t="shared" ref="C7:AP7" si="1">C2+C3-C4-C5+C6</f>
        <v>1248.700275906338</v>
      </c>
      <c r="D7" s="57">
        <f t="shared" si="1"/>
        <v>1173.865487246044</v>
      </c>
      <c r="E7" s="54">
        <f t="shared" si="1"/>
        <v>60.722498953599995</v>
      </c>
      <c r="F7" s="54">
        <f t="shared" si="1"/>
        <v>0</v>
      </c>
      <c r="G7" s="54">
        <f t="shared" si="1"/>
        <v>14.112289706693874</v>
      </c>
      <c r="H7" s="56">
        <f t="shared" si="1"/>
        <v>776.85210934146835</v>
      </c>
      <c r="I7" s="57">
        <f t="shared" si="1"/>
        <v>659.7021413414684</v>
      </c>
      <c r="J7" s="54">
        <f t="shared" si="1"/>
        <v>127.70399999999999</v>
      </c>
      <c r="K7" s="54">
        <f t="shared" si="1"/>
        <v>-10.554031999999999</v>
      </c>
      <c r="L7" s="56">
        <f t="shared" si="1"/>
        <v>6439.5578727193133</v>
      </c>
      <c r="M7" s="57">
        <f t="shared" si="1"/>
        <v>2811.1802408097997</v>
      </c>
      <c r="N7" s="57">
        <f t="shared" ref="N7" si="2">N2+N3-N4-N5+N6</f>
        <v>-9.2454961050000009</v>
      </c>
      <c r="O7" s="54">
        <f t="shared" si="1"/>
        <v>0</v>
      </c>
      <c r="P7" s="54">
        <f t="shared" si="1"/>
        <v>608.31881023333347</v>
      </c>
      <c r="Q7" s="54">
        <f t="shared" si="1"/>
        <v>372.89068395488005</v>
      </c>
      <c r="R7" s="54">
        <f t="shared" si="1"/>
        <v>970.39529881752003</v>
      </c>
      <c r="S7" s="54">
        <f t="shared" si="1"/>
        <v>-776.2511320132769</v>
      </c>
      <c r="T7" s="54">
        <f t="shared" si="1"/>
        <v>74.839626632114886</v>
      </c>
      <c r="U7" s="54">
        <f t="shared" si="1"/>
        <v>2064.394525375486</v>
      </c>
      <c r="V7" s="54">
        <f t="shared" si="1"/>
        <v>138.82466132178985</v>
      </c>
      <c r="W7" s="54">
        <f t="shared" si="1"/>
        <v>-16.597843465469609</v>
      </c>
      <c r="X7" s="54">
        <f t="shared" si="1"/>
        <v>166.95194132591621</v>
      </c>
      <c r="Y7" s="54">
        <f t="shared" si="1"/>
        <v>1.5499700616752119</v>
      </c>
      <c r="Z7" s="54">
        <f t="shared" si="1"/>
        <v>32.306585770545993</v>
      </c>
      <c r="AA7" s="56">
        <f t="shared" si="1"/>
        <v>3731.3032087817996</v>
      </c>
      <c r="AB7" s="56">
        <f t="shared" si="1"/>
        <v>1004.0336634390844</v>
      </c>
      <c r="AC7" s="57">
        <f t="shared" si="1"/>
        <v>60.944232425259983</v>
      </c>
      <c r="AD7" s="54">
        <f t="shared" si="1"/>
        <v>442.04525606199996</v>
      </c>
      <c r="AE7" s="54">
        <f t="shared" si="1"/>
        <v>252.68061279760889</v>
      </c>
      <c r="AF7" s="54">
        <f t="shared" ref="AF7" si="3">AF2+AF3-AF4-AF5+AF6</f>
        <v>51.608885679000835</v>
      </c>
      <c r="AG7" s="54">
        <f t="shared" si="1"/>
        <v>39.064855679693935</v>
      </c>
      <c r="AH7" s="54">
        <f t="shared" si="1"/>
        <v>13.156909078968509</v>
      </c>
      <c r="AI7" s="54">
        <f t="shared" si="1"/>
        <v>85.978164703488005</v>
      </c>
      <c r="AJ7" s="54">
        <f t="shared" ref="AJ7" si="4">AJ2+AJ3-AJ4-AJ5+AJ6</f>
        <v>24.796847172575998</v>
      </c>
      <c r="AK7" s="53">
        <f t="shared" si="1"/>
        <v>0.16755330600893148</v>
      </c>
      <c r="AL7" s="53">
        <f t="shared" ref="AL7" si="5">AL2+AL3-AL4-AL5+AL6</f>
        <v>10.743510841503214</v>
      </c>
      <c r="AM7" s="57">
        <f t="shared" si="1"/>
        <v>22.846835692976406</v>
      </c>
      <c r="AN7" s="56">
        <f t="shared" si="1"/>
        <v>66.090945085523018</v>
      </c>
      <c r="AO7" s="56">
        <f t="shared" si="1"/>
        <v>184.81890199999998</v>
      </c>
      <c r="AP7" s="182">
        <f t="shared" si="1"/>
        <v>0</v>
      </c>
      <c r="AQ7" s="111">
        <f t="shared" si="0"/>
        <v>13451.356977273528</v>
      </c>
      <c r="AR7" s="2"/>
      <c r="AS7" s="293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1248.700275906338</v>
      </c>
      <c r="D8" s="185">
        <f t="shared" si="6"/>
        <v>1173.865487246044</v>
      </c>
      <c r="E8" s="188">
        <f t="shared" si="6"/>
        <v>60.722498953599995</v>
      </c>
      <c r="F8" s="189">
        <f t="shared" si="6"/>
        <v>0</v>
      </c>
      <c r="G8" s="189">
        <f t="shared" si="6"/>
        <v>14.112289706693874</v>
      </c>
      <c r="H8" s="190">
        <f t="shared" si="6"/>
        <v>776.85210934146835</v>
      </c>
      <c r="I8" s="185">
        <f t="shared" si="6"/>
        <v>659.7021413414684</v>
      </c>
      <c r="J8" s="188">
        <f t="shared" si="6"/>
        <v>127.70399999999999</v>
      </c>
      <c r="K8" s="188">
        <f t="shared" si="6"/>
        <v>-10.554031999999999</v>
      </c>
      <c r="L8" s="190">
        <f t="shared" si="6"/>
        <v>6238.7493755611758</v>
      </c>
      <c r="M8" s="185">
        <f t="shared" si="6"/>
        <v>2811.1802408097997</v>
      </c>
      <c r="N8" s="185">
        <f t="shared" si="6"/>
        <v>-9.2454961050000009</v>
      </c>
      <c r="O8" s="188">
        <f t="shared" si="6"/>
        <v>0</v>
      </c>
      <c r="P8" s="188">
        <f t="shared" si="6"/>
        <v>608.31881023333347</v>
      </c>
      <c r="Q8" s="188">
        <f t="shared" si="6"/>
        <v>372.89068395488005</v>
      </c>
      <c r="R8" s="188">
        <f t="shared" si="6"/>
        <v>970.39529881752003</v>
      </c>
      <c r="S8" s="188">
        <f t="shared" si="6"/>
        <v>-776.2511320132769</v>
      </c>
      <c r="T8" s="188">
        <f t="shared" si="6"/>
        <v>74.839626632114886</v>
      </c>
      <c r="U8" s="188">
        <f t="shared" si="6"/>
        <v>2064.394525375486</v>
      </c>
      <c r="V8" s="188">
        <f t="shared" si="6"/>
        <v>138.82466132178985</v>
      </c>
      <c r="W8" s="189">
        <f t="shared" si="6"/>
        <v>-16.597843465469609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3731.3032087817996</v>
      </c>
      <c r="AB8" s="196">
        <f t="shared" si="6"/>
        <v>1004.0336634390844</v>
      </c>
      <c r="AC8" s="185">
        <f t="shared" si="6"/>
        <v>60.944232425259983</v>
      </c>
      <c r="AD8" s="188">
        <f t="shared" si="6"/>
        <v>442.04525606199996</v>
      </c>
      <c r="AE8" s="188">
        <f t="shared" si="6"/>
        <v>252.68061279760889</v>
      </c>
      <c r="AF8" s="188">
        <f t="shared" si="6"/>
        <v>51.608885679000835</v>
      </c>
      <c r="AG8" s="188">
        <f t="shared" si="6"/>
        <v>39.064855679693935</v>
      </c>
      <c r="AH8" s="188">
        <f t="shared" si="6"/>
        <v>13.156909078968509</v>
      </c>
      <c r="AI8" s="188">
        <f t="shared" si="6"/>
        <v>85.978164703488005</v>
      </c>
      <c r="AJ8" s="188">
        <f t="shared" ref="AJ8" si="7">AJ7-AJ27</f>
        <v>24.796847172575998</v>
      </c>
      <c r="AK8" s="210">
        <f t="shared" si="6"/>
        <v>0.16755330600893148</v>
      </c>
      <c r="AL8" s="210">
        <f t="shared" si="6"/>
        <v>10.743510841503214</v>
      </c>
      <c r="AM8" s="185">
        <f t="shared" si="6"/>
        <v>22.846835692976406</v>
      </c>
      <c r="AN8" s="190">
        <f t="shared" si="6"/>
        <v>66.090945085523018</v>
      </c>
      <c r="AO8" s="190">
        <f t="shared" si="6"/>
        <v>184.81890199999998</v>
      </c>
      <c r="AP8" s="185">
        <f t="shared" si="6"/>
        <v>0</v>
      </c>
      <c r="AQ8" s="186">
        <f t="shared" si="0"/>
        <v>13250.548480115391</v>
      </c>
      <c r="AR8" s="2"/>
      <c r="AS8" s="293"/>
    </row>
    <row r="9" spans="1:45" s="49" customFormat="1" ht="12.75" customHeight="1">
      <c r="A9" s="50" t="s">
        <v>5</v>
      </c>
      <c r="B9" s="51"/>
      <c r="C9" s="52">
        <f t="shared" ref="C9:AP9" si="8">SUM(C10:C14)</f>
        <v>940.37839862555882</v>
      </c>
      <c r="D9" s="53">
        <f t="shared" si="8"/>
        <v>940.37839862555882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646.35517355700313</v>
      </c>
      <c r="I9" s="53">
        <f t="shared" si="8"/>
        <v>646.35517355700313</v>
      </c>
      <c r="J9" s="54">
        <f t="shared" si="8"/>
        <v>0</v>
      </c>
      <c r="K9" s="54">
        <f t="shared" si="8"/>
        <v>0</v>
      </c>
      <c r="L9" s="56">
        <f t="shared" si="8"/>
        <v>2886.1736680916492</v>
      </c>
      <c r="M9" s="54">
        <f t="shared" si="8"/>
        <v>2814.1951999999997</v>
      </c>
      <c r="N9" s="54">
        <f t="shared" ref="N9" si="9">SUM(N10:N14)</f>
        <v>11.707299999999998</v>
      </c>
      <c r="O9" s="54">
        <f t="shared" si="8"/>
        <v>4.8226428745602208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47.397657075727196</v>
      </c>
      <c r="T9" s="54">
        <f t="shared" si="8"/>
        <v>0.51942510359999994</v>
      </c>
      <c r="U9" s="54">
        <f t="shared" si="8"/>
        <v>7.5314430377622141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2030.8625052596974</v>
      </c>
      <c r="AB9" s="57">
        <f t="shared" si="8"/>
        <v>127.64634325350907</v>
      </c>
      <c r="AC9" s="58">
        <f t="shared" si="8"/>
        <v>0</v>
      </c>
      <c r="AD9" s="54">
        <f t="shared" si="8"/>
        <v>0</v>
      </c>
      <c r="AE9" s="54">
        <f t="shared" si="8"/>
        <v>58.054562601914526</v>
      </c>
      <c r="AF9" s="54">
        <f t="shared" ref="AF9" si="10">SUM(AF10:AF14)</f>
        <v>25.518835183319997</v>
      </c>
      <c r="AG9" s="54">
        <f t="shared" si="8"/>
        <v>39.064855679693935</v>
      </c>
      <c r="AH9" s="54">
        <f t="shared" si="8"/>
        <v>5.0080897885806186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24.518096548679999</v>
      </c>
      <c r="AO9" s="56">
        <f t="shared" si="8"/>
        <v>58.226871555999992</v>
      </c>
      <c r="AP9" s="57">
        <f t="shared" si="8"/>
        <v>0</v>
      </c>
      <c r="AQ9" s="59">
        <f t="shared" si="0"/>
        <v>6714.1610568920978</v>
      </c>
      <c r="AR9" s="2"/>
      <c r="AS9" s="293"/>
    </row>
    <row r="10" spans="1:45" ht="12.75" customHeight="1">
      <c r="A10" s="60" t="s">
        <v>220</v>
      </c>
      <c r="B10" s="61"/>
      <c r="C10" s="62">
        <f>SUM(D10:G10)</f>
        <v>940.37839862555882</v>
      </c>
      <c r="D10" s="63">
        <v>940.37839862555882</v>
      </c>
      <c r="E10" s="64"/>
      <c r="F10" s="65"/>
      <c r="G10" s="65"/>
      <c r="H10" s="66">
        <f>SUM(I10:K10)</f>
        <v>541.83907492037906</v>
      </c>
      <c r="I10" s="63">
        <v>541.83907492037906</v>
      </c>
      <c r="J10" s="64">
        <v>0</v>
      </c>
      <c r="K10" s="64"/>
      <c r="L10" s="66">
        <f>SUM(M10:Z10)</f>
        <v>54.929100113489412</v>
      </c>
      <c r="M10" s="64"/>
      <c r="N10" s="64"/>
      <c r="O10" s="64"/>
      <c r="P10" s="64"/>
      <c r="Q10" s="64"/>
      <c r="R10" s="64"/>
      <c r="S10" s="64">
        <v>47.397657075727196</v>
      </c>
      <c r="T10" s="64"/>
      <c r="U10" s="64">
        <v>7.5314430377622141</v>
      </c>
      <c r="V10" s="64"/>
      <c r="W10" s="65"/>
      <c r="X10" s="65"/>
      <c r="Y10" s="65"/>
      <c r="Z10" s="64"/>
      <c r="AA10" s="66">
        <v>1714.4540102949693</v>
      </c>
      <c r="AB10" s="67">
        <f>SUM(AC10:AM10)</f>
        <v>119.60923239064275</v>
      </c>
      <c r="AC10" s="68"/>
      <c r="AD10" s="64"/>
      <c r="AE10" s="64">
        <v>55.02554152762881</v>
      </c>
      <c r="AF10" s="64">
        <v>25.518835183319997</v>
      </c>
      <c r="AG10" s="64">
        <v>39.064855679693935</v>
      </c>
      <c r="AH10" s="64"/>
      <c r="AI10" s="64"/>
      <c r="AJ10" s="64"/>
      <c r="AK10" s="63"/>
      <c r="AL10" s="63"/>
      <c r="AM10" s="65"/>
      <c r="AN10" s="70">
        <v>24.518096548679999</v>
      </c>
      <c r="AO10" s="66"/>
      <c r="AP10" s="67"/>
      <c r="AQ10" s="71">
        <f t="shared" si="0"/>
        <v>3395.7279128937198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7.9103891629398939</v>
      </c>
      <c r="I11" s="24">
        <v>7.9103891629398939</v>
      </c>
      <c r="J11" s="25"/>
      <c r="K11" s="25"/>
      <c r="L11" s="23">
        <f>SUM(M11:Z11)</f>
        <v>5.3420679781602205</v>
      </c>
      <c r="M11" s="25"/>
      <c r="N11" s="127"/>
      <c r="O11" s="127">
        <v>4.8226428745602208</v>
      </c>
      <c r="P11" s="25"/>
      <c r="Q11" s="25"/>
      <c r="R11" s="25"/>
      <c r="S11" s="25">
        <v>0</v>
      </c>
      <c r="T11" s="25">
        <v>0.51942510359999994</v>
      </c>
      <c r="U11" s="25">
        <v>0</v>
      </c>
      <c r="V11" s="25"/>
      <c r="W11" s="22"/>
      <c r="X11" s="22"/>
      <c r="Y11" s="22"/>
      <c r="Z11" s="25"/>
      <c r="AA11" s="23">
        <v>261.88781805811738</v>
      </c>
      <c r="AB11" s="26">
        <f>SUM(AC11:AM11)</f>
        <v>8.0371108628663315</v>
      </c>
      <c r="AC11" s="27"/>
      <c r="AD11" s="25"/>
      <c r="AE11" s="25">
        <v>3.0290210742857133</v>
      </c>
      <c r="AF11" s="25"/>
      <c r="AG11" s="25"/>
      <c r="AH11" s="25">
        <v>5.0080897885806186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283.17738606208383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43.062676799999991</v>
      </c>
      <c r="AP12" s="26"/>
      <c r="AQ12" s="29">
        <f t="shared" si="0"/>
        <v>43.062676799999991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96.605709473684215</v>
      </c>
      <c r="I13" s="24">
        <v>96.605709473684215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96.605709473684215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2825.9024999999997</v>
      </c>
      <c r="M14" s="76">
        <v>2814.1951999999997</v>
      </c>
      <c r="N14" s="76">
        <v>11.707299999999998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54.520676906610873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15.164194755999999</v>
      </c>
      <c r="AP14" s="79"/>
      <c r="AQ14" s="82">
        <f t="shared" si="0"/>
        <v>2895.5873716626106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91.775424000000001</v>
      </c>
      <c r="I15" s="85">
        <f t="shared" si="13"/>
        <v>0</v>
      </c>
      <c r="J15" s="86">
        <f t="shared" si="13"/>
        <v>0</v>
      </c>
      <c r="K15" s="86">
        <f t="shared" si="13"/>
        <v>91.775424000000001</v>
      </c>
      <c r="L15" s="88">
        <f t="shared" si="13"/>
        <v>2871.4458206664322</v>
      </c>
      <c r="M15" s="86">
        <f t="shared" si="13"/>
        <v>0</v>
      </c>
      <c r="N15" s="86">
        <f t="shared" si="13"/>
        <v>0</v>
      </c>
      <c r="O15" s="86">
        <f t="shared" si="13"/>
        <v>74.22189472710744</v>
      </c>
      <c r="P15" s="86">
        <f t="shared" si="13"/>
        <v>523.95213249999995</v>
      </c>
      <c r="Q15" s="86">
        <f t="shared" si="13"/>
        <v>144.39412638560003</v>
      </c>
      <c r="R15" s="86">
        <f t="shared" si="13"/>
        <v>0</v>
      </c>
      <c r="S15" s="86">
        <f t="shared" si="13"/>
        <v>918.2172360666666</v>
      </c>
      <c r="T15" s="86">
        <f t="shared" si="13"/>
        <v>67.173742993054844</v>
      </c>
      <c r="U15" s="86">
        <f t="shared" si="13"/>
        <v>1122.5326375181742</v>
      </c>
      <c r="V15" s="86">
        <f t="shared" si="13"/>
        <v>0</v>
      </c>
      <c r="W15" s="87">
        <f t="shared" si="13"/>
        <v>20.95405047582873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1740.2910761662827</v>
      </c>
      <c r="AP15" s="89">
        <f t="shared" si="13"/>
        <v>0</v>
      </c>
      <c r="AQ15" s="91">
        <f t="shared" si="0"/>
        <v>4703.512320832715</v>
      </c>
      <c r="AR15" s="2"/>
      <c r="AS15" s="293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1538.1225010128885</v>
      </c>
      <c r="AP16" s="67"/>
      <c r="AQ16" s="92">
        <f>C16+H16+L16+AA16+AO16+AP16</f>
        <v>1538.1225010128885</v>
      </c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178.16793204555418</v>
      </c>
      <c r="AP17" s="26"/>
      <c r="AQ17" s="29">
        <f>C17+H17+L17+AA17+AO17+AP17</f>
        <v>178.16793204555418</v>
      </c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24.000643107840006</v>
      </c>
      <c r="AP18" s="26"/>
      <c r="AQ18" s="29">
        <f t="shared" si="0"/>
        <v>24.000643107840006</v>
      </c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91.775424000000001</v>
      </c>
      <c r="I19" s="24"/>
      <c r="J19" s="25"/>
      <c r="K19" s="25">
        <v>91.775424000000001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91.775424000000001</v>
      </c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2871.4458206664322</v>
      </c>
      <c r="M20" s="76"/>
      <c r="N20" s="76"/>
      <c r="O20" s="76">
        <v>74.22189472710744</v>
      </c>
      <c r="P20" s="76">
        <v>523.95213249999995</v>
      </c>
      <c r="Q20" s="76">
        <v>144.39412638560003</v>
      </c>
      <c r="R20" s="76">
        <v>0</v>
      </c>
      <c r="S20" s="76">
        <v>918.2172360666666</v>
      </c>
      <c r="T20" s="76">
        <v>67.173742993054844</v>
      </c>
      <c r="U20" s="76">
        <v>1122.5326375181742</v>
      </c>
      <c r="V20" s="76"/>
      <c r="W20" s="77">
        <v>20.95405047582873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2871.4458206664322</v>
      </c>
    </row>
    <row r="21" spans="1:45" ht="12.75" customHeight="1">
      <c r="A21" s="93" t="s">
        <v>7</v>
      </c>
      <c r="B21" s="94"/>
      <c r="C21" s="95">
        <f>SUM(C22:C24)</f>
        <v>17.236365325401415</v>
      </c>
      <c r="D21" s="96">
        <f>SUM(D22:D24)</f>
        <v>-11.541075000000001</v>
      </c>
      <c r="E21" s="97">
        <f>SUM(E22:E24)</f>
        <v>28.777440325401415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-19.278191923933964</v>
      </c>
      <c r="M21" s="97">
        <f t="shared" ref="M21:AA21" si="15">SUM(M22:M24)</f>
        <v>0</v>
      </c>
      <c r="N21" s="97">
        <f t="shared" ref="N21" si="16">SUM(N22:N24)</f>
        <v>21.285999999999994</v>
      </c>
      <c r="O21" s="97">
        <f t="shared" si="15"/>
        <v>0</v>
      </c>
      <c r="P21" s="97">
        <f t="shared" si="15"/>
        <v>-20.338814622222223</v>
      </c>
      <c r="Q21" s="97">
        <f t="shared" si="15"/>
        <v>204.55238023584002</v>
      </c>
      <c r="R21" s="97">
        <f t="shared" si="15"/>
        <v>-204.14611135823998</v>
      </c>
      <c r="S21" s="97">
        <f t="shared" si="15"/>
        <v>1.7037888968926553</v>
      </c>
      <c r="T21" s="97">
        <f t="shared" si="15"/>
        <v>0</v>
      </c>
      <c r="U21" s="97">
        <f t="shared" si="15"/>
        <v>-4.0480697508030232</v>
      </c>
      <c r="V21" s="97">
        <f t="shared" si="15"/>
        <v>-17.236365325401412</v>
      </c>
      <c r="W21" s="98">
        <f t="shared" si="15"/>
        <v>-1.0509999999999999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-503.15704179326889</v>
      </c>
      <c r="AC21" s="101">
        <f t="shared" si="17"/>
        <v>-60.944232425259983</v>
      </c>
      <c r="AD21" s="97">
        <f t="shared" si="17"/>
        <v>-442.04525606199996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-0.16755330600893148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503.15704179326889</v>
      </c>
      <c r="AP21" s="100">
        <f t="shared" si="17"/>
        <v>0</v>
      </c>
      <c r="AQ21" s="102">
        <f t="shared" si="17"/>
        <v>-2.0418265985325483</v>
      </c>
      <c r="AS21" s="293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-503.15704179326889</v>
      </c>
      <c r="AC22" s="68">
        <f>-AC2</f>
        <v>-60.944232425259983</v>
      </c>
      <c r="AD22" s="64">
        <f>-AD2</f>
        <v>-442.04525606199996</v>
      </c>
      <c r="AE22" s="64"/>
      <c r="AF22" s="64"/>
      <c r="AG22" s="127"/>
      <c r="AH22" s="127"/>
      <c r="AI22" s="127"/>
      <c r="AJ22" s="127"/>
      <c r="AK22" s="63">
        <v>-0.16755330600893148</v>
      </c>
      <c r="AL22" s="127"/>
      <c r="AM22" s="65"/>
      <c r="AN22" s="70"/>
      <c r="AO22" s="66">
        <f>-(C22+H22+L22+AA22+AB22)</f>
        <v>503.15704179326889</v>
      </c>
      <c r="AP22" s="67"/>
      <c r="AQ22" s="92">
        <f>C22+H22+L22+AA22+AB22+AN22+AO22+AP22</f>
        <v>0</v>
      </c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5" ht="12.75" customHeight="1" thickBot="1">
      <c r="A24" s="30" t="s">
        <v>230</v>
      </c>
      <c r="B24" s="31"/>
      <c r="C24" s="173">
        <f>SUM(D24:G24)</f>
        <v>17.236365325401415</v>
      </c>
      <c r="D24" s="207">
        <v>-11.541075000000001</v>
      </c>
      <c r="E24" s="36">
        <f>-D24-V24</f>
        <v>28.777440325401415</v>
      </c>
      <c r="F24" s="33"/>
      <c r="G24" s="33">
        <v>0</v>
      </c>
      <c r="H24" s="34"/>
      <c r="I24" s="39"/>
      <c r="J24" s="36"/>
      <c r="K24" s="36"/>
      <c r="L24" s="34">
        <f>SUM(N24:Z24)</f>
        <v>-19.278191923933964</v>
      </c>
      <c r="M24" s="36"/>
      <c r="N24" s="36">
        <v>21.285999999999994</v>
      </c>
      <c r="O24" s="36"/>
      <c r="P24" s="36">
        <v>-20.338814622222223</v>
      </c>
      <c r="Q24" s="36">
        <v>204.55238023584002</v>
      </c>
      <c r="R24" s="36">
        <v>-204.14611135823998</v>
      </c>
      <c r="S24" s="36">
        <v>1.7037888968926553</v>
      </c>
      <c r="T24" s="36"/>
      <c r="U24" s="36">
        <v>-4.0480697508030232</v>
      </c>
      <c r="V24" s="33">
        <v>-17.236365325401412</v>
      </c>
      <c r="W24" s="33">
        <v>-1.0509999999999999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-2.0418265985325483</v>
      </c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13.034293271425252</v>
      </c>
      <c r="I25" s="104">
        <v>13.034293271425252</v>
      </c>
      <c r="J25" s="105"/>
      <c r="K25" s="105"/>
      <c r="L25" s="88">
        <f>SUM(O25:Z25)</f>
        <v>63.090690292582337</v>
      </c>
      <c r="M25" s="105"/>
      <c r="N25" s="105"/>
      <c r="O25" s="105">
        <v>61.786270612657198</v>
      </c>
      <c r="P25" s="105"/>
      <c r="Q25" s="105"/>
      <c r="R25" s="105"/>
      <c r="S25" s="105">
        <v>0</v>
      </c>
      <c r="T25" s="105">
        <v>4.1693256233877908E-3</v>
      </c>
      <c r="U25" s="105">
        <v>1.3002503543017518</v>
      </c>
      <c r="V25" s="105"/>
      <c r="W25" s="104"/>
      <c r="X25" s="104"/>
      <c r="Y25" s="104"/>
      <c r="Z25" s="105"/>
      <c r="AA25" s="88">
        <v>75.764775838508228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241.0476524830344</v>
      </c>
      <c r="AP25" s="89"/>
      <c r="AQ25" s="107">
        <f>C25+H25+L25+AA25+AB25+AN25+AO25+AP25</f>
        <v>392.9374118855502</v>
      </c>
      <c r="AS25" s="293"/>
    </row>
    <row r="26" spans="1:45" s="49" customFormat="1" ht="12.75" customHeight="1" thickBot="1">
      <c r="A26" s="42" t="s">
        <v>9</v>
      </c>
      <c r="B26" s="43"/>
      <c r="C26" s="44">
        <f t="shared" ref="C26:AP26" si="20">C7-C9+C15+C21-C25</f>
        <v>325.55824260618061</v>
      </c>
      <c r="D26" s="108">
        <f t="shared" si="20"/>
        <v>221.94601362048522</v>
      </c>
      <c r="E26" s="46">
        <f t="shared" si="20"/>
        <v>89.49993927900141</v>
      </c>
      <c r="F26" s="46">
        <f t="shared" si="20"/>
        <v>0</v>
      </c>
      <c r="G26" s="46">
        <f t="shared" si="20"/>
        <v>14.112289706693874</v>
      </c>
      <c r="H26" s="47">
        <f t="shared" si="20"/>
        <v>209.23806651303997</v>
      </c>
      <c r="I26" s="108">
        <f t="shared" si="20"/>
        <v>0.31267451304002591</v>
      </c>
      <c r="J26" s="46">
        <f t="shared" si="20"/>
        <v>127.70399999999999</v>
      </c>
      <c r="K26" s="46">
        <f t="shared" si="20"/>
        <v>81.221392000000009</v>
      </c>
      <c r="L26" s="47">
        <f t="shared" si="20"/>
        <v>6342.4611430775794</v>
      </c>
      <c r="M26" s="46">
        <f t="shared" si="20"/>
        <v>-3.0149591901999884</v>
      </c>
      <c r="N26" s="46">
        <f t="shared" si="20"/>
        <v>0.33320389499999692</v>
      </c>
      <c r="O26" s="46">
        <f t="shared" si="20"/>
        <v>7.6129812398900256</v>
      </c>
      <c r="P26" s="46">
        <f t="shared" si="20"/>
        <v>1111.9321281111113</v>
      </c>
      <c r="Q26" s="46">
        <f t="shared" si="20"/>
        <v>721.83719057632015</v>
      </c>
      <c r="R26" s="46">
        <f t="shared" si="20"/>
        <v>766.24918745928005</v>
      </c>
      <c r="S26" s="46">
        <f t="shared" si="20"/>
        <v>96.272235874555122</v>
      </c>
      <c r="T26" s="46">
        <f t="shared" si="20"/>
        <v>141.48977519594635</v>
      </c>
      <c r="U26" s="46">
        <f t="shared" si="20"/>
        <v>3174.0473997507938</v>
      </c>
      <c r="V26" s="46">
        <f t="shared" si="20"/>
        <v>121.58829599638844</v>
      </c>
      <c r="W26" s="46">
        <f t="shared" si="20"/>
        <v>3.3052070103591209</v>
      </c>
      <c r="X26" s="46">
        <f t="shared" si="20"/>
        <v>166.95194132591621</v>
      </c>
      <c r="Y26" s="46">
        <f t="shared" si="20"/>
        <v>1.5499700616752119</v>
      </c>
      <c r="Z26" s="46">
        <f t="shared" si="20"/>
        <v>32.306585770545993</v>
      </c>
      <c r="AA26" s="47">
        <f t="shared" si="20"/>
        <v>1624.675927683594</v>
      </c>
      <c r="AB26" s="45">
        <f t="shared" si="20"/>
        <v>373.2302783923065</v>
      </c>
      <c r="AC26" s="58">
        <f t="shared" si="20"/>
        <v>0</v>
      </c>
      <c r="AD26" s="54">
        <f t="shared" si="20"/>
        <v>0</v>
      </c>
      <c r="AE26" s="54">
        <f t="shared" si="20"/>
        <v>194.62605019569435</v>
      </c>
      <c r="AF26" s="54">
        <f t="shared" si="20"/>
        <v>26.090050495680838</v>
      </c>
      <c r="AG26" s="54">
        <f t="shared" si="20"/>
        <v>0</v>
      </c>
      <c r="AH26" s="54">
        <f t="shared" si="20"/>
        <v>8.1488192903878911</v>
      </c>
      <c r="AI26" s="54">
        <f t="shared" si="20"/>
        <v>85.978164703488005</v>
      </c>
      <c r="AJ26" s="54">
        <f t="shared" ref="AJ26" si="21">AJ7-AJ9+AJ15+AJ21-AJ25</f>
        <v>24.796847172575998</v>
      </c>
      <c r="AK26" s="53">
        <f t="shared" si="20"/>
        <v>0</v>
      </c>
      <c r="AL26" s="53">
        <f t="shared" si="20"/>
        <v>10.743510841503214</v>
      </c>
      <c r="AM26" s="109">
        <f t="shared" si="20"/>
        <v>22.846835692976406</v>
      </c>
      <c r="AN26" s="47">
        <f t="shared" si="20"/>
        <v>41.572848536843019</v>
      </c>
      <c r="AO26" s="47">
        <f t="shared" si="20"/>
        <v>2128.9924959205173</v>
      </c>
      <c r="AP26" s="45">
        <f t="shared" si="20"/>
        <v>0</v>
      </c>
      <c r="AQ26" s="48">
        <f>C26+H26+L26+AA26+AB26+AN26+AO26+AP26</f>
        <v>11045.729002730062</v>
      </c>
      <c r="AR26" s="2"/>
      <c r="AS26" s="293"/>
    </row>
    <row r="27" spans="1:45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200.80849715813741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166.95194132591621</v>
      </c>
      <c r="Y27" s="55">
        <f t="shared" si="23"/>
        <v>1.5499700616752119</v>
      </c>
      <c r="Z27" s="54">
        <f t="shared" si="23"/>
        <v>32.306585770545993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200.80849715813741</v>
      </c>
      <c r="AR27" s="2"/>
      <c r="AS27" s="293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200.80849715813741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166.95194132591621</v>
      </c>
      <c r="Y28" s="98">
        <f>Y26</f>
        <v>1.5499700616752119</v>
      </c>
      <c r="Z28" s="97">
        <f>Z26</f>
        <v>32.306585770545993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200.80849715813741</v>
      </c>
    </row>
    <row r="29" spans="1:45" s="49" customFormat="1" ht="12.75" customHeight="1" thickBot="1">
      <c r="A29" s="50" t="s">
        <v>12</v>
      </c>
      <c r="B29" s="51"/>
      <c r="C29" s="52">
        <f t="shared" ref="C29:AQ29" si="25">C30+C45+C56+C58+C65+C70+C71</f>
        <v>343.53756547899172</v>
      </c>
      <c r="D29" s="53">
        <f t="shared" si="25"/>
        <v>239.88388920848578</v>
      </c>
      <c r="E29" s="54">
        <f t="shared" si="25"/>
        <v>90.98113689989998</v>
      </c>
      <c r="F29" s="55">
        <f t="shared" si="25"/>
        <v>0</v>
      </c>
      <c r="G29" s="55">
        <f t="shared" si="25"/>
        <v>12.672539370605872</v>
      </c>
      <c r="H29" s="56">
        <f t="shared" si="25"/>
        <v>200.64847744028</v>
      </c>
      <c r="I29" s="53">
        <f t="shared" si="25"/>
        <v>0.67961957027999997</v>
      </c>
      <c r="J29" s="53">
        <f t="shared" si="25"/>
        <v>127.70399999999999</v>
      </c>
      <c r="K29" s="53">
        <f t="shared" si="25"/>
        <v>72.26485787</v>
      </c>
      <c r="L29" s="56">
        <f t="shared" si="25"/>
        <v>6158.8564525644551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1133.5180493265143</v>
      </c>
      <c r="Q29" s="54">
        <f t="shared" si="25"/>
        <v>743.4078977561602</v>
      </c>
      <c r="R29" s="54">
        <f t="shared" si="25"/>
        <v>748.0274690635199</v>
      </c>
      <c r="S29" s="54">
        <f t="shared" si="25"/>
        <v>78.373135551001326</v>
      </c>
      <c r="T29" s="54">
        <f t="shared" si="25"/>
        <v>150.088592442611</v>
      </c>
      <c r="U29" s="54">
        <f t="shared" si="25"/>
        <v>3183.8579072534967</v>
      </c>
      <c r="V29" s="54">
        <f t="shared" si="25"/>
        <v>121.58340117115148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1615.8521505170029</v>
      </c>
      <c r="AB29" s="57">
        <f t="shared" si="25"/>
        <v>380.16215233825147</v>
      </c>
      <c r="AC29" s="58">
        <f t="shared" si="25"/>
        <v>0</v>
      </c>
      <c r="AD29" s="54">
        <f t="shared" si="25"/>
        <v>0</v>
      </c>
      <c r="AE29" s="54">
        <f t="shared" si="25"/>
        <v>196.15221219050315</v>
      </c>
      <c r="AF29" s="54">
        <f t="shared" ref="AF29" si="27">AF30+AF45+AF56+AF58+AF65+AF70+AF71</f>
        <v>26.090050495680842</v>
      </c>
      <c r="AG29" s="54">
        <f t="shared" si="25"/>
        <v>0</v>
      </c>
      <c r="AH29" s="54">
        <f t="shared" si="25"/>
        <v>8.1488192903878911</v>
      </c>
      <c r="AI29" s="54">
        <f t="shared" si="25"/>
        <v>89.566861094879982</v>
      </c>
      <c r="AJ29" s="54">
        <f t="shared" ref="AJ29" si="28">AJ30+AJ45+AJ56+AJ58+AJ65+AJ70+AJ71</f>
        <v>26.613862732319994</v>
      </c>
      <c r="AK29" s="57">
        <f t="shared" si="25"/>
        <v>0</v>
      </c>
      <c r="AL29" s="57">
        <f t="shared" ref="AL29" si="29">AL30+AL45+AL56+AL58+AL65+AL70+AL71</f>
        <v>10.743510841503214</v>
      </c>
      <c r="AM29" s="57">
        <f t="shared" si="25"/>
        <v>22.846835692976406</v>
      </c>
      <c r="AN29" s="57">
        <f t="shared" si="25"/>
        <v>41.572848536843026</v>
      </c>
      <c r="AO29" s="56">
        <f t="shared" si="25"/>
        <v>2134.0448947794839</v>
      </c>
      <c r="AP29" s="57">
        <f t="shared" si="25"/>
        <v>0</v>
      </c>
      <c r="AQ29" s="48">
        <f t="shared" si="25"/>
        <v>10874.674541655309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106.99296694975001</v>
      </c>
      <c r="D30" s="120">
        <v>106.99296694975</v>
      </c>
      <c r="E30" s="120">
        <v>0</v>
      </c>
      <c r="F30" s="121"/>
      <c r="G30" s="121"/>
      <c r="H30" s="122">
        <f>SUM(H31:H44)</f>
        <v>0.67961957027999997</v>
      </c>
      <c r="I30" s="119">
        <f t="shared" ref="I30:K30" si="30">SUM(I31:I44)</f>
        <v>0.67961957027999997</v>
      </c>
      <c r="J30" s="120">
        <f t="shared" si="30"/>
        <v>0</v>
      </c>
      <c r="K30" s="120">
        <f t="shared" si="30"/>
        <v>0</v>
      </c>
      <c r="L30" s="122">
        <f>SUM(L31:L44)</f>
        <v>361.48332014766487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7.1444825943378323</v>
      </c>
      <c r="R30" s="120">
        <f>SUM(R31:R44)</f>
        <v>0</v>
      </c>
      <c r="S30" s="120">
        <v>74.899494885398312</v>
      </c>
      <c r="T30" s="120">
        <v>48.14673414790316</v>
      </c>
      <c r="U30" s="120">
        <v>118.17208547215027</v>
      </c>
      <c r="V30" s="120">
        <v>113.12052304787539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763.62220858630769</v>
      </c>
      <c r="AB30" s="123">
        <f t="shared" ref="AB30:AN30" si="31">SUM(AB31:AB44)</f>
        <v>171.81972901853894</v>
      </c>
      <c r="AC30" s="176">
        <f t="shared" si="31"/>
        <v>0</v>
      </c>
      <c r="AD30" s="120">
        <f t="shared" si="31"/>
        <v>0</v>
      </c>
      <c r="AE30" s="120">
        <f t="shared" si="31"/>
        <v>142.15741613464752</v>
      </c>
      <c r="AF30" s="120">
        <f t="shared" ref="AF30" si="32">SUM(AF31:AF44)</f>
        <v>26.090050495680842</v>
      </c>
      <c r="AG30" s="120">
        <f t="shared" si="31"/>
        <v>0</v>
      </c>
      <c r="AH30" s="120">
        <f t="shared" si="31"/>
        <v>3.5722623882105591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41.572848536843026</v>
      </c>
      <c r="AO30" s="122">
        <v>574.94332660223006</v>
      </c>
      <c r="AP30" s="123">
        <f>SUM(AP31:AP44)</f>
        <v>0</v>
      </c>
      <c r="AQ30" s="59">
        <f t="shared" ref="AQ30" si="35">C30+H30+L30+AA30+AB30+AN30+AO30+AP30</f>
        <v>2021.1140194116147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68">
        <v>0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27.592692250697215</v>
      </c>
      <c r="M31" s="127"/>
      <c r="N31" s="127"/>
      <c r="O31" s="127"/>
      <c r="P31" s="128"/>
      <c r="Q31" s="69">
        <v>0.127</v>
      </c>
      <c r="R31" s="223"/>
      <c r="S31" s="69">
        <v>1.1791175318311176</v>
      </c>
      <c r="T31" s="69">
        <v>1.8815747188660956</v>
      </c>
      <c r="U31" s="69">
        <v>24.405000000000001</v>
      </c>
      <c r="V31" s="69">
        <v>0</v>
      </c>
      <c r="W31" s="223"/>
      <c r="X31" s="126"/>
      <c r="Y31" s="128"/>
      <c r="Z31" s="127"/>
      <c r="AA31" s="70">
        <v>9.4365458624652518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33.888992600665475</v>
      </c>
      <c r="AP31" s="131"/>
      <c r="AQ31" s="71">
        <f t="shared" si="24"/>
        <v>70.918230713827938</v>
      </c>
    </row>
    <row r="32" spans="1:45" ht="12.75" customHeight="1">
      <c r="A32" s="166" t="s">
        <v>110</v>
      </c>
      <c r="B32" s="206" t="s">
        <v>122</v>
      </c>
      <c r="C32" s="19">
        <f t="shared" si="36"/>
        <v>21.086891262000002</v>
      </c>
      <c r="D32" s="27">
        <v>21.086891262000002</v>
      </c>
      <c r="E32" s="212"/>
      <c r="F32" s="212"/>
      <c r="G32" s="350"/>
      <c r="H32" s="23">
        <f t="shared" si="37"/>
        <v>0.67961957027999997</v>
      </c>
      <c r="I32" s="24">
        <v>0.67961957027999997</v>
      </c>
      <c r="J32" s="25"/>
      <c r="K32" s="25"/>
      <c r="L32" s="23">
        <f t="shared" si="38"/>
        <v>58.050817390118645</v>
      </c>
      <c r="M32" s="25"/>
      <c r="N32" s="25"/>
      <c r="O32" s="25"/>
      <c r="P32" s="128"/>
      <c r="Q32" s="212">
        <v>1.59</v>
      </c>
      <c r="R32" s="212"/>
      <c r="S32" s="212">
        <v>21.950942849823825</v>
      </c>
      <c r="T32" s="212">
        <v>18.911874540294821</v>
      </c>
      <c r="U32" s="212">
        <v>15.598000000000001</v>
      </c>
      <c r="V32" s="212">
        <v>0</v>
      </c>
      <c r="W32" s="212"/>
      <c r="X32" s="24"/>
      <c r="Y32" s="22"/>
      <c r="Z32" s="25"/>
      <c r="AA32" s="28">
        <v>214.13126855002267</v>
      </c>
      <c r="AB32" s="26">
        <f t="shared" si="39"/>
        <v>40.388307308554566</v>
      </c>
      <c r="AC32" s="27"/>
      <c r="AD32" s="25"/>
      <c r="AE32" s="25">
        <v>36.816044920344005</v>
      </c>
      <c r="AF32" s="25"/>
      <c r="AG32" s="127"/>
      <c r="AH32" s="127">
        <v>3.5722623882105591</v>
      </c>
      <c r="AI32" s="127"/>
      <c r="AJ32" s="127"/>
      <c r="AK32" s="24"/>
      <c r="AL32" s="22"/>
      <c r="AM32" s="25"/>
      <c r="AN32" s="28"/>
      <c r="AO32" s="28">
        <v>143.46984420602925</v>
      </c>
      <c r="AP32" s="26"/>
      <c r="AQ32" s="29">
        <f t="shared" si="24"/>
        <v>477.80674828700512</v>
      </c>
    </row>
    <row r="33" spans="1:45" ht="12.75" customHeight="1">
      <c r="A33" s="166" t="s">
        <v>16</v>
      </c>
      <c r="B33" s="133" t="s">
        <v>14</v>
      </c>
      <c r="C33" s="19">
        <f t="shared" si="36"/>
        <v>0</v>
      </c>
      <c r="D33" s="27">
        <v>0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5.7047567840164168</v>
      </c>
      <c r="M33" s="25"/>
      <c r="N33" s="25"/>
      <c r="O33" s="25"/>
      <c r="P33" s="128"/>
      <c r="Q33" s="212">
        <v>7.4999999999999997E-2</v>
      </c>
      <c r="R33" s="212"/>
      <c r="S33" s="212">
        <v>0.48581666547548186</v>
      </c>
      <c r="T33" s="212">
        <v>4.7559401185409351</v>
      </c>
      <c r="U33" s="212">
        <v>0.38800000000000001</v>
      </c>
      <c r="V33" s="212">
        <v>0</v>
      </c>
      <c r="W33" s="212"/>
      <c r="X33" s="24"/>
      <c r="Y33" s="22"/>
      <c r="Z33" s="25"/>
      <c r="AA33" s="28">
        <v>3.2510156179473793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2.9637142880713259</v>
      </c>
      <c r="AP33" s="26"/>
      <c r="AQ33" s="29">
        <f t="shared" si="24"/>
        <v>11.919486690035122</v>
      </c>
    </row>
    <row r="34" spans="1:45" ht="12.75" customHeight="1">
      <c r="A34" s="166" t="s">
        <v>18</v>
      </c>
      <c r="B34" s="133" t="s">
        <v>123</v>
      </c>
      <c r="C34" s="305">
        <f t="shared" si="36"/>
        <v>0</v>
      </c>
      <c r="D34" s="27">
        <v>0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5.9090520589150657</v>
      </c>
      <c r="M34" s="25"/>
      <c r="N34" s="25"/>
      <c r="O34" s="25"/>
      <c r="P34" s="128"/>
      <c r="Q34" s="212">
        <v>0.17499999999999999</v>
      </c>
      <c r="R34" s="212"/>
      <c r="S34" s="212">
        <v>0.17142749523939527</v>
      </c>
      <c r="T34" s="212">
        <v>1.238624563675671</v>
      </c>
      <c r="U34" s="212">
        <v>4.3239999999999998</v>
      </c>
      <c r="V34" s="212">
        <v>0</v>
      </c>
      <c r="W34" s="212"/>
      <c r="X34" s="24"/>
      <c r="Y34" s="22"/>
      <c r="Z34" s="25"/>
      <c r="AA34" s="28">
        <v>6.1413806497062415</v>
      </c>
      <c r="AB34" s="26">
        <f t="shared" si="39"/>
        <v>103.405615210512</v>
      </c>
      <c r="AC34" s="27"/>
      <c r="AD34" s="25"/>
      <c r="AE34" s="25">
        <v>103.405615210512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24.746239418546953</v>
      </c>
      <c r="AP34" s="26"/>
      <c r="AQ34" s="29">
        <f t="shared" si="24"/>
        <v>140.20228733768027</v>
      </c>
    </row>
    <row r="35" spans="1:45" ht="12.75" customHeight="1">
      <c r="A35" s="166" t="s">
        <v>20</v>
      </c>
      <c r="B35" s="133" t="s">
        <v>124</v>
      </c>
      <c r="C35" s="305">
        <f t="shared" si="36"/>
        <v>0</v>
      </c>
      <c r="D35" s="27">
        <v>0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2.1255553321665648</v>
      </c>
      <c r="M35" s="25"/>
      <c r="N35" s="25"/>
      <c r="O35" s="25"/>
      <c r="P35" s="128"/>
      <c r="Q35" s="212">
        <v>0.40699999999999997</v>
      </c>
      <c r="R35" s="212"/>
      <c r="S35" s="212">
        <v>0.39725633583151376</v>
      </c>
      <c r="T35" s="212">
        <v>0.41129899633505113</v>
      </c>
      <c r="U35" s="212">
        <v>0.91</v>
      </c>
      <c r="V35" s="212">
        <v>0</v>
      </c>
      <c r="W35" s="212"/>
      <c r="X35" s="24"/>
      <c r="Y35" s="22"/>
      <c r="Z35" s="25"/>
      <c r="AA35" s="28">
        <v>6.1459676205957603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10.035240505410384</v>
      </c>
      <c r="AP35" s="26"/>
      <c r="AQ35" s="29">
        <f t="shared" si="24"/>
        <v>18.306763458172711</v>
      </c>
    </row>
    <row r="36" spans="1:45" ht="12.75" customHeight="1">
      <c r="A36" s="166" t="s">
        <v>22</v>
      </c>
      <c r="B36" s="133" t="s">
        <v>125</v>
      </c>
      <c r="C36" s="19">
        <f t="shared" si="36"/>
        <v>0</v>
      </c>
      <c r="D36" s="132">
        <v>0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27.697826503356744</v>
      </c>
      <c r="M36" s="25"/>
      <c r="N36" s="25"/>
      <c r="O36" s="25"/>
      <c r="P36" s="128"/>
      <c r="Q36" s="223">
        <v>0.56599999999999995</v>
      </c>
      <c r="R36" s="212"/>
      <c r="S36" s="223">
        <v>5.2218965800782593</v>
      </c>
      <c r="T36" s="223">
        <v>1.1929246751939986</v>
      </c>
      <c r="U36" s="223">
        <v>7.6990000000000007</v>
      </c>
      <c r="V36" s="223">
        <v>13.018005248084487</v>
      </c>
      <c r="W36" s="212"/>
      <c r="X36" s="24"/>
      <c r="Y36" s="22"/>
      <c r="Z36" s="25"/>
      <c r="AA36" s="130">
        <v>92.450971649639044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86.40717667372023</v>
      </c>
      <c r="AP36" s="26"/>
      <c r="AQ36" s="29">
        <f t="shared" si="24"/>
        <v>206.55597482671601</v>
      </c>
    </row>
    <row r="37" spans="1:45" ht="12.75" customHeight="1">
      <c r="A37" s="166" t="s">
        <v>24</v>
      </c>
      <c r="B37" s="133" t="s">
        <v>126</v>
      </c>
      <c r="C37" s="19">
        <f t="shared" si="36"/>
        <v>0</v>
      </c>
      <c r="D37" s="27">
        <v>0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4.2305529573395084</v>
      </c>
      <c r="M37" s="25"/>
      <c r="N37" s="25"/>
      <c r="O37" s="25"/>
      <c r="P37" s="128"/>
      <c r="Q37" s="212">
        <v>0.626</v>
      </c>
      <c r="R37" s="212"/>
      <c r="S37" s="212">
        <v>3.3526410508073624E-2</v>
      </c>
      <c r="T37" s="212">
        <v>1.8390265468314351</v>
      </c>
      <c r="U37" s="212">
        <v>1.732</v>
      </c>
      <c r="V37" s="212">
        <v>0</v>
      </c>
      <c r="W37" s="212"/>
      <c r="X37" s="24"/>
      <c r="Y37" s="22"/>
      <c r="Z37" s="25"/>
      <c r="AA37" s="28">
        <v>10.967447396842589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24.511038469201399</v>
      </c>
      <c r="AP37" s="26"/>
      <c r="AQ37" s="29">
        <f t="shared" si="24"/>
        <v>39.709038823383494</v>
      </c>
    </row>
    <row r="38" spans="1:45" ht="12.75" customHeight="1">
      <c r="A38" s="166" t="s">
        <v>26</v>
      </c>
      <c r="B38" s="133" t="s">
        <v>127</v>
      </c>
      <c r="C38" s="19">
        <f t="shared" si="36"/>
        <v>85.906075687750018</v>
      </c>
      <c r="D38" s="27">
        <v>85.906075687750018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131.63375116024986</v>
      </c>
      <c r="M38" s="25"/>
      <c r="N38" s="25"/>
      <c r="O38" s="25"/>
      <c r="P38" s="128"/>
      <c r="Q38" s="212">
        <v>1.024</v>
      </c>
      <c r="R38" s="212"/>
      <c r="S38" s="212">
        <v>3.5354548741438383</v>
      </c>
      <c r="T38" s="212">
        <v>1.7507784863151026</v>
      </c>
      <c r="U38" s="212">
        <v>25.221</v>
      </c>
      <c r="V38" s="212">
        <v>100.10251779979092</v>
      </c>
      <c r="W38" s="212"/>
      <c r="X38" s="24"/>
      <c r="Y38" s="22"/>
      <c r="Z38" s="25"/>
      <c r="AA38" s="28">
        <v>23.570723287160291</v>
      </c>
      <c r="AB38" s="26">
        <f t="shared" si="39"/>
        <v>28.025806499472363</v>
      </c>
      <c r="AC38" s="27"/>
      <c r="AD38" s="25"/>
      <c r="AE38" s="25">
        <v>1.9357560037915198</v>
      </c>
      <c r="AF38" s="25">
        <v>26.090050495680842</v>
      </c>
      <c r="AG38" s="127"/>
      <c r="AH38" s="127"/>
      <c r="AI38" s="127"/>
      <c r="AJ38" s="127"/>
      <c r="AK38" s="24"/>
      <c r="AL38" s="22"/>
      <c r="AM38" s="25"/>
      <c r="AN38" s="28">
        <v>41.572848536843026</v>
      </c>
      <c r="AO38" s="28">
        <v>51.831725488336922</v>
      </c>
      <c r="AP38" s="26"/>
      <c r="AQ38" s="29">
        <f t="shared" si="24"/>
        <v>362.54093065981249</v>
      </c>
    </row>
    <row r="39" spans="1:45" ht="12.75" customHeight="1">
      <c r="A39" s="166" t="s">
        <v>28</v>
      </c>
      <c r="B39" s="133" t="s">
        <v>128</v>
      </c>
      <c r="C39" s="19">
        <f t="shared" si="36"/>
        <v>0</v>
      </c>
      <c r="D39" s="27">
        <v>0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47.099969877921822</v>
      </c>
      <c r="M39" s="25"/>
      <c r="N39" s="25"/>
      <c r="O39" s="25"/>
      <c r="P39" s="128"/>
      <c r="Q39" s="212">
        <v>0.84899999999999998</v>
      </c>
      <c r="R39" s="212"/>
      <c r="S39" s="212">
        <v>37.534626661041848</v>
      </c>
      <c r="T39" s="212">
        <v>4.8993432168799762</v>
      </c>
      <c r="U39" s="212">
        <v>3.8170000000000002</v>
      </c>
      <c r="V39" s="212">
        <v>0</v>
      </c>
      <c r="W39" s="212"/>
      <c r="X39" s="24"/>
      <c r="Y39" s="22"/>
      <c r="Z39" s="25"/>
      <c r="AA39" s="28">
        <v>328.96436465507509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47.743969453974614</v>
      </c>
      <c r="AP39" s="26"/>
      <c r="AQ39" s="29">
        <f t="shared" si="24"/>
        <v>423.80830398697151</v>
      </c>
    </row>
    <row r="40" spans="1:45" ht="12.75" customHeight="1">
      <c r="A40" s="166" t="s">
        <v>30</v>
      </c>
      <c r="B40" s="133" t="s">
        <v>129</v>
      </c>
      <c r="C40" s="19">
        <f t="shared" si="36"/>
        <v>0</v>
      </c>
      <c r="D40" s="27">
        <v>0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4.4883110112041518</v>
      </c>
      <c r="M40" s="25"/>
      <c r="N40" s="25"/>
      <c r="O40" s="25"/>
      <c r="P40" s="128"/>
      <c r="Q40" s="212">
        <v>0.24</v>
      </c>
      <c r="R40" s="212"/>
      <c r="S40" s="212">
        <v>0.18281382333647692</v>
      </c>
      <c r="T40" s="212">
        <v>2.5654971878676753</v>
      </c>
      <c r="U40" s="212">
        <v>1.5</v>
      </c>
      <c r="V40" s="212">
        <v>0</v>
      </c>
      <c r="W40" s="212"/>
      <c r="X40" s="24"/>
      <c r="Y40" s="22"/>
      <c r="Z40" s="25"/>
      <c r="AA40" s="28">
        <v>9.4812688286380737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14.411983752728265</v>
      </c>
      <c r="AP40" s="26"/>
      <c r="AQ40" s="29">
        <f t="shared" si="24"/>
        <v>28.38156359257049</v>
      </c>
    </row>
    <row r="41" spans="1:45" ht="12.75" customHeight="1">
      <c r="A41" s="166" t="s">
        <v>32</v>
      </c>
      <c r="B41" s="133" t="s">
        <v>130</v>
      </c>
      <c r="C41" s="305">
        <f t="shared" si="36"/>
        <v>0</v>
      </c>
      <c r="D41" s="132">
        <v>0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3.2682736961384351</v>
      </c>
      <c r="M41" s="25"/>
      <c r="N41" s="25"/>
      <c r="O41" s="25"/>
      <c r="P41" s="128"/>
      <c r="Q41" s="223">
        <v>9.4E-2</v>
      </c>
      <c r="R41" s="212"/>
      <c r="S41" s="223">
        <v>0.15118513417791687</v>
      </c>
      <c r="T41" s="223">
        <v>1.8610885619605184</v>
      </c>
      <c r="U41" s="223">
        <v>1.1619999999999999</v>
      </c>
      <c r="V41" s="223">
        <v>0</v>
      </c>
      <c r="W41" s="212"/>
      <c r="X41" s="24"/>
      <c r="Y41" s="22"/>
      <c r="Z41" s="25"/>
      <c r="AA41" s="130">
        <v>16.827876079565723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59.507663447598851</v>
      </c>
      <c r="AP41" s="26"/>
      <c r="AQ41" s="29">
        <f t="shared" si="24"/>
        <v>79.603813223303007</v>
      </c>
    </row>
    <row r="42" spans="1:45" ht="12.75" customHeight="1">
      <c r="A42" s="166" t="s">
        <v>34</v>
      </c>
      <c r="B42" s="133" t="s">
        <v>131</v>
      </c>
      <c r="C42" s="19">
        <f t="shared" si="36"/>
        <v>0</v>
      </c>
      <c r="D42" s="27">
        <v>0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1.747522726916733</v>
      </c>
      <c r="M42" s="25"/>
      <c r="N42" s="25"/>
      <c r="O42" s="25"/>
      <c r="P42" s="128"/>
      <c r="Q42" s="212">
        <v>3.1E-2</v>
      </c>
      <c r="R42" s="212"/>
      <c r="S42" s="212">
        <v>0.11829129745301448</v>
      </c>
      <c r="T42" s="212">
        <v>1.2512314294637186</v>
      </c>
      <c r="U42" s="212">
        <v>0.34699999999999998</v>
      </c>
      <c r="V42" s="212">
        <v>0</v>
      </c>
      <c r="W42" s="212"/>
      <c r="X42" s="24"/>
      <c r="Y42" s="22"/>
      <c r="Z42" s="25"/>
      <c r="AA42" s="28">
        <v>0.9196876633487826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3.2773155538654004</v>
      </c>
      <c r="AP42" s="26"/>
      <c r="AQ42" s="29">
        <f t="shared" si="24"/>
        <v>5.9445259441309162</v>
      </c>
    </row>
    <row r="43" spans="1:45" ht="12.75" customHeight="1">
      <c r="A43" s="166" t="s">
        <v>36</v>
      </c>
      <c r="B43" s="133" t="s">
        <v>141</v>
      </c>
      <c r="C43" s="305">
        <f t="shared" si="36"/>
        <v>0</v>
      </c>
      <c r="D43" s="27">
        <v>0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13.705926513368198</v>
      </c>
      <c r="M43" s="25"/>
      <c r="N43" s="25"/>
      <c r="O43" s="25"/>
      <c r="P43" s="22"/>
      <c r="Q43" s="212">
        <v>0.73499999999999999</v>
      </c>
      <c r="R43" s="212"/>
      <c r="S43" s="212">
        <v>3.9371392264575507</v>
      </c>
      <c r="T43" s="212">
        <v>5.2097872869106467</v>
      </c>
      <c r="U43" s="212">
        <v>3.8239999999999998</v>
      </c>
      <c r="V43" s="212">
        <v>0</v>
      </c>
      <c r="W43" s="212"/>
      <c r="X43" s="24"/>
      <c r="Y43" s="22"/>
      <c r="Z43" s="25"/>
      <c r="AA43" s="28">
        <v>37.306980987189455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61.513252938142351</v>
      </c>
      <c r="AP43" s="26"/>
      <c r="AQ43" s="29">
        <f t="shared" si="24"/>
        <v>112.5261604387</v>
      </c>
    </row>
    <row r="44" spans="1:45" ht="12.75" customHeight="1">
      <c r="A44" s="395" t="s">
        <v>171</v>
      </c>
      <c r="B44" s="396" t="s">
        <v>172</v>
      </c>
      <c r="C44" s="317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28.228311885255625</v>
      </c>
      <c r="M44" s="76"/>
      <c r="N44" s="76"/>
      <c r="O44" s="76"/>
      <c r="P44" s="77"/>
      <c r="Q44" s="213">
        <v>0.60548259433783191</v>
      </c>
      <c r="R44" s="213"/>
      <c r="S44" s="213">
        <v>0</v>
      </c>
      <c r="T44" s="213">
        <v>0.37774381876751878</v>
      </c>
      <c r="U44" s="213">
        <v>27.245085472150276</v>
      </c>
      <c r="V44" s="213">
        <v>0</v>
      </c>
      <c r="W44" s="213"/>
      <c r="X44" s="75"/>
      <c r="Y44" s="77"/>
      <c r="Z44" s="76"/>
      <c r="AA44" s="81">
        <v>4.0267097381111006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10.635169805938649</v>
      </c>
      <c r="AP44" s="79"/>
      <c r="AQ44" s="82">
        <f>C44+H44+L44+AA44+AB44+AN44+AO44+AP44</f>
        <v>42.890191429305375</v>
      </c>
    </row>
    <row r="45" spans="1:45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4398.6007784455114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1133.5180493265143</v>
      </c>
      <c r="Q45" s="307">
        <f t="shared" si="40"/>
        <v>0</v>
      </c>
      <c r="R45" s="307">
        <f t="shared" si="40"/>
        <v>748.0274690635199</v>
      </c>
      <c r="S45" s="307">
        <f t="shared" si="40"/>
        <v>0</v>
      </c>
      <c r="T45" s="307">
        <f t="shared" si="40"/>
        <v>2.1086218067885119</v>
      </c>
      <c r="U45" s="307">
        <f>SUM(U46:U55)</f>
        <v>2514.9466382486885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2.8471374437654906</v>
      </c>
      <c r="AB45" s="311">
        <f t="shared" si="40"/>
        <v>116.18072382719998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89.566861094879982</v>
      </c>
      <c r="AJ45" s="307">
        <f t="shared" ref="AJ45" si="43">SUM(AJ46:AJ55)</f>
        <v>26.613862732319994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3.4696975908613181</v>
      </c>
      <c r="AP45" s="311">
        <f t="shared" si="40"/>
        <v>0</v>
      </c>
      <c r="AQ45" s="314">
        <f t="shared" si="24"/>
        <v>4521.0983373073386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599.2051142490518</v>
      </c>
      <c r="M46" s="64"/>
      <c r="N46" s="64"/>
      <c r="O46" s="64"/>
      <c r="P46" s="64"/>
      <c r="Q46" s="64"/>
      <c r="R46" s="64"/>
      <c r="S46" s="64"/>
      <c r="T46" s="64"/>
      <c r="U46" s="64">
        <v>599.2051142490518</v>
      </c>
      <c r="V46" s="64"/>
      <c r="W46" s="65"/>
      <c r="X46" s="65"/>
      <c r="Y46" s="65"/>
      <c r="Z46" s="64"/>
      <c r="AA46" s="70">
        <v>2.3308756987999998E-2</v>
      </c>
      <c r="AB46" s="67">
        <f t="shared" ref="AB46:AB64" si="48">SUM(AC46:AM46)</f>
        <v>22.294085750948092</v>
      </c>
      <c r="AC46" s="68"/>
      <c r="AD46" s="64"/>
      <c r="AE46" s="64"/>
      <c r="AF46" s="64"/>
      <c r="AG46" s="64"/>
      <c r="AH46" s="64"/>
      <c r="AI46" s="64">
        <v>22.294085750948092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621.5225087569878</v>
      </c>
    </row>
    <row r="47" spans="1:45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359.05734932767325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359.05734932767325</v>
      </c>
      <c r="V47" s="127"/>
      <c r="W47" s="128"/>
      <c r="X47" s="128"/>
      <c r="Y47" s="128"/>
      <c r="Z47" s="127"/>
      <c r="AA47" s="297"/>
      <c r="AB47" s="131">
        <f t="shared" si="48"/>
        <v>13.359123854360424</v>
      </c>
      <c r="AC47" s="132"/>
      <c r="AD47" s="127"/>
      <c r="AE47" s="127"/>
      <c r="AF47" s="127"/>
      <c r="AG47" s="127"/>
      <c r="AH47" s="127"/>
      <c r="AI47" s="127">
        <v>13.359123854360424</v>
      </c>
      <c r="AJ47" s="127">
        <v>0</v>
      </c>
      <c r="AK47" s="126"/>
      <c r="AL47" s="128"/>
      <c r="AM47" s="127"/>
      <c r="AN47" s="129"/>
      <c r="AO47" s="130">
        <v>0</v>
      </c>
      <c r="AP47" s="131"/>
      <c r="AQ47" s="71">
        <f t="shared" si="24"/>
        <v>372.41647318203366</v>
      </c>
    </row>
    <row r="48" spans="1:45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2092.4611632721976</v>
      </c>
      <c r="M48" s="25"/>
      <c r="N48" s="25"/>
      <c r="O48" s="25"/>
      <c r="P48" s="25">
        <v>1025.0770885124271</v>
      </c>
      <c r="Q48" s="25"/>
      <c r="R48" s="25"/>
      <c r="S48" s="25"/>
      <c r="T48" s="25">
        <v>2.1086218067885119</v>
      </c>
      <c r="U48" s="25">
        <v>1065.2754529529821</v>
      </c>
      <c r="V48" s="25"/>
      <c r="W48" s="22"/>
      <c r="X48" s="22"/>
      <c r="Y48" s="22"/>
      <c r="Z48" s="25"/>
      <c r="AA48" s="28"/>
      <c r="AB48" s="26">
        <f t="shared" si="48"/>
        <v>63.718734278537234</v>
      </c>
      <c r="AC48" s="27"/>
      <c r="AD48" s="25"/>
      <c r="AE48" s="25"/>
      <c r="AF48" s="25"/>
      <c r="AG48" s="25"/>
      <c r="AH48" s="25"/>
      <c r="AI48" s="25">
        <v>39.634745651791533</v>
      </c>
      <c r="AJ48" s="25">
        <v>24.0839886267457</v>
      </c>
      <c r="AK48" s="24"/>
      <c r="AL48" s="22"/>
      <c r="AM48" s="25"/>
      <c r="AN48" s="23"/>
      <c r="AO48" s="28">
        <v>0.11126559032131846</v>
      </c>
      <c r="AP48" s="26"/>
      <c r="AQ48" s="29">
        <f t="shared" si="24"/>
        <v>2156.2911631410561</v>
      </c>
    </row>
    <row r="49" spans="1:45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131.0192823062518</v>
      </c>
      <c r="M49" s="25"/>
      <c r="N49" s="25"/>
      <c r="O49" s="25"/>
      <c r="P49" s="25">
        <v>18.360745258969672</v>
      </c>
      <c r="Q49" s="25"/>
      <c r="R49" s="25"/>
      <c r="S49" s="25"/>
      <c r="T49" s="25"/>
      <c r="U49" s="25">
        <v>112.65853704728211</v>
      </c>
      <c r="V49" s="25"/>
      <c r="W49" s="22"/>
      <c r="X49" s="22"/>
      <c r="Y49" s="22"/>
      <c r="Z49" s="25"/>
      <c r="AA49" s="28"/>
      <c r="AB49" s="26">
        <f t="shared" si="48"/>
        <v>4.6229670320886305</v>
      </c>
      <c r="AC49" s="27"/>
      <c r="AD49" s="25"/>
      <c r="AE49" s="25"/>
      <c r="AF49" s="25"/>
      <c r="AG49" s="25"/>
      <c r="AH49" s="25"/>
      <c r="AI49" s="25">
        <v>4.1915848609805888</v>
      </c>
      <c r="AJ49" s="25">
        <v>0.43138217110804128</v>
      </c>
      <c r="AK49" s="24"/>
      <c r="AL49" s="22"/>
      <c r="AM49" s="25"/>
      <c r="AN49" s="23"/>
      <c r="AO49" s="28">
        <v>0</v>
      </c>
      <c r="AP49" s="26"/>
      <c r="AQ49" s="29">
        <f t="shared" si="24"/>
        <v>135.64224933834043</v>
      </c>
    </row>
    <row r="50" spans="1:45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35.138128183262893</v>
      </c>
      <c r="M50" s="25"/>
      <c r="N50" s="25"/>
      <c r="O50" s="25"/>
      <c r="P50" s="25"/>
      <c r="Q50" s="25"/>
      <c r="R50" s="135"/>
      <c r="S50" s="25"/>
      <c r="T50" s="25"/>
      <c r="U50" s="25">
        <v>35.138128183262893</v>
      </c>
      <c r="V50" s="25"/>
      <c r="W50" s="22"/>
      <c r="X50" s="22"/>
      <c r="Y50" s="22"/>
      <c r="Z50" s="25"/>
      <c r="AA50" s="28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3.3584320005399997</v>
      </c>
      <c r="AP50" s="26"/>
      <c r="AQ50" s="29">
        <f t="shared" si="24"/>
        <v>38.496560183802892</v>
      </c>
    </row>
    <row r="51" spans="1:45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4.8875134134615497</v>
      </c>
      <c r="M51" s="25"/>
      <c r="N51" s="25"/>
      <c r="O51" s="25"/>
      <c r="P51" s="25">
        <v>0.7629502222222222</v>
      </c>
      <c r="Q51" s="25"/>
      <c r="R51" s="25">
        <v>4.1245631912393277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4.8875134134615497</v>
      </c>
    </row>
    <row r="52" spans="1:45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743.9029058722806</v>
      </c>
      <c r="M52" s="135"/>
      <c r="N52" s="135"/>
      <c r="O52" s="135"/>
      <c r="P52" s="127"/>
      <c r="Q52" s="135"/>
      <c r="R52" s="135">
        <v>743.9029058722806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743.9029058722806</v>
      </c>
    </row>
    <row r="53" spans="1:45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233.53418046845718</v>
      </c>
      <c r="M53" s="135"/>
      <c r="N53" s="135"/>
      <c r="O53" s="135"/>
      <c r="P53" s="135">
        <v>10.560430874227677</v>
      </c>
      <c r="Q53" s="135"/>
      <c r="R53" s="135"/>
      <c r="S53" s="135"/>
      <c r="T53" s="135"/>
      <c r="U53" s="135">
        <v>222.9737495942295</v>
      </c>
      <c r="V53" s="135"/>
      <c r="W53" s="136"/>
      <c r="X53" s="136"/>
      <c r="Y53" s="136"/>
      <c r="Z53" s="135"/>
      <c r="AA53" s="130"/>
      <c r="AB53" s="139">
        <f t="shared" si="48"/>
        <v>8.544099042930986</v>
      </c>
      <c r="AC53" s="140"/>
      <c r="AD53" s="135"/>
      <c r="AE53" s="135"/>
      <c r="AF53" s="135"/>
      <c r="AG53" s="135"/>
      <c r="AH53" s="135"/>
      <c r="AI53" s="25">
        <v>8.2959837549017479</v>
      </c>
      <c r="AJ53" s="25">
        <v>0.24811528802923802</v>
      </c>
      <c r="AK53" s="135"/>
      <c r="AL53" s="135"/>
      <c r="AM53" s="135"/>
      <c r="AN53" s="130"/>
      <c r="AO53" s="28"/>
      <c r="AP53" s="139"/>
      <c r="AQ53" s="141">
        <f t="shared" si="24"/>
        <v>242.07827951138816</v>
      </c>
    </row>
    <row r="54" spans="1:45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72.491976217242637</v>
      </c>
      <c r="M54" s="135"/>
      <c r="N54" s="135"/>
      <c r="O54" s="135"/>
      <c r="P54" s="135"/>
      <c r="Q54" s="135"/>
      <c r="R54" s="135"/>
      <c r="S54" s="135"/>
      <c r="T54" s="135"/>
      <c r="U54" s="135">
        <v>72.491976217242637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72.491976217242637</v>
      </c>
    </row>
    <row r="55" spans="1:45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126.90316513563167</v>
      </c>
      <c r="M55" s="76"/>
      <c r="N55" s="76"/>
      <c r="O55" s="76"/>
      <c r="P55" s="76">
        <v>78.756834458667655</v>
      </c>
      <c r="Q55" s="76"/>
      <c r="R55" s="76"/>
      <c r="S55" s="76">
        <v>0</v>
      </c>
      <c r="T55" s="76"/>
      <c r="U55" s="76">
        <v>48.146330676964006</v>
      </c>
      <c r="V55" s="76"/>
      <c r="W55" s="77"/>
      <c r="X55" s="77"/>
      <c r="Y55" s="77"/>
      <c r="Z55" s="76"/>
      <c r="AA55" s="296">
        <v>2.8238286867774907</v>
      </c>
      <c r="AB55" s="79">
        <f t="shared" si="48"/>
        <v>3.6417138683346302</v>
      </c>
      <c r="AC55" s="80"/>
      <c r="AD55" s="76"/>
      <c r="AE55" s="76"/>
      <c r="AF55" s="76"/>
      <c r="AG55" s="76"/>
      <c r="AH55" s="76"/>
      <c r="AI55" s="76">
        <v>1.7913372218976131</v>
      </c>
      <c r="AJ55" s="76">
        <v>1.850376646437017</v>
      </c>
      <c r="AK55" s="75"/>
      <c r="AL55" s="77"/>
      <c r="AM55" s="76"/>
      <c r="AN55" s="78"/>
      <c r="AO55" s="81"/>
      <c r="AP55" s="79"/>
      <c r="AQ55" s="82">
        <f t="shared" si="24"/>
        <v>133.36870769074378</v>
      </c>
    </row>
    <row r="56" spans="1:45" s="49" customFormat="1" ht="12.75" customHeight="1">
      <c r="A56" s="168" t="s">
        <v>40</v>
      </c>
      <c r="B56" s="152"/>
      <c r="C56" s="142">
        <f t="shared" si="45"/>
        <v>236.26464063450481</v>
      </c>
      <c r="D56" s="146">
        <v>132.61096436399896</v>
      </c>
      <c r="E56" s="169">
        <v>90.98113689989998</v>
      </c>
      <c r="F56" s="144"/>
      <c r="G56" s="144">
        <v>12.672539370605872</v>
      </c>
      <c r="H56" s="145">
        <f t="shared" si="46"/>
        <v>199.96885786999999</v>
      </c>
      <c r="I56" s="146"/>
      <c r="J56" s="143">
        <v>127.70399999999999</v>
      </c>
      <c r="K56" s="143">
        <v>72.26485787</v>
      </c>
      <c r="L56" s="145">
        <f t="shared" si="47"/>
        <v>997.42309302188949</v>
      </c>
      <c r="M56" s="143"/>
      <c r="N56" s="143"/>
      <c r="O56" s="143"/>
      <c r="P56" s="143">
        <v>0</v>
      </c>
      <c r="Q56" s="143">
        <v>684.55841516182227</v>
      </c>
      <c r="R56" s="143"/>
      <c r="S56" s="143">
        <v>0</v>
      </c>
      <c r="T56" s="143">
        <v>35.966854405670475</v>
      </c>
      <c r="U56" s="143">
        <v>268.43535361861052</v>
      </c>
      <c r="V56" s="143">
        <v>8.4624698357862798</v>
      </c>
      <c r="W56" s="144"/>
      <c r="X56" s="144"/>
      <c r="Y56" s="144"/>
      <c r="Z56" s="143"/>
      <c r="AA56" s="145">
        <v>535.67527838175965</v>
      </c>
      <c r="AB56" s="147">
        <f t="shared" si="48"/>
        <v>51.104112014621194</v>
      </c>
      <c r="AC56" s="177"/>
      <c r="AD56" s="143"/>
      <c r="AE56" s="143">
        <v>26.169915860804466</v>
      </c>
      <c r="AF56" s="143"/>
      <c r="AG56" s="143"/>
      <c r="AH56" s="143"/>
      <c r="AI56" s="143"/>
      <c r="AJ56" s="143"/>
      <c r="AK56" s="146"/>
      <c r="AL56" s="144">
        <v>10.577367760768505</v>
      </c>
      <c r="AM56" s="143">
        <v>14.356828393048222</v>
      </c>
      <c r="AN56" s="145"/>
      <c r="AO56" s="145">
        <v>662.52674779799986</v>
      </c>
      <c r="AP56" s="147"/>
      <c r="AQ56" s="91">
        <f t="shared" si="24"/>
        <v>2682.9627297207753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0.27995789473684213</v>
      </c>
      <c r="D57" s="143">
        <f t="shared" ref="D57:AP57" si="49">D58+D65</f>
        <v>0.27995789473684213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220.06143103534168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51.704999999999998</v>
      </c>
      <c r="R57" s="143">
        <f t="shared" si="49"/>
        <v>0</v>
      </c>
      <c r="S57" s="143">
        <f t="shared" si="49"/>
        <v>3.4736406656030092</v>
      </c>
      <c r="T57" s="143">
        <f t="shared" si="49"/>
        <v>63.866382082248847</v>
      </c>
      <c r="U57" s="143">
        <f t="shared" si="49"/>
        <v>101.01600000000001</v>
      </c>
      <c r="V57" s="143">
        <f t="shared" si="49"/>
        <v>4.0828748979995181E-4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313.70752610517002</v>
      </c>
      <c r="AB57" s="147">
        <f t="shared" si="49"/>
        <v>41.057587477891403</v>
      </c>
      <c r="AC57" s="177">
        <f t="shared" si="49"/>
        <v>0</v>
      </c>
      <c r="AD57" s="143">
        <f t="shared" si="49"/>
        <v>0</v>
      </c>
      <c r="AE57" s="143">
        <f t="shared" si="49"/>
        <v>27.824880195051175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4.5765569021773311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8.4900072999281857</v>
      </c>
      <c r="AN57" s="145">
        <f t="shared" si="49"/>
        <v>0</v>
      </c>
      <c r="AO57" s="145">
        <f t="shared" si="49"/>
        <v>845.11712278839309</v>
      </c>
      <c r="AP57" s="147">
        <f t="shared" si="49"/>
        <v>0</v>
      </c>
      <c r="AQ57" s="148">
        <f t="shared" si="24"/>
        <v>1420.223625301533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5"/>
        <v>0.27895804511278199</v>
      </c>
      <c r="D58" s="177">
        <v>0.27895804511278199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112.39270423153776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14.754999999999999</v>
      </c>
      <c r="R58" s="147">
        <f t="shared" si="54"/>
        <v>0</v>
      </c>
      <c r="S58" s="147">
        <v>0</v>
      </c>
      <c r="T58" s="147">
        <v>49.707295944047949</v>
      </c>
      <c r="U58" s="147">
        <v>47.93</v>
      </c>
      <c r="V58" s="147">
        <f t="shared" si="54"/>
        <v>4.0828748979995181E-4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205.10468321080825</v>
      </c>
      <c r="AB58" s="147">
        <f t="shared" si="48"/>
        <v>25.58026781037109</v>
      </c>
      <c r="AC58" s="177">
        <f t="shared" si="54"/>
        <v>0</v>
      </c>
      <c r="AD58" s="143">
        <f t="shared" si="54"/>
        <v>0</v>
      </c>
      <c r="AE58" s="143">
        <f>SUM(AE59:AE64)</f>
        <v>16.378845905296064</v>
      </c>
      <c r="AF58" s="143"/>
      <c r="AG58" s="143">
        <f t="shared" si="54"/>
        <v>0</v>
      </c>
      <c r="AH58" s="143">
        <f t="shared" si="54"/>
        <v>0.54527152441213123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8.4900072999281857</v>
      </c>
      <c r="AN58" s="145">
        <f t="shared" si="54"/>
        <v>0</v>
      </c>
      <c r="AO58" s="145">
        <v>617.7142700347049</v>
      </c>
      <c r="AP58" s="147">
        <f t="shared" ref="AP58" si="57">SUM(AP59:AP64)</f>
        <v>0</v>
      </c>
      <c r="AQ58" s="148">
        <f t="shared" si="24"/>
        <v>961.07088333253478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5"/>
        <v>9.9984962406015031E-3</v>
      </c>
      <c r="D59" s="416">
        <v>9.9984962406015031E-3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26.916148225852378</v>
      </c>
      <c r="M59" s="103"/>
      <c r="N59" s="327"/>
      <c r="O59" s="327"/>
      <c r="P59" s="67"/>
      <c r="Q59" s="381">
        <v>4.8639999999999999</v>
      </c>
      <c r="R59" s="67"/>
      <c r="S59" s="381">
        <v>0</v>
      </c>
      <c r="T59" s="381">
        <v>9.9121482258523788</v>
      </c>
      <c r="U59" s="381">
        <v>12.14</v>
      </c>
      <c r="V59" s="381">
        <v>0</v>
      </c>
      <c r="W59" s="67"/>
      <c r="X59" s="67"/>
      <c r="Y59" s="327"/>
      <c r="Z59" s="149"/>
      <c r="AA59" s="406">
        <v>44.595104359275723</v>
      </c>
      <c r="AB59" s="67">
        <f t="shared" si="48"/>
        <v>2.6420849894165359</v>
      </c>
      <c r="AC59" s="328"/>
      <c r="AD59" s="103"/>
      <c r="AE59" s="342">
        <v>2.6420849894165359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212.81857063109038</v>
      </c>
      <c r="AP59" s="67"/>
      <c r="AQ59" s="334">
        <f t="shared" si="24"/>
        <v>286.98190670187563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5"/>
        <v>1.3997894736842107E-2</v>
      </c>
      <c r="D60" s="416">
        <v>1.3997894736842107E-2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18.183542596118279</v>
      </c>
      <c r="M60" s="21"/>
      <c r="N60" s="169"/>
      <c r="O60" s="169"/>
      <c r="P60" s="26"/>
      <c r="Q60" s="381">
        <v>1.25</v>
      </c>
      <c r="R60" s="26"/>
      <c r="S60" s="381">
        <v>0</v>
      </c>
      <c r="T60" s="381">
        <v>2.3275425961182776</v>
      </c>
      <c r="U60" s="381">
        <v>14.606</v>
      </c>
      <c r="V60" s="381">
        <v>0</v>
      </c>
      <c r="W60" s="26"/>
      <c r="X60" s="26"/>
      <c r="Y60" s="169"/>
      <c r="Z60" s="20"/>
      <c r="AA60" s="406">
        <v>14.572806516005397</v>
      </c>
      <c r="AB60" s="26">
        <f t="shared" si="48"/>
        <v>9.4520928071119698E-2</v>
      </c>
      <c r="AC60" s="329"/>
      <c r="AD60" s="21"/>
      <c r="AE60" s="343">
        <v>9.4520928071119698E-2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48.386669722535153</v>
      </c>
      <c r="AP60" s="26"/>
      <c r="AQ60" s="335">
        <f t="shared" si="24"/>
        <v>81.251537657466798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5"/>
        <v>0.22596601503759398</v>
      </c>
      <c r="D61" s="416">
        <v>0.22596601503759398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34.002577653455653</v>
      </c>
      <c r="M61" s="21"/>
      <c r="N61" s="169"/>
      <c r="O61" s="169"/>
      <c r="P61" s="26"/>
      <c r="Q61" s="381">
        <v>2.8220000000000001</v>
      </c>
      <c r="R61" s="26"/>
      <c r="S61" s="381">
        <v>0</v>
      </c>
      <c r="T61" s="381">
        <v>24.701577653455654</v>
      </c>
      <c r="U61" s="381">
        <v>6.4790000000000001</v>
      </c>
      <c r="V61" s="381">
        <v>0</v>
      </c>
      <c r="W61" s="26"/>
      <c r="X61" s="26"/>
      <c r="Y61" s="169"/>
      <c r="Z61" s="20"/>
      <c r="AA61" s="406">
        <v>54.013302338182889</v>
      </c>
      <c r="AB61" s="26">
        <f t="shared" si="48"/>
        <v>8.3470981479948314</v>
      </c>
      <c r="AC61" s="329"/>
      <c r="AD61" s="21"/>
      <c r="AE61" s="343">
        <v>8.3470981479948314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90.190447758154576</v>
      </c>
      <c r="AP61" s="26"/>
      <c r="AQ61" s="335">
        <f t="shared" si="24"/>
        <v>186.77939191282553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5"/>
        <v>5.9990977443609029E-3</v>
      </c>
      <c r="D62" s="416">
        <v>5.9990977443609029E-3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3.2144385182884214</v>
      </c>
      <c r="M62" s="21"/>
      <c r="N62" s="169"/>
      <c r="O62" s="169"/>
      <c r="P62" s="26"/>
      <c r="Q62" s="381">
        <v>0.38500000000000001</v>
      </c>
      <c r="R62" s="26"/>
      <c r="S62" s="381">
        <v>0</v>
      </c>
      <c r="T62" s="381">
        <v>1.1724385182884216</v>
      </c>
      <c r="U62" s="381">
        <v>1.657</v>
      </c>
      <c r="V62" s="381">
        <v>0</v>
      </c>
      <c r="W62" s="26"/>
      <c r="X62" s="26"/>
      <c r="Y62" s="169"/>
      <c r="Z62" s="20"/>
      <c r="AA62" s="406">
        <v>12.360166433173132</v>
      </c>
      <c r="AB62" s="26">
        <f t="shared" si="48"/>
        <v>0.66839799136006073</v>
      </c>
      <c r="AC62" s="329"/>
      <c r="AD62" s="21"/>
      <c r="AE62" s="343">
        <v>0.66839799136006073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119.618827005534</v>
      </c>
      <c r="AP62" s="26"/>
      <c r="AQ62" s="335">
        <f t="shared" si="24"/>
        <v>135.86782904609998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5"/>
        <v>9.9984962406015031E-3</v>
      </c>
      <c r="D63" s="417">
        <v>9.9984962406015031E-3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4.7958559931393898</v>
      </c>
      <c r="M63" s="21"/>
      <c r="N63" s="169"/>
      <c r="O63" s="169"/>
      <c r="P63" s="26"/>
      <c r="Q63" s="382">
        <v>1.6060000000000001</v>
      </c>
      <c r="R63" s="26"/>
      <c r="S63" s="382">
        <v>0</v>
      </c>
      <c r="T63" s="382">
        <v>2.4898559931393898</v>
      </c>
      <c r="U63" s="382">
        <v>0.7</v>
      </c>
      <c r="V63" s="382">
        <v>0</v>
      </c>
      <c r="W63" s="26"/>
      <c r="X63" s="26"/>
      <c r="Y63" s="169"/>
      <c r="Z63" s="20"/>
      <c r="AA63" s="407">
        <v>9.167634694067134</v>
      </c>
      <c r="AB63" s="26">
        <f t="shared" si="48"/>
        <v>7.2015945197043574E-2</v>
      </c>
      <c r="AC63" s="329"/>
      <c r="AD63" s="21"/>
      <c r="AE63" s="343">
        <v>7.2015945197043574E-2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37.512728157442936</v>
      </c>
      <c r="AP63" s="26"/>
      <c r="AQ63" s="335">
        <f t="shared" si="24"/>
        <v>51.558233286087102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5"/>
        <v>1.2998045112781954E-2</v>
      </c>
      <c r="D64" s="417">
        <v>1.2998045112781954E-2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25.28014124468363</v>
      </c>
      <c r="M64" s="151"/>
      <c r="N64" s="331"/>
      <c r="O64" s="331"/>
      <c r="P64" s="79"/>
      <c r="Q64" s="382">
        <v>3.8279999999999998</v>
      </c>
      <c r="R64" s="79"/>
      <c r="S64" s="382">
        <v>0</v>
      </c>
      <c r="T64" s="382">
        <v>9.1037329571938326</v>
      </c>
      <c r="U64" s="382">
        <v>12.347999999999999</v>
      </c>
      <c r="V64" s="382">
        <v>4.0828748979995181E-4</v>
      </c>
      <c r="W64" s="79"/>
      <c r="X64" s="79"/>
      <c r="Y64" s="331"/>
      <c r="Z64" s="150"/>
      <c r="AA64" s="407">
        <v>70.395668870103961</v>
      </c>
      <c r="AB64" s="79">
        <f t="shared" si="48"/>
        <v>13.7561498083315</v>
      </c>
      <c r="AC64" s="332"/>
      <c r="AD64" s="151"/>
      <c r="AE64" s="344">
        <v>4.5547279032564747</v>
      </c>
      <c r="AF64" s="344"/>
      <c r="AG64" s="344"/>
      <c r="AH64" s="344">
        <v>0.54527152441213123</v>
      </c>
      <c r="AI64" s="344"/>
      <c r="AJ64" s="344"/>
      <c r="AK64" s="344"/>
      <c r="AL64" s="344">
        <v>0.16614308073470971</v>
      </c>
      <c r="AM64" s="388">
        <v>8.4900072999281857</v>
      </c>
      <c r="AN64" s="78"/>
      <c r="AO64" s="407">
        <v>109.18702675994794</v>
      </c>
      <c r="AP64" s="79"/>
      <c r="AQ64" s="336">
        <f t="shared" si="24"/>
        <v>218.63198472817982</v>
      </c>
    </row>
    <row r="65" spans="1:45" ht="12.75" customHeight="1">
      <c r="A65" s="168" t="s">
        <v>194</v>
      </c>
      <c r="B65" s="152"/>
      <c r="C65" s="74">
        <f>SUM(D65:G65)</f>
        <v>9.9984962406015026E-4</v>
      </c>
      <c r="D65" s="177">
        <f>SUM(D66:D69)</f>
        <v>9.9984962406015026E-4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107.66872680380391</v>
      </c>
      <c r="M65" s="76"/>
      <c r="N65" s="77"/>
      <c r="O65" s="77"/>
      <c r="P65" s="213"/>
      <c r="Q65" s="147">
        <v>36.950000000000003</v>
      </c>
      <c r="R65" s="213"/>
      <c r="S65" s="147">
        <v>3.4736406656030092</v>
      </c>
      <c r="T65" s="147">
        <v>14.159086138200898</v>
      </c>
      <c r="U65" s="147">
        <v>53.086000000000006</v>
      </c>
      <c r="V65" s="147">
        <f>SUM(V66:V69)</f>
        <v>0</v>
      </c>
      <c r="W65" s="213"/>
      <c r="X65" s="213"/>
      <c r="Y65" s="77"/>
      <c r="Z65" s="76"/>
      <c r="AA65" s="145">
        <v>108.60284289436177</v>
      </c>
      <c r="AB65" s="79">
        <f>SUM(AC65:AM65)</f>
        <v>15.477319667520312</v>
      </c>
      <c r="AC65" s="80"/>
      <c r="AD65" s="76"/>
      <c r="AE65" s="147">
        <f>SUM(AE66:AE69)</f>
        <v>11.446034289755112</v>
      </c>
      <c r="AF65" s="76"/>
      <c r="AG65" s="76"/>
      <c r="AH65" s="76">
        <v>4.0312853777652</v>
      </c>
      <c r="AI65" s="76"/>
      <c r="AJ65" s="76"/>
      <c r="AK65" s="76"/>
      <c r="AL65" s="76"/>
      <c r="AM65" s="77"/>
      <c r="AN65" s="78"/>
      <c r="AO65" s="145">
        <v>227.40285275368814</v>
      </c>
      <c r="AP65" s="79"/>
      <c r="AQ65" s="340">
        <f t="shared" si="24"/>
        <v>459.15274196899816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4.9226201367455253</v>
      </c>
      <c r="M66" s="318"/>
      <c r="N66" s="69"/>
      <c r="O66" s="65"/>
      <c r="P66" s="69"/>
      <c r="Q66" s="383">
        <v>0.41399999999999998</v>
      </c>
      <c r="R66" s="69"/>
      <c r="S66" s="383">
        <v>0.85110408745868305</v>
      </c>
      <c r="T66" s="383">
        <v>0.48851604928684228</v>
      </c>
      <c r="U66" s="383">
        <v>3.169</v>
      </c>
      <c r="V66" s="383">
        <v>0</v>
      </c>
      <c r="W66" s="69"/>
      <c r="X66" s="69"/>
      <c r="Y66" s="65"/>
      <c r="Z66" s="64"/>
      <c r="AA66" s="408">
        <v>9.3545537578150793</v>
      </c>
      <c r="AB66" s="67">
        <f t="shared" ref="AB66:AB69" si="61">SUM(AC66:AM66)</f>
        <v>4.0312853777652</v>
      </c>
      <c r="AC66" s="68"/>
      <c r="AD66" s="64"/>
      <c r="AE66" s="64">
        <v>0</v>
      </c>
      <c r="AF66" s="64"/>
      <c r="AG66" s="64"/>
      <c r="AH66" s="64">
        <v>4.0312853777652</v>
      </c>
      <c r="AI66" s="64"/>
      <c r="AJ66" s="64"/>
      <c r="AK66" s="64"/>
      <c r="AL66" s="64"/>
      <c r="AM66" s="65"/>
      <c r="AN66" s="66"/>
      <c r="AO66" s="408">
        <v>66.398686610788985</v>
      </c>
      <c r="AP66" s="67"/>
      <c r="AQ66" s="92">
        <f t="shared" si="24"/>
        <v>84.707145883114791</v>
      </c>
    </row>
    <row r="67" spans="1:45" ht="12.75" customHeight="1">
      <c r="A67" s="404" t="s">
        <v>186</v>
      </c>
      <c r="B67" s="405">
        <v>84</v>
      </c>
      <c r="C67" s="19">
        <f t="shared" si="58"/>
        <v>9.9984962406015026E-4</v>
      </c>
      <c r="D67" s="419">
        <v>9.9984962406015026E-4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43.709172158132148</v>
      </c>
      <c r="M67" s="319"/>
      <c r="N67" s="212"/>
      <c r="O67" s="22"/>
      <c r="P67" s="212"/>
      <c r="Q67" s="384">
        <v>7.9779999999999998</v>
      </c>
      <c r="R67" s="212"/>
      <c r="S67" s="384">
        <v>2.1246539993494133</v>
      </c>
      <c r="T67" s="384">
        <v>6.6895181587827279</v>
      </c>
      <c r="U67" s="384">
        <v>26.917000000000002</v>
      </c>
      <c r="V67" s="384">
        <v>0</v>
      </c>
      <c r="W67" s="212"/>
      <c r="X67" s="212"/>
      <c r="Y67" s="22"/>
      <c r="Z67" s="25"/>
      <c r="AA67" s="409">
        <v>37.92335520046872</v>
      </c>
      <c r="AB67" s="26">
        <f t="shared" si="61"/>
        <v>8.0702868586436942</v>
      </c>
      <c r="AC67" s="27"/>
      <c r="AD67" s="25"/>
      <c r="AE67" s="25">
        <v>8.0702868586436942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81.298393262353983</v>
      </c>
      <c r="AP67" s="26"/>
      <c r="AQ67" s="29">
        <f t="shared" si="24"/>
        <v>171.00220732922261</v>
      </c>
    </row>
    <row r="68" spans="1:45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45.001231063886763</v>
      </c>
      <c r="M68" s="319"/>
      <c r="N68" s="212"/>
      <c r="O68" s="22"/>
      <c r="P68" s="212"/>
      <c r="Q68" s="384">
        <v>24.044000000000004</v>
      </c>
      <c r="R68" s="212"/>
      <c r="S68" s="384">
        <v>0.13756114030875483</v>
      </c>
      <c r="T68" s="384">
        <v>3.8466699235780069</v>
      </c>
      <c r="U68" s="384">
        <v>16.972999999999999</v>
      </c>
      <c r="V68" s="384">
        <v>0</v>
      </c>
      <c r="W68" s="212"/>
      <c r="X68" s="212"/>
      <c r="Y68" s="22"/>
      <c r="Z68" s="25"/>
      <c r="AA68" s="409">
        <v>23.106292484596374</v>
      </c>
      <c r="AB68" s="26">
        <f t="shared" si="61"/>
        <v>1.6406132515201493</v>
      </c>
      <c r="AC68" s="27"/>
      <c r="AD68" s="25"/>
      <c r="AE68" s="25">
        <v>1.6406132515201493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46.840542551643438</v>
      </c>
      <c r="AP68" s="26"/>
      <c r="AQ68" s="29">
        <f t="shared" si="24"/>
        <v>116.58867935164672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14.035703445039477</v>
      </c>
      <c r="M69" s="320"/>
      <c r="N69" s="213"/>
      <c r="O69" s="77"/>
      <c r="P69" s="213"/>
      <c r="Q69" s="385">
        <v>4.5140000000000002</v>
      </c>
      <c r="R69" s="213"/>
      <c r="S69" s="385">
        <v>0.36032143848615783</v>
      </c>
      <c r="T69" s="385">
        <v>3.1343820065533201</v>
      </c>
      <c r="U69" s="385">
        <v>6.0270000000000001</v>
      </c>
      <c r="V69" s="385">
        <v>0</v>
      </c>
      <c r="W69" s="213"/>
      <c r="X69" s="213"/>
      <c r="Y69" s="77"/>
      <c r="Z69" s="76"/>
      <c r="AA69" s="410">
        <v>38.218641451481581</v>
      </c>
      <c r="AB69" s="139">
        <f t="shared" si="61"/>
        <v>1.7351341795912687</v>
      </c>
      <c r="AC69" s="140"/>
      <c r="AD69" s="135"/>
      <c r="AE69" s="135">
        <v>1.7351341795912687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32.865230328901681</v>
      </c>
      <c r="AP69" s="139"/>
      <c r="AQ69" s="141">
        <f t="shared" si="24"/>
        <v>86.854709405014006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157.40709054961278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157.40709054961278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205.39509054961277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23.880739364435087</v>
      </c>
      <c r="M71" s="76"/>
      <c r="N71" s="76"/>
      <c r="O71" s="76"/>
      <c r="P71" s="76"/>
      <c r="Q71" s="76"/>
      <c r="R71" s="76"/>
      <c r="S71" s="76"/>
      <c r="T71" s="76"/>
      <c r="U71" s="151">
        <v>23.880739364435087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23.880739364435087</v>
      </c>
      <c r="AR71" s="2"/>
    </row>
    <row r="72" spans="1:45" ht="12.75" customHeight="1" thickBot="1">
      <c r="A72" s="42" t="s">
        <v>42</v>
      </c>
      <c r="B72" s="43"/>
      <c r="C72" s="44">
        <f t="shared" ref="C72:AP72" si="62">C26-C27-C29</f>
        <v>-17.97932287281111</v>
      </c>
      <c r="D72" s="108">
        <f t="shared" si="62"/>
        <v>-17.937875588000566</v>
      </c>
      <c r="E72" s="46">
        <f t="shared" si="62"/>
        <v>-1.4811976208985698</v>
      </c>
      <c r="F72" s="109">
        <f t="shared" si="62"/>
        <v>0</v>
      </c>
      <c r="G72" s="109">
        <f t="shared" si="62"/>
        <v>1.439750336088002</v>
      </c>
      <c r="H72" s="47">
        <f t="shared" si="62"/>
        <v>8.5895890727599635</v>
      </c>
      <c r="I72" s="108">
        <f t="shared" si="62"/>
        <v>-0.36694505723997406</v>
      </c>
      <c r="J72" s="46">
        <f t="shared" si="62"/>
        <v>0</v>
      </c>
      <c r="K72" s="46">
        <f t="shared" si="62"/>
        <v>8.9565341300000085</v>
      </c>
      <c r="L72" s="47">
        <f t="shared" si="62"/>
        <v>-17.203806645013174</v>
      </c>
      <c r="M72" s="46">
        <f t="shared" si="62"/>
        <v>-3.0149591901999884</v>
      </c>
      <c r="N72" s="46">
        <f t="shared" ref="N72" si="63">N26-N27-N29</f>
        <v>0.33320389499999692</v>
      </c>
      <c r="O72" s="46">
        <f t="shared" si="62"/>
        <v>7.6129812398900256</v>
      </c>
      <c r="P72" s="46">
        <f t="shared" si="62"/>
        <v>-21.585921215403005</v>
      </c>
      <c r="Q72" s="46">
        <f t="shared" si="62"/>
        <v>-21.570707179840042</v>
      </c>
      <c r="R72" s="46">
        <f t="shared" si="62"/>
        <v>18.221718395760149</v>
      </c>
      <c r="S72" s="46">
        <f t="shared" si="62"/>
        <v>17.899100323553796</v>
      </c>
      <c r="T72" s="46">
        <f t="shared" si="62"/>
        <v>-8.5988172466646517</v>
      </c>
      <c r="U72" s="46">
        <f t="shared" si="62"/>
        <v>-9.8105075027028761</v>
      </c>
      <c r="V72" s="46">
        <f t="shared" si="62"/>
        <v>4.8948252369598322E-3</v>
      </c>
      <c r="W72" s="109">
        <f t="shared" si="62"/>
        <v>3.3052070103591209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8.8237771665910714</v>
      </c>
      <c r="AB72" s="45">
        <f t="shared" si="62"/>
        <v>-6.9318739459449716</v>
      </c>
      <c r="AC72" s="110">
        <f t="shared" si="62"/>
        <v>0</v>
      </c>
      <c r="AD72" s="46">
        <f t="shared" si="62"/>
        <v>0</v>
      </c>
      <c r="AE72" s="46">
        <f t="shared" si="62"/>
        <v>-1.5261619948088025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-3.5886963913919772</v>
      </c>
      <c r="AJ72" s="46">
        <f t="shared" ref="AJ72" si="65">AJ26-AJ27-AJ29</f>
        <v>-1.8170155597439965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-5.052398858966626</v>
      </c>
      <c r="AP72" s="45">
        <f t="shared" si="62"/>
        <v>0</v>
      </c>
      <c r="AQ72" s="48">
        <f t="shared" si="24"/>
        <v>-29.754036083384847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199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151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239" t="s">
        <v>153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37" t="s">
        <v>154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6">
    <pageSetUpPr fitToPage="1"/>
  </sheetPr>
  <dimension ref="A1:AS80"/>
  <sheetViews>
    <sheetView zoomScale="80" zoomScaleNormal="80" workbookViewId="0">
      <pane xSplit="2" ySplit="1" topLeftCell="E38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144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30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1326.5235128361767</v>
      </c>
      <c r="I2" s="10">
        <v>1198.8195128361767</v>
      </c>
      <c r="J2" s="11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163.54324326958925</v>
      </c>
      <c r="AB2" s="13">
        <f>SUM(AC2:AM2)</f>
        <v>775.30846533081171</v>
      </c>
      <c r="AC2" s="14">
        <v>51.556772735281996</v>
      </c>
      <c r="AD2" s="11">
        <v>390.57024527999988</v>
      </c>
      <c r="AE2" s="11">
        <v>182.87285759629938</v>
      </c>
      <c r="AF2" s="11">
        <v>48.730267753518739</v>
      </c>
      <c r="AG2" s="11">
        <v>37.788779274270411</v>
      </c>
      <c r="AH2" s="11">
        <v>11.443677581561426</v>
      </c>
      <c r="AI2" s="11">
        <v>21.817626801215997</v>
      </c>
      <c r="AJ2" s="11">
        <v>0</v>
      </c>
      <c r="AK2" s="10">
        <v>6.014300332800001E-2</v>
      </c>
      <c r="AL2" s="10">
        <v>10.100682038320729</v>
      </c>
      <c r="AM2" s="8">
        <v>20.367413267015046</v>
      </c>
      <c r="AN2" s="15">
        <v>61.378049965933769</v>
      </c>
      <c r="AO2" s="15"/>
      <c r="AP2" s="13"/>
      <c r="AQ2" s="16">
        <f>C2+H2+L2+AA2+AB2+AN2+AO2+AP2</f>
        <v>2326.7532714025115</v>
      </c>
    </row>
    <row r="3" spans="1:45" ht="12.75" customHeight="1">
      <c r="A3" s="17" t="s">
        <v>1</v>
      </c>
      <c r="B3" s="18"/>
      <c r="C3" s="19">
        <f>SUM(D3:G3)</f>
        <v>1478.9665654886676</v>
      </c>
      <c r="D3" s="20">
        <v>1394.9903035192997</v>
      </c>
      <c r="E3" s="169">
        <v>62.172942899999995</v>
      </c>
      <c r="F3" s="22"/>
      <c r="G3" s="22">
        <v>21.803319069367976</v>
      </c>
      <c r="H3" s="23">
        <f>SUM(I3:K3)</f>
        <v>0</v>
      </c>
      <c r="I3" s="24"/>
      <c r="J3" s="25"/>
      <c r="K3" s="25"/>
      <c r="L3" s="23">
        <f>SUM(M3:Z3)</f>
        <v>8206.3780917764125</v>
      </c>
      <c r="M3" s="24">
        <v>3224.7393668824002</v>
      </c>
      <c r="N3" s="24">
        <v>0</v>
      </c>
      <c r="O3" s="25">
        <v>0</v>
      </c>
      <c r="P3" s="25">
        <v>835.80532284444439</v>
      </c>
      <c r="Q3" s="25">
        <v>492.83680019392006</v>
      </c>
      <c r="R3" s="25">
        <v>886.62171108431994</v>
      </c>
      <c r="S3" s="25">
        <v>181.42774736016949</v>
      </c>
      <c r="T3" s="25">
        <v>102.62516826266319</v>
      </c>
      <c r="U3" s="25">
        <v>2072.0867067570584</v>
      </c>
      <c r="V3" s="25">
        <v>112.17530045990912</v>
      </c>
      <c r="W3" s="22">
        <v>3.3952482417127068</v>
      </c>
      <c r="X3" s="22">
        <v>255.65281304072963</v>
      </c>
      <c r="Y3" s="22">
        <v>1.0655053795920419</v>
      </c>
      <c r="Z3" s="25">
        <v>37.946401269492299</v>
      </c>
      <c r="AA3" s="23">
        <v>3717.3683218661595</v>
      </c>
      <c r="AB3" s="26">
        <f>SUM(AC3:AM3)</f>
        <v>114.352782737616</v>
      </c>
      <c r="AC3" s="27"/>
      <c r="AD3" s="25"/>
      <c r="AE3" s="25">
        <v>35.69580642431999</v>
      </c>
      <c r="AF3" s="25"/>
      <c r="AG3" s="25"/>
      <c r="AH3" s="25"/>
      <c r="AI3" s="25">
        <v>49.780680323520002</v>
      </c>
      <c r="AJ3" s="25">
        <v>28.876295989775997</v>
      </c>
      <c r="AK3" s="24"/>
      <c r="AL3" s="24"/>
      <c r="AM3" s="22"/>
      <c r="AN3" s="28"/>
      <c r="AO3" s="28">
        <v>225.7640782</v>
      </c>
      <c r="AP3" s="26"/>
      <c r="AQ3" s="29">
        <f t="shared" ref="AQ3:AQ20" si="0">C3+H3+L3+AA3+AB3+AN3+AO3+AP3</f>
        <v>13742.829840068855</v>
      </c>
    </row>
    <row r="4" spans="1:45" ht="12.75" customHeight="1">
      <c r="A4" s="17" t="s">
        <v>2</v>
      </c>
      <c r="B4" s="18"/>
      <c r="C4" s="19">
        <f>SUM(D4:G4)</f>
        <v>10.263011098368001</v>
      </c>
      <c r="D4" s="20">
        <v>0</v>
      </c>
      <c r="E4" s="21">
        <v>9.6257199599999996</v>
      </c>
      <c r="F4" s="22"/>
      <c r="G4" s="22">
        <v>0.637291138368</v>
      </c>
      <c r="H4" s="23">
        <f>SUM(I4:K4)</f>
        <v>8.5388249999999992</v>
      </c>
      <c r="I4" s="24"/>
      <c r="J4" s="25"/>
      <c r="K4" s="25">
        <v>8.5388249999999992</v>
      </c>
      <c r="L4" s="23">
        <f>SUM(M4:Z4)</f>
        <v>1398.3760537480889</v>
      </c>
      <c r="M4" s="24">
        <v>227.26246140660001</v>
      </c>
      <c r="N4" s="24">
        <v>22.031137409999999</v>
      </c>
      <c r="O4" s="25"/>
      <c r="P4" s="25">
        <v>176.67692224444443</v>
      </c>
      <c r="Q4" s="25">
        <v>4.0942298924800005</v>
      </c>
      <c r="R4" s="25">
        <v>0.41725173407999999</v>
      </c>
      <c r="S4" s="25">
        <v>900.69753438870055</v>
      </c>
      <c r="T4" s="25">
        <v>31.383906037754567</v>
      </c>
      <c r="U4" s="25">
        <v>0.34975486052409127</v>
      </c>
      <c r="V4" s="25">
        <v>8.3976696266481812E-2</v>
      </c>
      <c r="W4" s="22">
        <v>28.401526478591158</v>
      </c>
      <c r="X4" s="22">
        <v>6.8443905999999999E-2</v>
      </c>
      <c r="Y4" s="22">
        <v>2.8511527999999998E-2</v>
      </c>
      <c r="Z4" s="25">
        <v>6.8803971646474302</v>
      </c>
      <c r="AA4" s="23">
        <v>0</v>
      </c>
      <c r="AB4" s="26">
        <f>SUM(AC4:AM4)</f>
        <v>5.0090687999999987E-3</v>
      </c>
      <c r="AC4" s="27"/>
      <c r="AD4" s="25"/>
      <c r="AE4" s="25">
        <v>5.0090687999999987E-3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32.935514599999998</v>
      </c>
      <c r="AP4" s="26"/>
      <c r="AQ4" s="29">
        <f t="shared" si="0"/>
        <v>1450.1184135152571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143.57555890762904</v>
      </c>
      <c r="M5" s="24"/>
      <c r="N5" s="24"/>
      <c r="O5" s="25"/>
      <c r="P5" s="25"/>
      <c r="Q5" s="25"/>
      <c r="R5" s="25"/>
      <c r="S5" s="25">
        <v>18.117529486158194</v>
      </c>
      <c r="T5" s="25"/>
      <c r="U5" s="25">
        <v>125.45802942147084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143.57555890762904</v>
      </c>
    </row>
    <row r="6" spans="1:45" ht="12.75" customHeight="1" thickBot="1">
      <c r="A6" s="30" t="s">
        <v>4</v>
      </c>
      <c r="B6" s="31"/>
      <c r="C6" s="19">
        <f>SUM(D6:G6)</f>
        <v>-162.65533775963095</v>
      </c>
      <c r="D6" s="32">
        <v>-146.91938918054831</v>
      </c>
      <c r="E6" s="22">
        <v>-11.915282402253517</v>
      </c>
      <c r="F6" s="33"/>
      <c r="G6" s="33">
        <v>-3.8206661768291252</v>
      </c>
      <c r="H6" s="34">
        <f>SUM(I6:K6)</f>
        <v>-576.31626182949879</v>
      </c>
      <c r="I6" s="35">
        <v>-563.65665082949874</v>
      </c>
      <c r="J6" s="35">
        <v>0</v>
      </c>
      <c r="K6" s="35">
        <v>-12.659611000000002</v>
      </c>
      <c r="L6" s="34">
        <f>SUM(M6:Z6)</f>
        <v>-96.806420913502421</v>
      </c>
      <c r="M6" s="24">
        <v>-97.146999999999991</v>
      </c>
      <c r="N6" s="24">
        <v>-4.26</v>
      </c>
      <c r="O6" s="25"/>
      <c r="P6" s="25">
        <v>-5.451136233333334</v>
      </c>
      <c r="Q6" s="25">
        <v>19.943732856319997</v>
      </c>
      <c r="R6" s="25">
        <v>-16.141776997440001</v>
      </c>
      <c r="S6" s="25">
        <v>-1.6827368912429379</v>
      </c>
      <c r="T6" s="25">
        <v>-2.3111387808355093</v>
      </c>
      <c r="U6" s="25">
        <v>-2.6529116023668635</v>
      </c>
      <c r="V6" s="25">
        <v>11.487319046860302</v>
      </c>
      <c r="W6" s="33">
        <v>1.4092276885359116</v>
      </c>
      <c r="X6" s="33">
        <v>0</v>
      </c>
      <c r="Y6" s="33">
        <v>0</v>
      </c>
      <c r="Z6" s="35">
        <v>0</v>
      </c>
      <c r="AA6" s="34">
        <v>-18.351521614167385</v>
      </c>
      <c r="AB6" s="37">
        <f>SUM(AC6:AM6)</f>
        <v>-1.7376714704406</v>
      </c>
      <c r="AC6" s="38"/>
      <c r="AD6" s="36"/>
      <c r="AE6" s="36">
        <v>-0.93437962010460007</v>
      </c>
      <c r="AF6" s="36"/>
      <c r="AG6" s="36"/>
      <c r="AH6" s="36"/>
      <c r="AI6" s="36">
        <v>0.369383347872</v>
      </c>
      <c r="AJ6" s="36">
        <v>-1.1726751982079999</v>
      </c>
      <c r="AK6" s="35"/>
      <c r="AL6" s="35"/>
      <c r="AM6" s="33"/>
      <c r="AN6" s="40"/>
      <c r="AO6" s="40"/>
      <c r="AP6" s="37"/>
      <c r="AQ6" s="41">
        <f t="shared" si="0"/>
        <v>-855.86721358724003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1306.0482166306685</v>
      </c>
      <c r="D7" s="57">
        <f t="shared" si="1"/>
        <v>1248.0709143387514</v>
      </c>
      <c r="E7" s="54">
        <f t="shared" si="1"/>
        <v>40.63194053774648</v>
      </c>
      <c r="F7" s="54">
        <f t="shared" si="1"/>
        <v>0</v>
      </c>
      <c r="G7" s="54">
        <f t="shared" si="1"/>
        <v>17.345361754170852</v>
      </c>
      <c r="H7" s="56">
        <f t="shared" si="1"/>
        <v>741.66842600667781</v>
      </c>
      <c r="I7" s="57">
        <f t="shared" si="1"/>
        <v>635.16286200667798</v>
      </c>
      <c r="J7" s="54">
        <f t="shared" si="1"/>
        <v>127.70399999999999</v>
      </c>
      <c r="K7" s="54">
        <f t="shared" si="1"/>
        <v>-21.198436000000001</v>
      </c>
      <c r="L7" s="56">
        <f t="shared" si="1"/>
        <v>6567.6200582071924</v>
      </c>
      <c r="M7" s="57">
        <f t="shared" si="1"/>
        <v>2900.3299054758004</v>
      </c>
      <c r="N7" s="57">
        <f t="shared" ref="N7" si="2">N2+N3-N4-N5+N6</f>
        <v>-26.291137409999997</v>
      </c>
      <c r="O7" s="54">
        <f t="shared" si="1"/>
        <v>0</v>
      </c>
      <c r="P7" s="54">
        <f t="shared" si="1"/>
        <v>653.67726436666658</v>
      </c>
      <c r="Q7" s="54">
        <f t="shared" si="1"/>
        <v>508.68630315776011</v>
      </c>
      <c r="R7" s="54">
        <f t="shared" si="1"/>
        <v>870.06268235279992</v>
      </c>
      <c r="S7" s="54">
        <f t="shared" si="1"/>
        <v>-739.07005340593219</v>
      </c>
      <c r="T7" s="54">
        <f t="shared" si="1"/>
        <v>68.930123444073118</v>
      </c>
      <c r="U7" s="54">
        <f t="shared" si="1"/>
        <v>1943.6260108726965</v>
      </c>
      <c r="V7" s="54">
        <f t="shared" si="1"/>
        <v>123.57864281050296</v>
      </c>
      <c r="W7" s="54">
        <f t="shared" si="1"/>
        <v>-23.597050548342541</v>
      </c>
      <c r="X7" s="54">
        <f t="shared" si="1"/>
        <v>255.58436913472963</v>
      </c>
      <c r="Y7" s="54">
        <f t="shared" si="1"/>
        <v>1.036993851592042</v>
      </c>
      <c r="Z7" s="54">
        <f t="shared" si="1"/>
        <v>31.066004104844868</v>
      </c>
      <c r="AA7" s="56">
        <f t="shared" si="1"/>
        <v>3862.5600435215815</v>
      </c>
      <c r="AB7" s="56">
        <f t="shared" si="1"/>
        <v>887.91856752918727</v>
      </c>
      <c r="AC7" s="57">
        <f t="shared" si="1"/>
        <v>51.556772735281996</v>
      </c>
      <c r="AD7" s="54">
        <f t="shared" si="1"/>
        <v>390.57024527999988</v>
      </c>
      <c r="AE7" s="54">
        <f t="shared" si="1"/>
        <v>217.62927533171475</v>
      </c>
      <c r="AF7" s="54">
        <f t="shared" ref="AF7" si="3">AF2+AF3-AF4-AF5+AF6</f>
        <v>48.730267753518739</v>
      </c>
      <c r="AG7" s="54">
        <f t="shared" si="1"/>
        <v>37.788779274270411</v>
      </c>
      <c r="AH7" s="54">
        <f t="shared" si="1"/>
        <v>11.443677581561426</v>
      </c>
      <c r="AI7" s="54">
        <f t="shared" si="1"/>
        <v>71.967690472607998</v>
      </c>
      <c r="AJ7" s="54">
        <f t="shared" ref="AJ7" si="4">AJ2+AJ3-AJ4-AJ5+AJ6</f>
        <v>27.703620791567996</v>
      </c>
      <c r="AK7" s="53">
        <f t="shared" si="1"/>
        <v>6.014300332800001E-2</v>
      </c>
      <c r="AL7" s="53">
        <f t="shared" ref="AL7" si="5">AL2+AL3-AL4-AL5+AL6</f>
        <v>10.100682038320729</v>
      </c>
      <c r="AM7" s="57">
        <f t="shared" si="1"/>
        <v>20.367413267015046</v>
      </c>
      <c r="AN7" s="56">
        <f t="shared" si="1"/>
        <v>61.378049965933769</v>
      </c>
      <c r="AO7" s="56">
        <f t="shared" si="1"/>
        <v>192.8285636</v>
      </c>
      <c r="AP7" s="182">
        <f t="shared" si="1"/>
        <v>0</v>
      </c>
      <c r="AQ7" s="111">
        <f t="shared" si="0"/>
        <v>13620.02192546124</v>
      </c>
      <c r="AR7" s="2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1306.0482166306685</v>
      </c>
      <c r="D8" s="185">
        <f t="shared" si="6"/>
        <v>1248.0709143387514</v>
      </c>
      <c r="E8" s="188">
        <f t="shared" si="6"/>
        <v>40.63194053774648</v>
      </c>
      <c r="F8" s="189">
        <f t="shared" si="6"/>
        <v>0</v>
      </c>
      <c r="G8" s="189">
        <f t="shared" si="6"/>
        <v>17.345361754170852</v>
      </c>
      <c r="H8" s="190">
        <f t="shared" si="6"/>
        <v>741.66842600667781</v>
      </c>
      <c r="I8" s="185">
        <f t="shared" si="6"/>
        <v>635.16286200667798</v>
      </c>
      <c r="J8" s="188">
        <f t="shared" si="6"/>
        <v>127.70399999999999</v>
      </c>
      <c r="K8" s="188">
        <f t="shared" si="6"/>
        <v>-21.198436000000001</v>
      </c>
      <c r="L8" s="190">
        <f t="shared" si="6"/>
        <v>6279.932691116026</v>
      </c>
      <c r="M8" s="185">
        <f t="shared" si="6"/>
        <v>2900.3299054758004</v>
      </c>
      <c r="N8" s="185">
        <f t="shared" si="6"/>
        <v>-26.291137409999997</v>
      </c>
      <c r="O8" s="188">
        <f t="shared" si="6"/>
        <v>0</v>
      </c>
      <c r="P8" s="188">
        <f t="shared" si="6"/>
        <v>653.67726436666658</v>
      </c>
      <c r="Q8" s="188">
        <f t="shared" si="6"/>
        <v>508.68630315776011</v>
      </c>
      <c r="R8" s="188">
        <f t="shared" si="6"/>
        <v>870.06268235279992</v>
      </c>
      <c r="S8" s="188">
        <f t="shared" si="6"/>
        <v>-739.07005340593219</v>
      </c>
      <c r="T8" s="188">
        <f t="shared" si="6"/>
        <v>68.930123444073118</v>
      </c>
      <c r="U8" s="188">
        <f t="shared" si="6"/>
        <v>1943.6260108726965</v>
      </c>
      <c r="V8" s="188">
        <f t="shared" si="6"/>
        <v>123.57864281050296</v>
      </c>
      <c r="W8" s="189">
        <f t="shared" si="6"/>
        <v>-23.597050548342541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3862.5600435215815</v>
      </c>
      <c r="AB8" s="196">
        <f t="shared" si="6"/>
        <v>887.91856752918727</v>
      </c>
      <c r="AC8" s="185">
        <f t="shared" si="6"/>
        <v>51.556772735281996</v>
      </c>
      <c r="AD8" s="188">
        <f t="shared" si="6"/>
        <v>390.57024527999988</v>
      </c>
      <c r="AE8" s="188">
        <f t="shared" si="6"/>
        <v>217.62927533171475</v>
      </c>
      <c r="AF8" s="188">
        <f t="shared" si="6"/>
        <v>48.730267753518739</v>
      </c>
      <c r="AG8" s="188">
        <f t="shared" si="6"/>
        <v>37.788779274270411</v>
      </c>
      <c r="AH8" s="188">
        <f t="shared" si="6"/>
        <v>11.443677581561426</v>
      </c>
      <c r="AI8" s="188">
        <f t="shared" si="6"/>
        <v>71.967690472607998</v>
      </c>
      <c r="AJ8" s="188">
        <f t="shared" ref="AJ8" si="7">AJ7-AJ27</f>
        <v>27.703620791567996</v>
      </c>
      <c r="AK8" s="210">
        <f t="shared" si="6"/>
        <v>6.014300332800001E-2</v>
      </c>
      <c r="AL8" s="210">
        <f t="shared" si="6"/>
        <v>10.100682038320729</v>
      </c>
      <c r="AM8" s="185">
        <f t="shared" si="6"/>
        <v>20.367413267015046</v>
      </c>
      <c r="AN8" s="190">
        <f t="shared" si="6"/>
        <v>61.378049965933769</v>
      </c>
      <c r="AO8" s="190">
        <f t="shared" si="6"/>
        <v>192.8285636</v>
      </c>
      <c r="AP8" s="185">
        <f t="shared" si="6"/>
        <v>0</v>
      </c>
      <c r="AQ8" s="186">
        <f t="shared" si="0"/>
        <v>13332.334558370074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970.36929297879044</v>
      </c>
      <c r="D9" s="53">
        <f t="shared" si="8"/>
        <v>970.36929297879044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618.62838864516459</v>
      </c>
      <c r="I9" s="53">
        <f t="shared" si="8"/>
        <v>618.62838864516459</v>
      </c>
      <c r="J9" s="54">
        <f t="shared" si="8"/>
        <v>0</v>
      </c>
      <c r="K9" s="54">
        <f t="shared" si="8"/>
        <v>0</v>
      </c>
      <c r="L9" s="56">
        <f t="shared" si="8"/>
        <v>2958.3702206998646</v>
      </c>
      <c r="M9" s="54">
        <f t="shared" si="8"/>
        <v>2902.1387999999997</v>
      </c>
      <c r="N9" s="54">
        <f t="shared" ref="N9" si="9">SUM(N10:N14)</f>
        <v>12.78</v>
      </c>
      <c r="O9" s="54">
        <f t="shared" si="8"/>
        <v>5.0546089151999993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33.292608944288524</v>
      </c>
      <c r="T9" s="54">
        <f t="shared" si="8"/>
        <v>0.61192773760319985</v>
      </c>
      <c r="U9" s="54">
        <f t="shared" si="8"/>
        <v>4.4922751027731254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2157.2581842368918</v>
      </c>
      <c r="AB9" s="57">
        <f t="shared" si="8"/>
        <v>118.97414160255751</v>
      </c>
      <c r="AC9" s="58">
        <f t="shared" si="8"/>
        <v>0</v>
      </c>
      <c r="AD9" s="54">
        <f t="shared" si="8"/>
        <v>0</v>
      </c>
      <c r="AE9" s="54">
        <f t="shared" si="8"/>
        <v>50.863158049874343</v>
      </c>
      <c r="AF9" s="54">
        <f t="shared" ref="AF9" si="10">SUM(AF10:AF14)</f>
        <v>25.968057539385907</v>
      </c>
      <c r="AG9" s="54">
        <f t="shared" si="8"/>
        <v>37.788779274270411</v>
      </c>
      <c r="AH9" s="54">
        <f t="shared" si="8"/>
        <v>4.3541467390268371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22.857128964614091</v>
      </c>
      <c r="AO9" s="56">
        <f t="shared" si="8"/>
        <v>67.803114660000006</v>
      </c>
      <c r="AP9" s="57">
        <f t="shared" si="8"/>
        <v>0</v>
      </c>
      <c r="AQ9" s="59">
        <f t="shared" si="0"/>
        <v>6914.260471787883</v>
      </c>
      <c r="AR9" s="2"/>
    </row>
    <row r="10" spans="1:45" ht="12.75" customHeight="1">
      <c r="A10" s="60" t="s">
        <v>220</v>
      </c>
      <c r="B10" s="61"/>
      <c r="C10" s="62">
        <f>SUM(D10:G10)</f>
        <v>970.36929297879044</v>
      </c>
      <c r="D10" s="63">
        <v>970.36929297879044</v>
      </c>
      <c r="E10" s="64"/>
      <c r="F10" s="65"/>
      <c r="G10" s="65"/>
      <c r="H10" s="66">
        <f>SUM(I10:K10)</f>
        <v>497.52552670669769</v>
      </c>
      <c r="I10" s="63">
        <v>497.52552670669769</v>
      </c>
      <c r="J10" s="64">
        <v>0</v>
      </c>
      <c r="K10" s="64"/>
      <c r="L10" s="66">
        <f>SUM(M10:Z10)</f>
        <v>37.784884047061652</v>
      </c>
      <c r="M10" s="64"/>
      <c r="N10" s="64"/>
      <c r="O10" s="64"/>
      <c r="P10" s="64"/>
      <c r="Q10" s="64"/>
      <c r="R10" s="64"/>
      <c r="S10" s="64">
        <v>33.292608944288524</v>
      </c>
      <c r="T10" s="64"/>
      <c r="U10" s="64">
        <v>4.4922751027731254</v>
      </c>
      <c r="V10" s="64"/>
      <c r="W10" s="65"/>
      <c r="X10" s="65"/>
      <c r="Y10" s="65"/>
      <c r="Z10" s="64"/>
      <c r="AA10" s="66">
        <v>1829.9457145389074</v>
      </c>
      <c r="AB10" s="67">
        <f>SUM(AC10:AM10)</f>
        <v>110.78077387837121</v>
      </c>
      <c r="AC10" s="68"/>
      <c r="AD10" s="64"/>
      <c r="AE10" s="64">
        <v>47.023937064714886</v>
      </c>
      <c r="AF10" s="64">
        <v>25.968057539385907</v>
      </c>
      <c r="AG10" s="64">
        <v>37.788779274270411</v>
      </c>
      <c r="AH10" s="64"/>
      <c r="AI10" s="64"/>
      <c r="AJ10" s="64"/>
      <c r="AK10" s="63"/>
      <c r="AL10" s="63"/>
      <c r="AM10" s="65"/>
      <c r="AN10" s="70">
        <v>22.857128964614091</v>
      </c>
      <c r="AO10" s="66"/>
      <c r="AP10" s="67"/>
      <c r="AQ10" s="71">
        <f t="shared" si="0"/>
        <v>3469.263321114443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9.4132356226773783</v>
      </c>
      <c r="I11" s="24">
        <v>9.4132356226773783</v>
      </c>
      <c r="J11" s="25"/>
      <c r="K11" s="25"/>
      <c r="L11" s="23">
        <f>SUM(M11:Z11)</f>
        <v>5.6665366528031988</v>
      </c>
      <c r="M11" s="25"/>
      <c r="N11" s="127"/>
      <c r="O11" s="127">
        <v>5.0546089151999993</v>
      </c>
      <c r="P11" s="25"/>
      <c r="Q11" s="25"/>
      <c r="R11" s="25"/>
      <c r="S11" s="25">
        <v>0</v>
      </c>
      <c r="T11" s="25">
        <v>0.61192773760319985</v>
      </c>
      <c r="U11" s="25">
        <v>0</v>
      </c>
      <c r="V11" s="25"/>
      <c r="W11" s="22"/>
      <c r="X11" s="22"/>
      <c r="Y11" s="22"/>
      <c r="Z11" s="25"/>
      <c r="AA11" s="23">
        <v>271.39910012664785</v>
      </c>
      <c r="AB11" s="26">
        <f>SUM(AC11:AM11)</f>
        <v>8.193367724186297</v>
      </c>
      <c r="AC11" s="27"/>
      <c r="AD11" s="25"/>
      <c r="AE11" s="25">
        <v>3.8392209851594603</v>
      </c>
      <c r="AF11" s="25"/>
      <c r="AG11" s="25"/>
      <c r="AH11" s="25">
        <v>4.3541467390268371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294.67224012631476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50.326280660000002</v>
      </c>
      <c r="AP12" s="26"/>
      <c r="AQ12" s="29">
        <f t="shared" si="0"/>
        <v>50.326280660000002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111.68962631578947</v>
      </c>
      <c r="I13" s="24">
        <v>111.68962631578947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111.68962631578947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2914.9187999999999</v>
      </c>
      <c r="M14" s="76">
        <v>2902.1387999999997</v>
      </c>
      <c r="N14" s="76">
        <v>12.78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55.913369571336688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17.476834</v>
      </c>
      <c r="AP14" s="79"/>
      <c r="AQ14" s="82">
        <f t="shared" si="0"/>
        <v>2988.3090035713367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106.10514499999999</v>
      </c>
      <c r="I15" s="85">
        <f t="shared" si="13"/>
        <v>0</v>
      </c>
      <c r="J15" s="86">
        <f t="shared" si="13"/>
        <v>0</v>
      </c>
      <c r="K15" s="86">
        <f t="shared" si="13"/>
        <v>106.10514499999999</v>
      </c>
      <c r="L15" s="88">
        <f t="shared" si="13"/>
        <v>2940.4566443049412</v>
      </c>
      <c r="M15" s="86">
        <f t="shared" si="13"/>
        <v>0</v>
      </c>
      <c r="N15" s="86">
        <f t="shared" si="13"/>
        <v>0</v>
      </c>
      <c r="O15" s="86">
        <f t="shared" si="13"/>
        <v>69.086897826126389</v>
      </c>
      <c r="P15" s="86">
        <f t="shared" si="13"/>
        <v>562.92173059764002</v>
      </c>
      <c r="Q15" s="86">
        <f t="shared" si="13"/>
        <v>111.32215516240002</v>
      </c>
      <c r="R15" s="86">
        <f t="shared" si="13"/>
        <v>0</v>
      </c>
      <c r="S15" s="86">
        <f t="shared" si="13"/>
        <v>916.87017170280012</v>
      </c>
      <c r="T15" s="86">
        <f t="shared" si="13"/>
        <v>70.984914459900011</v>
      </c>
      <c r="U15" s="86">
        <f t="shared" si="13"/>
        <v>1179.2461476955775</v>
      </c>
      <c r="V15" s="86">
        <f t="shared" si="13"/>
        <v>0</v>
      </c>
      <c r="W15" s="87">
        <f t="shared" si="13"/>
        <v>30.024626860497236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1786.9855822848347</v>
      </c>
      <c r="AP15" s="89">
        <f t="shared" si="13"/>
        <v>0</v>
      </c>
      <c r="AQ15" s="91">
        <f t="shared" si="0"/>
        <v>4833.547371589776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1580.4489081800953</v>
      </c>
      <c r="AP16" s="67"/>
      <c r="AQ16" s="92">
        <f>C16+H16+L16+AA16+AO16+AP16</f>
        <v>1580.4489081800953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176.89008524765129</v>
      </c>
      <c r="AP17" s="26"/>
      <c r="AQ17" s="29">
        <f>C17+H17+L17+AA17+AO17+AP17</f>
        <v>176.89008524765129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29.646588857087998</v>
      </c>
      <c r="AP18" s="26"/>
      <c r="AQ18" s="29">
        <f t="shared" si="0"/>
        <v>29.646588857087998</v>
      </c>
    </row>
    <row r="19" spans="1:44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106.10514499999999</v>
      </c>
      <c r="I19" s="24"/>
      <c r="J19" s="25"/>
      <c r="K19" s="25">
        <v>106.10514499999999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106.10514499999999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2940.4566443049412</v>
      </c>
      <c r="M20" s="76"/>
      <c r="N20" s="76"/>
      <c r="O20" s="76">
        <v>69.086897826126389</v>
      </c>
      <c r="P20" s="76">
        <v>562.92173059764002</v>
      </c>
      <c r="Q20" s="76">
        <v>111.32215516240002</v>
      </c>
      <c r="R20" s="76">
        <v>0</v>
      </c>
      <c r="S20" s="76">
        <v>916.87017170280012</v>
      </c>
      <c r="T20" s="76">
        <v>70.984914459900011</v>
      </c>
      <c r="U20" s="76">
        <v>1179.2461476955775</v>
      </c>
      <c r="V20" s="76"/>
      <c r="W20" s="77">
        <v>30.024626860497236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2940.4566443049412</v>
      </c>
    </row>
    <row r="21" spans="1:44" ht="12.75" customHeight="1">
      <c r="A21" s="93" t="s">
        <v>7</v>
      </c>
      <c r="B21" s="94"/>
      <c r="C21" s="95">
        <f>SUM(C22:C24)</f>
        <v>23.921544282453681</v>
      </c>
      <c r="D21" s="96">
        <f>SUM(D22:D24)</f>
        <v>-14.006230000000002</v>
      </c>
      <c r="E21" s="97">
        <f>SUM(E22:E24)</f>
        <v>37.927774282453683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-25.844452321811737</v>
      </c>
      <c r="M21" s="97">
        <f t="shared" ref="M21:AA21" si="15">SUM(M22:M24)</f>
        <v>0</v>
      </c>
      <c r="N21" s="97">
        <f t="shared" ref="N21" si="16">SUM(N22:N24)</f>
        <v>39.405000000000001</v>
      </c>
      <c r="O21" s="97">
        <f t="shared" si="15"/>
        <v>0</v>
      </c>
      <c r="P21" s="97">
        <f t="shared" si="15"/>
        <v>-39.126390477777782</v>
      </c>
      <c r="Q21" s="97">
        <f t="shared" si="15"/>
        <v>218.03413355360001</v>
      </c>
      <c r="R21" s="97">
        <f t="shared" si="15"/>
        <v>-217.84516094495999</v>
      </c>
      <c r="S21" s="97">
        <f t="shared" si="15"/>
        <v>1.7216905209039548</v>
      </c>
      <c r="T21" s="97">
        <f t="shared" si="15"/>
        <v>0</v>
      </c>
      <c r="U21" s="97">
        <f t="shared" si="15"/>
        <v>-4.1121806911242516</v>
      </c>
      <c r="V21" s="97">
        <f t="shared" si="15"/>
        <v>-23.921544282453681</v>
      </c>
      <c r="W21" s="98">
        <f t="shared" si="15"/>
        <v>0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-442.18716101860986</v>
      </c>
      <c r="AC21" s="101">
        <f t="shared" si="17"/>
        <v>-51.556772735281996</v>
      </c>
      <c r="AD21" s="97">
        <f t="shared" si="17"/>
        <v>-390.57024527999988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-6.014300332800001E-2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442.18716101860986</v>
      </c>
      <c r="AP21" s="100">
        <f t="shared" si="17"/>
        <v>0</v>
      </c>
      <c r="AQ21" s="102">
        <f t="shared" si="17"/>
        <v>-1.922908039358056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-442.18716101860986</v>
      </c>
      <c r="AC22" s="68">
        <f>-AC2</f>
        <v>-51.556772735281996</v>
      </c>
      <c r="AD22" s="64">
        <f>-AD2</f>
        <v>-390.57024527999988</v>
      </c>
      <c r="AE22" s="64"/>
      <c r="AF22" s="64"/>
      <c r="AG22" s="127"/>
      <c r="AH22" s="127"/>
      <c r="AI22" s="127"/>
      <c r="AJ22" s="127"/>
      <c r="AK22" s="63">
        <v>-6.014300332800001E-2</v>
      </c>
      <c r="AL22" s="127"/>
      <c r="AM22" s="65"/>
      <c r="AN22" s="70"/>
      <c r="AO22" s="66">
        <f>-(C22+H22+L22+AA22+AB22)</f>
        <v>442.18716101860986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23.921544282453681</v>
      </c>
      <c r="D24" s="207">
        <v>-14.006230000000002</v>
      </c>
      <c r="E24" s="36">
        <f>-D24-V24</f>
        <v>37.927774282453683</v>
      </c>
      <c r="F24" s="33"/>
      <c r="G24" s="33">
        <v>0</v>
      </c>
      <c r="H24" s="34"/>
      <c r="I24" s="39"/>
      <c r="J24" s="36"/>
      <c r="K24" s="36"/>
      <c r="L24" s="34">
        <f>SUM(N24:Z24)</f>
        <v>-25.844452321811737</v>
      </c>
      <c r="M24" s="36"/>
      <c r="N24" s="36">
        <v>39.405000000000001</v>
      </c>
      <c r="O24" s="36"/>
      <c r="P24" s="36">
        <v>-39.126390477777782</v>
      </c>
      <c r="Q24" s="36">
        <v>218.03413355360001</v>
      </c>
      <c r="R24" s="36">
        <v>-217.84516094495999</v>
      </c>
      <c r="S24" s="36">
        <v>1.7216905209039548</v>
      </c>
      <c r="T24" s="36"/>
      <c r="U24" s="36">
        <v>-4.1121806911242516</v>
      </c>
      <c r="V24" s="33">
        <v>-23.921544282453681</v>
      </c>
      <c r="W24" s="33">
        <v>0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-1.922908039358056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16.322798391725023</v>
      </c>
      <c r="I25" s="104">
        <v>16.322798391725023</v>
      </c>
      <c r="J25" s="105"/>
      <c r="K25" s="105"/>
      <c r="L25" s="88">
        <f>SUM(O25:Z25)</f>
        <v>69.197554329140431</v>
      </c>
      <c r="M25" s="105"/>
      <c r="N25" s="105"/>
      <c r="O25" s="105">
        <v>68.427334863822921</v>
      </c>
      <c r="P25" s="105"/>
      <c r="Q25" s="105"/>
      <c r="R25" s="105"/>
      <c r="S25" s="105">
        <v>0</v>
      </c>
      <c r="T25" s="105">
        <v>1.5860043469953186E-5</v>
      </c>
      <c r="U25" s="105">
        <v>0.77020360527404097</v>
      </c>
      <c r="V25" s="105"/>
      <c r="W25" s="104"/>
      <c r="X25" s="104"/>
      <c r="Y25" s="104"/>
      <c r="Z25" s="105"/>
      <c r="AA25" s="88">
        <v>76.71469942816789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242.66164617378868</v>
      </c>
      <c r="AP25" s="89"/>
      <c r="AQ25" s="107">
        <f>C25+H25+L25+AA25+AB25+AN25+AO25+AP25</f>
        <v>404.89669832282198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359.60046793433179</v>
      </c>
      <c r="D26" s="108">
        <f t="shared" si="20"/>
        <v>263.69539135996098</v>
      </c>
      <c r="E26" s="46">
        <f t="shared" si="20"/>
        <v>78.559714820200156</v>
      </c>
      <c r="F26" s="46">
        <f t="shared" si="20"/>
        <v>0</v>
      </c>
      <c r="G26" s="46">
        <f t="shared" si="20"/>
        <v>17.345361754170852</v>
      </c>
      <c r="H26" s="47">
        <f t="shared" si="20"/>
        <v>212.82238396978818</v>
      </c>
      <c r="I26" s="108">
        <f t="shared" si="20"/>
        <v>0.21167496978836908</v>
      </c>
      <c r="J26" s="46">
        <f t="shared" si="20"/>
        <v>127.70399999999999</v>
      </c>
      <c r="K26" s="46">
        <f t="shared" si="20"/>
        <v>84.906708999999992</v>
      </c>
      <c r="L26" s="47">
        <f t="shared" si="20"/>
        <v>6454.6644751613176</v>
      </c>
      <c r="M26" s="46">
        <f t="shared" si="20"/>
        <v>-1.8088945241993315</v>
      </c>
      <c r="N26" s="46">
        <f t="shared" si="20"/>
        <v>0.33386259000000251</v>
      </c>
      <c r="O26" s="46">
        <f t="shared" si="20"/>
        <v>-4.3950459528965382</v>
      </c>
      <c r="P26" s="46">
        <f t="shared" si="20"/>
        <v>1177.472604486529</v>
      </c>
      <c r="Q26" s="46">
        <f t="shared" si="20"/>
        <v>838.0425918737601</v>
      </c>
      <c r="R26" s="46">
        <f t="shared" si="20"/>
        <v>652.21752140783997</v>
      </c>
      <c r="S26" s="46">
        <f t="shared" si="20"/>
        <v>146.22919987348337</v>
      </c>
      <c r="T26" s="46">
        <f t="shared" si="20"/>
        <v>139.30309430632647</v>
      </c>
      <c r="U26" s="46">
        <f t="shared" si="20"/>
        <v>3113.4974991691024</v>
      </c>
      <c r="V26" s="46">
        <f t="shared" si="20"/>
        <v>99.657098528049275</v>
      </c>
      <c r="W26" s="46">
        <f t="shared" si="20"/>
        <v>6.4275763121546952</v>
      </c>
      <c r="X26" s="46">
        <f t="shared" si="20"/>
        <v>255.58436913472963</v>
      </c>
      <c r="Y26" s="46">
        <f t="shared" si="20"/>
        <v>1.036993851592042</v>
      </c>
      <c r="Z26" s="46">
        <f t="shared" si="20"/>
        <v>31.066004104844868</v>
      </c>
      <c r="AA26" s="47">
        <f t="shared" si="20"/>
        <v>1628.5871598565218</v>
      </c>
      <c r="AB26" s="45">
        <f t="shared" si="20"/>
        <v>326.75726490801986</v>
      </c>
      <c r="AC26" s="58">
        <f t="shared" si="20"/>
        <v>0</v>
      </c>
      <c r="AD26" s="54">
        <f t="shared" si="20"/>
        <v>0</v>
      </c>
      <c r="AE26" s="54">
        <f t="shared" si="20"/>
        <v>166.76611728184042</v>
      </c>
      <c r="AF26" s="54">
        <f t="shared" si="20"/>
        <v>22.762210214132832</v>
      </c>
      <c r="AG26" s="54">
        <f t="shared" si="20"/>
        <v>0</v>
      </c>
      <c r="AH26" s="54">
        <f t="shared" si="20"/>
        <v>7.0895308425345887</v>
      </c>
      <c r="AI26" s="54">
        <f t="shared" si="20"/>
        <v>71.967690472607998</v>
      </c>
      <c r="AJ26" s="54">
        <f t="shared" ref="AJ26" si="21">AJ7-AJ9+AJ15+AJ21-AJ25</f>
        <v>27.703620791567996</v>
      </c>
      <c r="AK26" s="53">
        <f t="shared" si="20"/>
        <v>0</v>
      </c>
      <c r="AL26" s="53">
        <f t="shared" si="20"/>
        <v>10.100682038320729</v>
      </c>
      <c r="AM26" s="109">
        <f t="shared" si="20"/>
        <v>20.367413267015046</v>
      </c>
      <c r="AN26" s="47">
        <f t="shared" si="20"/>
        <v>38.520921001319678</v>
      </c>
      <c r="AO26" s="47">
        <f t="shared" si="20"/>
        <v>2111.5365460696557</v>
      </c>
      <c r="AP26" s="45">
        <f t="shared" si="20"/>
        <v>0</v>
      </c>
      <c r="AQ26" s="48">
        <f>C26+H26+L26+AA26+AB26+AN26+AO26+AP26</f>
        <v>11132.489218900953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287.68736709116655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255.58436913472963</v>
      </c>
      <c r="Y27" s="55">
        <f t="shared" si="23"/>
        <v>1.036993851592042</v>
      </c>
      <c r="Z27" s="54">
        <f t="shared" si="23"/>
        <v>31.066004104844868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287.68736709116655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287.68736709116655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255.58436913472963</v>
      </c>
      <c r="Y28" s="98">
        <f>Y26</f>
        <v>1.036993851592042</v>
      </c>
      <c r="Z28" s="97">
        <f>Z26</f>
        <v>31.066004104844868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287.68736709116655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350.75042366196965</v>
      </c>
      <c r="D29" s="53">
        <f t="shared" si="25"/>
        <v>255.21018041188933</v>
      </c>
      <c r="E29" s="54">
        <f t="shared" si="25"/>
        <v>78.239565833230003</v>
      </c>
      <c r="F29" s="55">
        <f t="shared" si="25"/>
        <v>0</v>
      </c>
      <c r="G29" s="55">
        <f t="shared" si="25"/>
        <v>17.300677416850384</v>
      </c>
      <c r="H29" s="56">
        <f t="shared" si="25"/>
        <v>218.42612737107996</v>
      </c>
      <c r="I29" s="53">
        <f t="shared" si="25"/>
        <v>0.48878637108</v>
      </c>
      <c r="J29" s="53">
        <f t="shared" si="25"/>
        <v>127.70399999999999</v>
      </c>
      <c r="K29" s="53">
        <f t="shared" si="25"/>
        <v>90.233340999999996</v>
      </c>
      <c r="L29" s="56">
        <f t="shared" si="25"/>
        <v>6202.4903948650972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1197.3509422718205</v>
      </c>
      <c r="Q29" s="54">
        <f t="shared" si="25"/>
        <v>784.52683318464017</v>
      </c>
      <c r="R29" s="54">
        <f t="shared" si="25"/>
        <v>675.06294873239995</v>
      </c>
      <c r="S29" s="54">
        <f t="shared" si="25"/>
        <v>141.89533750098005</v>
      </c>
      <c r="T29" s="54">
        <f t="shared" si="25"/>
        <v>166.03841963942563</v>
      </c>
      <c r="U29" s="54">
        <f t="shared" si="25"/>
        <v>3138.2427531322987</v>
      </c>
      <c r="V29" s="54">
        <f t="shared" si="25"/>
        <v>99.373160403530051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1628.2146843051762</v>
      </c>
      <c r="AB29" s="57">
        <f t="shared" si="25"/>
        <v>331.18522181867047</v>
      </c>
      <c r="AC29" s="58">
        <f t="shared" si="25"/>
        <v>0</v>
      </c>
      <c r="AD29" s="54">
        <f t="shared" si="25"/>
        <v>0</v>
      </c>
      <c r="AE29" s="54">
        <f t="shared" si="25"/>
        <v>168.62084027061928</v>
      </c>
      <c r="AF29" s="54">
        <f t="shared" ref="AF29" si="27">AF30+AF45+AF56+AF58+AF65+AF70+AF71</f>
        <v>22.762210214132828</v>
      </c>
      <c r="AG29" s="54">
        <f t="shared" si="25"/>
        <v>0</v>
      </c>
      <c r="AH29" s="54">
        <f t="shared" si="25"/>
        <v>7.0895308425345878</v>
      </c>
      <c r="AI29" s="54">
        <f t="shared" si="25"/>
        <v>73.694497775376007</v>
      </c>
      <c r="AJ29" s="54">
        <f t="shared" ref="AJ29" si="28">AJ30+AJ45+AJ56+AJ58+AJ65+AJ70+AJ71</f>
        <v>28.550047410671997</v>
      </c>
      <c r="AK29" s="57">
        <f t="shared" si="25"/>
        <v>0</v>
      </c>
      <c r="AL29" s="57">
        <f t="shared" ref="AL29" si="29">AL30+AL45+AL56+AL58+AL65+AL70+AL71</f>
        <v>10.100682038320729</v>
      </c>
      <c r="AM29" s="57">
        <f t="shared" si="25"/>
        <v>20.367413267015046</v>
      </c>
      <c r="AN29" s="57">
        <f t="shared" si="25"/>
        <v>38.520921001319678</v>
      </c>
      <c r="AO29" s="56">
        <f t="shared" si="25"/>
        <v>2138.0991346402511</v>
      </c>
      <c r="AP29" s="57">
        <f t="shared" si="25"/>
        <v>0</v>
      </c>
      <c r="AQ29" s="48">
        <f t="shared" si="25"/>
        <v>10907.686907663563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82.219260042000002</v>
      </c>
      <c r="D30" s="120">
        <v>82.219260042000016</v>
      </c>
      <c r="E30" s="120">
        <v>0</v>
      </c>
      <c r="F30" s="121"/>
      <c r="G30" s="121"/>
      <c r="H30" s="122">
        <f>SUM(H31:H44)</f>
        <v>0.52245437108000004</v>
      </c>
      <c r="I30" s="119">
        <f t="shared" ref="I30:K30" si="30">SUM(I31:I44)</f>
        <v>0.48878637108</v>
      </c>
      <c r="J30" s="120">
        <f t="shared" si="30"/>
        <v>0</v>
      </c>
      <c r="K30" s="120">
        <f t="shared" si="30"/>
        <v>3.3667999999999997E-2</v>
      </c>
      <c r="L30" s="122">
        <f>SUM(L31:L44)</f>
        <v>385.46695117240745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7.3757690037649386</v>
      </c>
      <c r="R30" s="120">
        <f>SUM(R31:R44)</f>
        <v>0</v>
      </c>
      <c r="S30" s="120">
        <v>137.80948836278563</v>
      </c>
      <c r="T30" s="120">
        <v>45.273332380011972</v>
      </c>
      <c r="U30" s="120">
        <v>106.57484771632261</v>
      </c>
      <c r="V30" s="120">
        <v>88.433513709522217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686.55516278344601</v>
      </c>
      <c r="AB30" s="123">
        <f t="shared" ref="AB30:AN30" si="31">SUM(AB31:AB44)</f>
        <v>140.76783268712978</v>
      </c>
      <c r="AC30" s="176">
        <f t="shared" si="31"/>
        <v>0</v>
      </c>
      <c r="AD30" s="120">
        <f t="shared" si="31"/>
        <v>0</v>
      </c>
      <c r="AE30" s="120">
        <f t="shared" si="31"/>
        <v>115.2885872884458</v>
      </c>
      <c r="AF30" s="120">
        <f t="shared" ref="AF30" si="32">SUM(AF31:AF44)</f>
        <v>22.762210214132828</v>
      </c>
      <c r="AG30" s="120">
        <f t="shared" si="31"/>
        <v>0</v>
      </c>
      <c r="AH30" s="120">
        <f t="shared" si="31"/>
        <v>2.7170351845511518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38.520921001319678</v>
      </c>
      <c r="AO30" s="122">
        <v>540.70058680276895</v>
      </c>
      <c r="AP30" s="123">
        <f>SUM(AP31:AP44)</f>
        <v>0</v>
      </c>
      <c r="AQ30" s="59">
        <f t="shared" ref="AQ30" si="35">C30+H30+L30+AA30+AB30+AN30+AO30+AP30</f>
        <v>1874.7531688601521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3.2565662395572475E-3</v>
      </c>
      <c r="D31" s="68">
        <v>3.2565662395572475E-3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26.151115398215651</v>
      </c>
      <c r="M31" s="127"/>
      <c r="N31" s="127"/>
      <c r="O31" s="127"/>
      <c r="P31" s="128"/>
      <c r="Q31" s="69">
        <v>0.63099999999999989</v>
      </c>
      <c r="R31" s="223"/>
      <c r="S31" s="69">
        <v>1.5726409964761854</v>
      </c>
      <c r="T31" s="69">
        <v>1.3344744017394656</v>
      </c>
      <c r="U31" s="69">
        <v>22.613</v>
      </c>
      <c r="V31" s="69">
        <v>0</v>
      </c>
      <c r="W31" s="223"/>
      <c r="X31" s="126"/>
      <c r="Y31" s="128"/>
      <c r="Z31" s="127"/>
      <c r="AA31" s="70">
        <v>10.586326486850574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34.356515118283909</v>
      </c>
      <c r="AP31" s="131"/>
      <c r="AQ31" s="71">
        <f t="shared" si="24"/>
        <v>71.097213569589684</v>
      </c>
    </row>
    <row r="32" spans="1:44" ht="12.75" customHeight="1">
      <c r="A32" s="166" t="s">
        <v>110</v>
      </c>
      <c r="B32" s="206" t="s">
        <v>122</v>
      </c>
      <c r="C32" s="19">
        <f t="shared" si="36"/>
        <v>20.726781422000002</v>
      </c>
      <c r="D32" s="27">
        <v>20.726781422000002</v>
      </c>
      <c r="E32" s="212"/>
      <c r="F32" s="212"/>
      <c r="G32" s="350"/>
      <c r="H32" s="23">
        <f t="shared" si="37"/>
        <v>0.48878637108</v>
      </c>
      <c r="I32" s="24">
        <v>0.48878637108</v>
      </c>
      <c r="J32" s="25"/>
      <c r="K32" s="25"/>
      <c r="L32" s="23">
        <f t="shared" si="38"/>
        <v>64.456028941367677</v>
      </c>
      <c r="M32" s="25"/>
      <c r="N32" s="25"/>
      <c r="O32" s="25"/>
      <c r="P32" s="128"/>
      <c r="Q32" s="212">
        <v>0.85199999999999998</v>
      </c>
      <c r="R32" s="212"/>
      <c r="S32" s="212">
        <v>29.276939495021516</v>
      </c>
      <c r="T32" s="212">
        <v>21.365089446346158</v>
      </c>
      <c r="U32" s="212">
        <v>12.962</v>
      </c>
      <c r="V32" s="212">
        <v>0</v>
      </c>
      <c r="W32" s="212"/>
      <c r="X32" s="24"/>
      <c r="Y32" s="22"/>
      <c r="Z32" s="25"/>
      <c r="AA32" s="28">
        <v>198.67004135656478</v>
      </c>
      <c r="AB32" s="26">
        <f t="shared" si="39"/>
        <v>18.153829898378351</v>
      </c>
      <c r="AC32" s="27"/>
      <c r="AD32" s="25"/>
      <c r="AE32" s="25">
        <v>15.436794713827199</v>
      </c>
      <c r="AF32" s="25"/>
      <c r="AG32" s="127"/>
      <c r="AH32" s="127">
        <v>2.7170351845511518</v>
      </c>
      <c r="AI32" s="127"/>
      <c r="AJ32" s="127"/>
      <c r="AK32" s="24"/>
      <c r="AL32" s="22"/>
      <c r="AM32" s="25"/>
      <c r="AN32" s="28"/>
      <c r="AO32" s="28">
        <v>138.87180011886559</v>
      </c>
      <c r="AP32" s="26"/>
      <c r="AQ32" s="29">
        <f t="shared" si="24"/>
        <v>441.36726810825644</v>
      </c>
    </row>
    <row r="33" spans="1:44" ht="12.75" customHeight="1">
      <c r="A33" s="166" t="s">
        <v>16</v>
      </c>
      <c r="B33" s="133" t="s">
        <v>14</v>
      </c>
      <c r="C33" s="19">
        <f t="shared" si="36"/>
        <v>1.363342137577356E-2</v>
      </c>
      <c r="D33" s="27">
        <v>1.363342137577356E-2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4.066743087853288</v>
      </c>
      <c r="M33" s="25"/>
      <c r="N33" s="25"/>
      <c r="O33" s="25"/>
      <c r="P33" s="128"/>
      <c r="Q33" s="212">
        <v>7.4999999999999997E-2</v>
      </c>
      <c r="R33" s="212"/>
      <c r="S33" s="212">
        <v>0.64795508867688323</v>
      </c>
      <c r="T33" s="212">
        <v>2.9157879991764046</v>
      </c>
      <c r="U33" s="212">
        <v>0.42799999999999999</v>
      </c>
      <c r="V33" s="212">
        <v>0</v>
      </c>
      <c r="W33" s="212"/>
      <c r="X33" s="24"/>
      <c r="Y33" s="22"/>
      <c r="Z33" s="25"/>
      <c r="AA33" s="28">
        <v>3.1569846084012214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2.9333021345974304</v>
      </c>
      <c r="AP33" s="26"/>
      <c r="AQ33" s="29">
        <f t="shared" si="24"/>
        <v>10.170663252227714</v>
      </c>
    </row>
    <row r="34" spans="1:44" ht="12.75" customHeight="1">
      <c r="A34" s="166" t="s">
        <v>18</v>
      </c>
      <c r="B34" s="133" t="s">
        <v>123</v>
      </c>
      <c r="C34" s="305">
        <f t="shared" si="36"/>
        <v>3.1544535693338427E-2</v>
      </c>
      <c r="D34" s="27">
        <v>3.1544535693338427E-2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2.8430726798993664</v>
      </c>
      <c r="M34" s="25"/>
      <c r="N34" s="25"/>
      <c r="O34" s="25"/>
      <c r="P34" s="128"/>
      <c r="Q34" s="212">
        <v>0.107</v>
      </c>
      <c r="R34" s="212"/>
      <c r="S34" s="212">
        <v>0.22864040238468145</v>
      </c>
      <c r="T34" s="212">
        <v>0.93143227751468483</v>
      </c>
      <c r="U34" s="212">
        <v>1.5760000000000001</v>
      </c>
      <c r="V34" s="212">
        <v>0</v>
      </c>
      <c r="W34" s="212"/>
      <c r="X34" s="24"/>
      <c r="Y34" s="22"/>
      <c r="Z34" s="25"/>
      <c r="AA34" s="28">
        <v>6.9573655369942564</v>
      </c>
      <c r="AB34" s="26">
        <f t="shared" si="39"/>
        <v>98.109932829066594</v>
      </c>
      <c r="AC34" s="27"/>
      <c r="AD34" s="25"/>
      <c r="AE34" s="25">
        <v>98.109932829066594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20.885757551364012</v>
      </c>
      <c r="AP34" s="26"/>
      <c r="AQ34" s="29">
        <f t="shared" si="24"/>
        <v>128.82767313301758</v>
      </c>
    </row>
    <row r="35" spans="1:44" ht="12.75" customHeight="1">
      <c r="A35" s="166" t="s">
        <v>20</v>
      </c>
      <c r="B35" s="133" t="s">
        <v>124</v>
      </c>
      <c r="C35" s="305">
        <f t="shared" si="36"/>
        <v>2.3403120094445305E-2</v>
      </c>
      <c r="D35" s="27">
        <v>2.3403120094445305E-2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2.3345166670317727</v>
      </c>
      <c r="M35" s="25"/>
      <c r="N35" s="25"/>
      <c r="O35" s="25"/>
      <c r="P35" s="128"/>
      <c r="Q35" s="212">
        <v>0.28299999999999997</v>
      </c>
      <c r="R35" s="212"/>
      <c r="S35" s="212">
        <v>0.52983827563682628</v>
      </c>
      <c r="T35" s="212">
        <v>0.49367839139494679</v>
      </c>
      <c r="U35" s="212">
        <v>1.028</v>
      </c>
      <c r="V35" s="212">
        <v>0</v>
      </c>
      <c r="W35" s="212"/>
      <c r="X35" s="24"/>
      <c r="Y35" s="22"/>
      <c r="Z35" s="25"/>
      <c r="AA35" s="28">
        <v>6.0322690517451028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10.345450561554904</v>
      </c>
      <c r="AP35" s="26"/>
      <c r="AQ35" s="29">
        <f t="shared" si="24"/>
        <v>18.735639400426223</v>
      </c>
    </row>
    <row r="36" spans="1:44" ht="12.75" customHeight="1">
      <c r="A36" s="166" t="s">
        <v>22</v>
      </c>
      <c r="B36" s="133" t="s">
        <v>125</v>
      </c>
      <c r="C36" s="19">
        <f t="shared" si="36"/>
        <v>1.4406165907193924E-2</v>
      </c>
      <c r="D36" s="132">
        <v>1.4406165907193924E-2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30.807290106328679</v>
      </c>
      <c r="M36" s="25"/>
      <c r="N36" s="25"/>
      <c r="O36" s="25"/>
      <c r="P36" s="128"/>
      <c r="Q36" s="223">
        <v>1.2490000000000001</v>
      </c>
      <c r="R36" s="212"/>
      <c r="S36" s="223">
        <v>6.9646735117547793</v>
      </c>
      <c r="T36" s="223">
        <v>2.811652713491533</v>
      </c>
      <c r="U36" s="223">
        <v>6.479000000000001</v>
      </c>
      <c r="V36" s="223">
        <v>13.302963881082366</v>
      </c>
      <c r="W36" s="212"/>
      <c r="X36" s="24"/>
      <c r="Y36" s="22"/>
      <c r="Z36" s="25"/>
      <c r="AA36" s="130">
        <v>86.181394309884922</v>
      </c>
      <c r="AB36" s="26">
        <f t="shared" si="39"/>
        <v>1.2895199999999999E-3</v>
      </c>
      <c r="AC36" s="27"/>
      <c r="AD36" s="25"/>
      <c r="AE36" s="25">
        <v>1.2895199999999999E-3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87.982905212165264</v>
      </c>
      <c r="AP36" s="26"/>
      <c r="AQ36" s="29">
        <f t="shared" si="24"/>
        <v>204.98728531428605</v>
      </c>
    </row>
    <row r="37" spans="1:44" ht="12.75" customHeight="1">
      <c r="A37" s="166" t="s">
        <v>24</v>
      </c>
      <c r="B37" s="133" t="s">
        <v>126</v>
      </c>
      <c r="C37" s="19">
        <f t="shared" si="36"/>
        <v>3.0357820877228579E-2</v>
      </c>
      <c r="D37" s="27">
        <v>3.0357820877228579E-2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3.2603792401235294</v>
      </c>
      <c r="M37" s="25"/>
      <c r="N37" s="25"/>
      <c r="O37" s="25"/>
      <c r="P37" s="128"/>
      <c r="Q37" s="212">
        <v>0.44900000000000001</v>
      </c>
      <c r="R37" s="212"/>
      <c r="S37" s="212">
        <v>4.4715650650878666E-2</v>
      </c>
      <c r="T37" s="212">
        <v>1.679663589472651</v>
      </c>
      <c r="U37" s="212">
        <v>1.087</v>
      </c>
      <c r="V37" s="212">
        <v>0</v>
      </c>
      <c r="W37" s="212"/>
      <c r="X37" s="24"/>
      <c r="Y37" s="22"/>
      <c r="Z37" s="25"/>
      <c r="AA37" s="28">
        <v>6.9373665394749722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20.436161987636019</v>
      </c>
      <c r="AP37" s="26"/>
      <c r="AQ37" s="29">
        <f t="shared" si="24"/>
        <v>30.66426558811175</v>
      </c>
    </row>
    <row r="38" spans="1:44" ht="12.75" customHeight="1">
      <c r="A38" s="166" t="s">
        <v>26</v>
      </c>
      <c r="B38" s="133" t="s">
        <v>127</v>
      </c>
      <c r="C38" s="19">
        <f t="shared" si="36"/>
        <v>61.291133602000009</v>
      </c>
      <c r="D38" s="27">
        <v>61.291133602000009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98.195972991546924</v>
      </c>
      <c r="M38" s="25"/>
      <c r="N38" s="25"/>
      <c r="O38" s="25"/>
      <c r="P38" s="128"/>
      <c r="Q38" s="212">
        <v>1.1319999999999999</v>
      </c>
      <c r="R38" s="212"/>
      <c r="S38" s="212">
        <v>4.715391914863412</v>
      </c>
      <c r="T38" s="212">
        <v>1.5350312482436625</v>
      </c>
      <c r="U38" s="212">
        <v>15.683</v>
      </c>
      <c r="V38" s="212">
        <v>75.130549828439854</v>
      </c>
      <c r="W38" s="212"/>
      <c r="X38" s="24"/>
      <c r="Y38" s="22"/>
      <c r="Z38" s="25"/>
      <c r="AA38" s="28">
        <v>17.657400609740186</v>
      </c>
      <c r="AB38" s="26">
        <f t="shared" si="39"/>
        <v>24.502780439684827</v>
      </c>
      <c r="AC38" s="27"/>
      <c r="AD38" s="25"/>
      <c r="AE38" s="25">
        <v>1.7405702255519999</v>
      </c>
      <c r="AF38" s="25">
        <v>22.762210214132828</v>
      </c>
      <c r="AG38" s="127"/>
      <c r="AH38" s="127"/>
      <c r="AI38" s="127"/>
      <c r="AJ38" s="127"/>
      <c r="AK38" s="24"/>
      <c r="AL38" s="22"/>
      <c r="AM38" s="25"/>
      <c r="AN38" s="28">
        <v>38.520921001319678</v>
      </c>
      <c r="AO38" s="28">
        <v>40.728795581777476</v>
      </c>
      <c r="AP38" s="26"/>
      <c r="AQ38" s="29">
        <f t="shared" si="24"/>
        <v>280.8970042260691</v>
      </c>
    </row>
    <row r="39" spans="1:44" ht="12.75" customHeight="1">
      <c r="A39" s="166" t="s">
        <v>28</v>
      </c>
      <c r="B39" s="133" t="s">
        <v>128</v>
      </c>
      <c r="C39" s="19">
        <f t="shared" si="36"/>
        <v>5.2988196440253515E-2</v>
      </c>
      <c r="D39" s="27">
        <v>5.2988196440253515E-2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93.758385041698929</v>
      </c>
      <c r="M39" s="25"/>
      <c r="N39" s="25"/>
      <c r="O39" s="25"/>
      <c r="P39" s="128"/>
      <c r="Q39" s="212">
        <v>0.39300000000000002</v>
      </c>
      <c r="R39" s="212"/>
      <c r="S39" s="212">
        <v>87.974317558142246</v>
      </c>
      <c r="T39" s="212">
        <v>2.0190674835566771</v>
      </c>
      <c r="U39" s="212">
        <v>3.3719999999999999</v>
      </c>
      <c r="V39" s="212">
        <v>0</v>
      </c>
      <c r="W39" s="212"/>
      <c r="X39" s="24"/>
      <c r="Y39" s="22"/>
      <c r="Z39" s="25"/>
      <c r="AA39" s="28">
        <v>292.26763534652929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48.989757620593501</v>
      </c>
      <c r="AP39" s="26"/>
      <c r="AQ39" s="29">
        <f t="shared" si="24"/>
        <v>435.06876620526197</v>
      </c>
    </row>
    <row r="40" spans="1:44" ht="12.75" customHeight="1">
      <c r="A40" s="166" t="s">
        <v>30</v>
      </c>
      <c r="B40" s="133" t="s">
        <v>129</v>
      </c>
      <c r="C40" s="19">
        <f t="shared" si="36"/>
        <v>1.4847734210862705E-2</v>
      </c>
      <c r="D40" s="27">
        <v>1.4847734210862705E-2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4.4255148967376785</v>
      </c>
      <c r="M40" s="25"/>
      <c r="N40" s="25"/>
      <c r="O40" s="25"/>
      <c r="P40" s="128"/>
      <c r="Q40" s="212">
        <v>0.371</v>
      </c>
      <c r="R40" s="212"/>
      <c r="S40" s="212">
        <v>0.24382684977554589</v>
      </c>
      <c r="T40" s="212">
        <v>2.3256880469621324</v>
      </c>
      <c r="U40" s="212">
        <v>1.4850000000000001</v>
      </c>
      <c r="V40" s="212">
        <v>0</v>
      </c>
      <c r="W40" s="212"/>
      <c r="X40" s="24"/>
      <c r="Y40" s="22"/>
      <c r="Z40" s="25"/>
      <c r="AA40" s="28">
        <v>6.4476768002170823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12.950823585187944</v>
      </c>
      <c r="AP40" s="26"/>
      <c r="AQ40" s="29">
        <f t="shared" si="24"/>
        <v>23.838863016353567</v>
      </c>
    </row>
    <row r="41" spans="1:44" ht="12.75" customHeight="1">
      <c r="A41" s="166" t="s">
        <v>32</v>
      </c>
      <c r="B41" s="133" t="s">
        <v>130</v>
      </c>
      <c r="C41" s="305">
        <f t="shared" si="36"/>
        <v>7.9206314470587295E-3</v>
      </c>
      <c r="D41" s="132">
        <v>7.9206314470587295E-3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3.8913087279754661</v>
      </c>
      <c r="M41" s="25"/>
      <c r="N41" s="25"/>
      <c r="O41" s="25"/>
      <c r="P41" s="128"/>
      <c r="Q41" s="223">
        <v>0.14499999999999999</v>
      </c>
      <c r="R41" s="212"/>
      <c r="S41" s="223">
        <v>0.2016422736898113</v>
      </c>
      <c r="T41" s="223">
        <v>2.6226664542856546</v>
      </c>
      <c r="U41" s="223">
        <v>0.92200000000000004</v>
      </c>
      <c r="V41" s="223">
        <v>0</v>
      </c>
      <c r="W41" s="212"/>
      <c r="X41" s="24"/>
      <c r="Y41" s="22"/>
      <c r="Z41" s="25"/>
      <c r="AA41" s="130">
        <v>15.109528325783437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53.792730947269085</v>
      </c>
      <c r="AP41" s="26"/>
      <c r="AQ41" s="29">
        <f t="shared" si="24"/>
        <v>72.801488632475042</v>
      </c>
    </row>
    <row r="42" spans="1:44" ht="12.75" customHeight="1">
      <c r="A42" s="166" t="s">
        <v>34</v>
      </c>
      <c r="B42" s="133" t="s">
        <v>131</v>
      </c>
      <c r="C42" s="19">
        <f t="shared" si="36"/>
        <v>3.0633801067021563E-3</v>
      </c>
      <c r="D42" s="27">
        <v>3.0633801067021563E-3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2.5882329384765796</v>
      </c>
      <c r="M42" s="25"/>
      <c r="N42" s="25"/>
      <c r="O42" s="25"/>
      <c r="P42" s="128"/>
      <c r="Q42" s="212">
        <v>0.57099999999999995</v>
      </c>
      <c r="R42" s="212"/>
      <c r="S42" s="212">
        <v>0.15777031456064736</v>
      </c>
      <c r="T42" s="212">
        <v>1.4964626239159324</v>
      </c>
      <c r="U42" s="212">
        <v>0.36299999999999999</v>
      </c>
      <c r="V42" s="212">
        <v>0</v>
      </c>
      <c r="W42" s="212"/>
      <c r="X42" s="24"/>
      <c r="Y42" s="22"/>
      <c r="Z42" s="25"/>
      <c r="AA42" s="28">
        <v>1.1182296612925231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3.6138738547438205</v>
      </c>
      <c r="AP42" s="26"/>
      <c r="AQ42" s="29">
        <f t="shared" si="24"/>
        <v>7.3233998346196252</v>
      </c>
    </row>
    <row r="43" spans="1:44" ht="12.75" customHeight="1">
      <c r="A43" s="166" t="s">
        <v>36</v>
      </c>
      <c r="B43" s="133" t="s">
        <v>141</v>
      </c>
      <c r="C43" s="305">
        <f t="shared" si="36"/>
        <v>5.5094753228943387E-3</v>
      </c>
      <c r="D43" s="27">
        <v>5.5094753228943387E-3</v>
      </c>
      <c r="E43" s="212"/>
      <c r="F43" s="212"/>
      <c r="G43" s="350"/>
      <c r="H43" s="23">
        <f t="shared" si="37"/>
        <v>3.3667999999999997E-2</v>
      </c>
      <c r="I43" s="24"/>
      <c r="J43" s="25"/>
      <c r="K43" s="25">
        <v>3.3667999999999997E-2</v>
      </c>
      <c r="L43" s="23">
        <f t="shared" si="38"/>
        <v>23.511308294706783</v>
      </c>
      <c r="M43" s="25"/>
      <c r="N43" s="25"/>
      <c r="O43" s="25"/>
      <c r="P43" s="22"/>
      <c r="Q43" s="212">
        <v>0.52500000000000002</v>
      </c>
      <c r="R43" s="212"/>
      <c r="S43" s="212">
        <v>5.2511360311522406</v>
      </c>
      <c r="T43" s="212">
        <v>3.5251722635545417</v>
      </c>
      <c r="U43" s="212">
        <v>14.21</v>
      </c>
      <c r="V43" s="212">
        <v>0</v>
      </c>
      <c r="W43" s="212"/>
      <c r="X43" s="24"/>
      <c r="Y43" s="22"/>
      <c r="Z43" s="25"/>
      <c r="AA43" s="28">
        <v>32.029251627026618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55.868664797548014</v>
      </c>
      <c r="AP43" s="26"/>
      <c r="AQ43" s="29">
        <f t="shared" si="24"/>
        <v>111.44840219460431</v>
      </c>
    </row>
    <row r="44" spans="1:44" ht="12.75" customHeight="1">
      <c r="A44" s="395" t="s">
        <v>171</v>
      </c>
      <c r="B44" s="396" t="s">
        <v>172</v>
      </c>
      <c r="C44" s="317">
        <f>SUM(D44:G44)</f>
        <v>4.1397028468948059E-4</v>
      </c>
      <c r="D44" s="80">
        <v>4.1397028468948059E-4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25.177082160445064</v>
      </c>
      <c r="M44" s="76"/>
      <c r="N44" s="76"/>
      <c r="O44" s="76"/>
      <c r="P44" s="77"/>
      <c r="Q44" s="213">
        <v>0.59276900376493769</v>
      </c>
      <c r="R44" s="213"/>
      <c r="S44" s="213">
        <v>0</v>
      </c>
      <c r="T44" s="213">
        <v>0.21746544035753035</v>
      </c>
      <c r="U44" s="213">
        <v>24.366847716322596</v>
      </c>
      <c r="V44" s="213">
        <v>0</v>
      </c>
      <c r="W44" s="213"/>
      <c r="X44" s="75"/>
      <c r="Y44" s="77"/>
      <c r="Z44" s="76"/>
      <c r="AA44" s="81">
        <v>3.4036925229409776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8.9440477311819429</v>
      </c>
      <c r="AP44" s="79"/>
      <c r="AQ44" s="82">
        <f>C44+H44+L44+AA44+AB44+AN44+AO44+AP44</f>
        <v>37.525236384852676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4238.6032106606008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1197.3509422718205</v>
      </c>
      <c r="Q45" s="307">
        <f t="shared" si="40"/>
        <v>0</v>
      </c>
      <c r="R45" s="307">
        <f t="shared" si="40"/>
        <v>675.06294873239995</v>
      </c>
      <c r="S45" s="307">
        <f t="shared" si="40"/>
        <v>0</v>
      </c>
      <c r="T45" s="307">
        <f t="shared" si="40"/>
        <v>1.303455521148825</v>
      </c>
      <c r="U45" s="307">
        <f>SUM(U46:U55)</f>
        <v>2364.8858641352303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3.4468722633920179</v>
      </c>
      <c r="AB45" s="311">
        <f t="shared" si="40"/>
        <v>102.244545186048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73.694497775376007</v>
      </c>
      <c r="AJ45" s="307">
        <f t="shared" ref="AJ45" si="43">SUM(AJ46:AJ55)</f>
        <v>28.550047410671997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3.6516475443591583</v>
      </c>
      <c r="AP45" s="311">
        <f t="shared" si="40"/>
        <v>0</v>
      </c>
      <c r="AQ45" s="314">
        <f t="shared" si="24"/>
        <v>4347.9462756543999</v>
      </c>
      <c r="AR45" s="2"/>
    </row>
    <row r="46" spans="1:44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562.90428668499897</v>
      </c>
      <c r="M46" s="64"/>
      <c r="N46" s="64"/>
      <c r="O46" s="64"/>
      <c r="P46" s="64"/>
      <c r="Q46" s="64"/>
      <c r="R46" s="64"/>
      <c r="S46" s="64"/>
      <c r="T46" s="64"/>
      <c r="U46" s="64">
        <v>562.90428668499897</v>
      </c>
      <c r="V46" s="64"/>
      <c r="W46" s="65"/>
      <c r="X46" s="65"/>
      <c r="Y46" s="65"/>
      <c r="Z46" s="64"/>
      <c r="AA46" s="66">
        <v>0</v>
      </c>
      <c r="AB46" s="67">
        <f t="shared" ref="AB46:AB64" si="48">SUM(AC46:AM46)</f>
        <v>18.272513315001021</v>
      </c>
      <c r="AC46" s="68"/>
      <c r="AD46" s="64"/>
      <c r="AE46" s="64"/>
      <c r="AF46" s="64"/>
      <c r="AG46" s="64"/>
      <c r="AH46" s="64"/>
      <c r="AI46" s="64">
        <v>18.272513315001021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581.17679999999996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343.56722124646495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343.56722124646495</v>
      </c>
      <c r="V47" s="127"/>
      <c r="W47" s="128"/>
      <c r="X47" s="128"/>
      <c r="Y47" s="128"/>
      <c r="Z47" s="127"/>
      <c r="AA47" s="297"/>
      <c r="AB47" s="131">
        <f t="shared" si="48"/>
        <v>11.152582727331417</v>
      </c>
      <c r="AC47" s="132"/>
      <c r="AD47" s="127"/>
      <c r="AE47" s="127"/>
      <c r="AF47" s="127"/>
      <c r="AG47" s="127"/>
      <c r="AH47" s="127"/>
      <c r="AI47" s="127">
        <v>11.152582727331417</v>
      </c>
      <c r="AJ47" s="127">
        <v>0</v>
      </c>
      <c r="AK47" s="126"/>
      <c r="AL47" s="128"/>
      <c r="AM47" s="127"/>
      <c r="AN47" s="129"/>
      <c r="AO47" s="130">
        <v>0</v>
      </c>
      <c r="AP47" s="131"/>
      <c r="AQ47" s="71">
        <f t="shared" si="24"/>
        <v>354.71980397379639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2045.3377241923392</v>
      </c>
      <c r="M48" s="25"/>
      <c r="N48" s="25"/>
      <c r="O48" s="25"/>
      <c r="P48" s="25">
        <v>1080.8079250431197</v>
      </c>
      <c r="Q48" s="25"/>
      <c r="R48" s="25"/>
      <c r="S48" s="25"/>
      <c r="T48" s="25">
        <v>1.303455521148825</v>
      </c>
      <c r="U48" s="25">
        <v>963.22634362807071</v>
      </c>
      <c r="V48" s="25"/>
      <c r="W48" s="22"/>
      <c r="X48" s="22"/>
      <c r="Y48" s="22"/>
      <c r="Z48" s="25"/>
      <c r="AA48" s="23"/>
      <c r="AB48" s="26">
        <f t="shared" si="48"/>
        <v>57.10873585279564</v>
      </c>
      <c r="AC48" s="27"/>
      <c r="AD48" s="25"/>
      <c r="AE48" s="25"/>
      <c r="AF48" s="25"/>
      <c r="AG48" s="25"/>
      <c r="AH48" s="25"/>
      <c r="AI48" s="25">
        <v>31.31817486139699</v>
      </c>
      <c r="AJ48" s="25">
        <v>25.79056099139865</v>
      </c>
      <c r="AK48" s="24"/>
      <c r="AL48" s="22"/>
      <c r="AM48" s="25"/>
      <c r="AN48" s="23"/>
      <c r="AO48" s="28">
        <v>5.5185938359158374E-2</v>
      </c>
      <c r="AP48" s="26"/>
      <c r="AQ48" s="29">
        <f t="shared" si="24"/>
        <v>2102.5016459834937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137.95635089531908</v>
      </c>
      <c r="M49" s="25"/>
      <c r="N49" s="25"/>
      <c r="O49" s="25"/>
      <c r="P49" s="25">
        <v>20.881041358159962</v>
      </c>
      <c r="Q49" s="25"/>
      <c r="R49" s="25"/>
      <c r="S49" s="25"/>
      <c r="T49" s="25"/>
      <c r="U49" s="25">
        <v>117.0753095371591</v>
      </c>
      <c r="V49" s="25"/>
      <c r="W49" s="22"/>
      <c r="X49" s="22"/>
      <c r="Y49" s="22"/>
      <c r="Z49" s="25"/>
      <c r="AA49" s="23"/>
      <c r="AB49" s="26">
        <f t="shared" si="48"/>
        <v>4.2986673281491408</v>
      </c>
      <c r="AC49" s="27"/>
      <c r="AD49" s="25"/>
      <c r="AE49" s="25"/>
      <c r="AF49" s="25"/>
      <c r="AG49" s="25"/>
      <c r="AH49" s="25"/>
      <c r="AI49" s="25">
        <v>3.8003976927834886</v>
      </c>
      <c r="AJ49" s="25">
        <v>0.498269635365652</v>
      </c>
      <c r="AK49" s="24"/>
      <c r="AL49" s="22"/>
      <c r="AM49" s="25"/>
      <c r="AN49" s="23"/>
      <c r="AO49" s="28">
        <v>0</v>
      </c>
      <c r="AP49" s="26"/>
      <c r="AQ49" s="29">
        <f t="shared" si="24"/>
        <v>142.25501822346823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38.303376444294166</v>
      </c>
      <c r="M50" s="25"/>
      <c r="N50" s="25"/>
      <c r="O50" s="25"/>
      <c r="P50" s="25"/>
      <c r="Q50" s="25"/>
      <c r="R50" s="135"/>
      <c r="S50" s="25"/>
      <c r="T50" s="25"/>
      <c r="U50" s="25">
        <v>38.303376444294166</v>
      </c>
      <c r="V50" s="25"/>
      <c r="W50" s="22"/>
      <c r="X50" s="22"/>
      <c r="Y50" s="22"/>
      <c r="Z50" s="25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3.5964616060000001</v>
      </c>
      <c r="AP50" s="26"/>
      <c r="AQ50" s="29">
        <f t="shared" si="24"/>
        <v>41.899838050294164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5.1157998947619641</v>
      </c>
      <c r="M51" s="25"/>
      <c r="N51" s="25"/>
      <c r="O51" s="25"/>
      <c r="P51" s="25">
        <v>0.90091111111111111</v>
      </c>
      <c r="Q51" s="25"/>
      <c r="R51" s="25">
        <v>4.2148887836508528</v>
      </c>
      <c r="S51" s="25"/>
      <c r="T51" s="25"/>
      <c r="U51" s="25"/>
      <c r="V51" s="25"/>
      <c r="W51" s="22"/>
      <c r="X51" s="22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5.1157998947619641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670.8480599487491</v>
      </c>
      <c r="M52" s="135"/>
      <c r="N52" s="135"/>
      <c r="O52" s="135"/>
      <c r="P52" s="127"/>
      <c r="Q52" s="135"/>
      <c r="R52" s="135">
        <v>670.8480599487491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670.8480599487491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203.38927066499923</v>
      </c>
      <c r="M53" s="135"/>
      <c r="N53" s="135"/>
      <c r="O53" s="135"/>
      <c r="P53" s="135">
        <v>1.8132170953469995</v>
      </c>
      <c r="Q53" s="135"/>
      <c r="R53" s="135"/>
      <c r="S53" s="135"/>
      <c r="T53" s="135"/>
      <c r="U53" s="135">
        <v>201.57605356965223</v>
      </c>
      <c r="V53" s="135"/>
      <c r="W53" s="136"/>
      <c r="X53" s="136"/>
      <c r="Y53" s="136"/>
      <c r="Z53" s="135"/>
      <c r="AA53" s="130"/>
      <c r="AB53" s="139">
        <f t="shared" si="48"/>
        <v>6.5866554705048452</v>
      </c>
      <c r="AC53" s="140"/>
      <c r="AD53" s="135"/>
      <c r="AE53" s="135"/>
      <c r="AF53" s="135"/>
      <c r="AG53" s="135"/>
      <c r="AH53" s="135"/>
      <c r="AI53" s="25">
        <v>6.5433879434959845</v>
      </c>
      <c r="AJ53" s="25">
        <v>4.326752700886035E-2</v>
      </c>
      <c r="AK53" s="135"/>
      <c r="AL53" s="135"/>
      <c r="AM53" s="135"/>
      <c r="AN53" s="130"/>
      <c r="AO53" s="28"/>
      <c r="AP53" s="139"/>
      <c r="AQ53" s="141">
        <f t="shared" si="24"/>
        <v>209.97592613550407</v>
      </c>
    </row>
    <row r="54" spans="1:44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57.908261168535745</v>
      </c>
      <c r="M54" s="135"/>
      <c r="N54" s="135"/>
      <c r="O54" s="135"/>
      <c r="P54" s="135"/>
      <c r="Q54" s="135"/>
      <c r="R54" s="135"/>
      <c r="S54" s="135"/>
      <c r="T54" s="135"/>
      <c r="U54" s="135">
        <v>57.908261168535745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57.908261168535745</v>
      </c>
    </row>
    <row r="55" spans="1:44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173.27285952013744</v>
      </c>
      <c r="M55" s="76"/>
      <c r="N55" s="76"/>
      <c r="O55" s="76"/>
      <c r="P55" s="76">
        <v>92.947847664082758</v>
      </c>
      <c r="Q55" s="76"/>
      <c r="R55" s="76"/>
      <c r="S55" s="76">
        <v>0</v>
      </c>
      <c r="T55" s="76"/>
      <c r="U55" s="76">
        <v>80.325011856054701</v>
      </c>
      <c r="V55" s="76"/>
      <c r="W55" s="77"/>
      <c r="X55" s="77"/>
      <c r="Y55" s="77"/>
      <c r="Z55" s="76"/>
      <c r="AA55" s="296">
        <v>3.4468722633920179</v>
      </c>
      <c r="AB55" s="79">
        <f t="shared" si="48"/>
        <v>4.8253904922659414</v>
      </c>
      <c r="AC55" s="80"/>
      <c r="AD55" s="76"/>
      <c r="AE55" s="76"/>
      <c r="AF55" s="76"/>
      <c r="AG55" s="76"/>
      <c r="AH55" s="76"/>
      <c r="AI55" s="76">
        <v>2.6074412353671081</v>
      </c>
      <c r="AJ55" s="76">
        <v>2.2179492568988333</v>
      </c>
      <c r="AK55" s="75"/>
      <c r="AL55" s="77"/>
      <c r="AM55" s="76"/>
      <c r="AN55" s="78"/>
      <c r="AO55" s="81"/>
      <c r="AP55" s="79"/>
      <c r="AQ55" s="82">
        <f t="shared" si="24"/>
        <v>181.54512227579539</v>
      </c>
    </row>
    <row r="56" spans="1:44" s="49" customFormat="1" ht="12.75" customHeight="1">
      <c r="A56" s="168" t="s">
        <v>40</v>
      </c>
      <c r="B56" s="152"/>
      <c r="C56" s="142">
        <f t="shared" si="45"/>
        <v>268.05823474778924</v>
      </c>
      <c r="D56" s="146">
        <v>172.51799149770889</v>
      </c>
      <c r="E56" s="169">
        <v>78.239565833230003</v>
      </c>
      <c r="F56" s="144"/>
      <c r="G56" s="144">
        <v>17.300677416850384</v>
      </c>
      <c r="H56" s="145">
        <f t="shared" si="46"/>
        <v>217.90367299999997</v>
      </c>
      <c r="I56" s="146"/>
      <c r="J56" s="143">
        <v>127.70399999999999</v>
      </c>
      <c r="K56" s="143">
        <v>90.19967299999999</v>
      </c>
      <c r="L56" s="145">
        <f t="shared" si="47"/>
        <v>1135.9892644923909</v>
      </c>
      <c r="M56" s="143"/>
      <c r="N56" s="143"/>
      <c r="O56" s="143"/>
      <c r="P56" s="143">
        <v>0</v>
      </c>
      <c r="Q56" s="143">
        <v>723.51806418087517</v>
      </c>
      <c r="R56" s="143"/>
      <c r="S56" s="143">
        <v>0</v>
      </c>
      <c r="T56" s="143">
        <v>40.039192091386376</v>
      </c>
      <c r="U56" s="143">
        <v>361.49263322165712</v>
      </c>
      <c r="V56" s="143">
        <v>10.939374998472235</v>
      </c>
      <c r="W56" s="144"/>
      <c r="X56" s="144"/>
      <c r="Y56" s="144"/>
      <c r="Z56" s="143"/>
      <c r="AA56" s="145">
        <v>606.21500544000003</v>
      </c>
      <c r="AB56" s="147">
        <f t="shared" si="48"/>
        <v>51.057135117392143</v>
      </c>
      <c r="AC56" s="177"/>
      <c r="AD56" s="143"/>
      <c r="AE56" s="143">
        <v>28.246857364981473</v>
      </c>
      <c r="AF56" s="143"/>
      <c r="AG56" s="143"/>
      <c r="AH56" s="143"/>
      <c r="AI56" s="143"/>
      <c r="AJ56" s="143"/>
      <c r="AK56" s="146"/>
      <c r="AL56" s="144">
        <v>9.9345389575860192</v>
      </c>
      <c r="AM56" s="143">
        <v>12.875738794824649</v>
      </c>
      <c r="AN56" s="145"/>
      <c r="AO56" s="145">
        <v>683.505898</v>
      </c>
      <c r="AP56" s="147"/>
      <c r="AQ56" s="91">
        <f t="shared" si="24"/>
        <v>2962.7292107975723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0.47292887218045115</v>
      </c>
      <c r="D57" s="143">
        <f t="shared" ref="D57:AP57" si="49">D58+D65</f>
        <v>0.47292887218045115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241.69256048060848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53.632999999999996</v>
      </c>
      <c r="R57" s="143">
        <f t="shared" si="49"/>
        <v>0</v>
      </c>
      <c r="S57" s="143">
        <f t="shared" si="49"/>
        <v>4.0858491381944111</v>
      </c>
      <c r="T57" s="143">
        <f t="shared" si="49"/>
        <v>79.422439646878445</v>
      </c>
      <c r="U57" s="143">
        <f t="shared" si="49"/>
        <v>104.55099999999999</v>
      </c>
      <c r="V57" s="143">
        <f t="shared" si="49"/>
        <v>2.716955356031936E-4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331.9976438183383</v>
      </c>
      <c r="AB57" s="147">
        <f t="shared" si="49"/>
        <v>37.115708828100537</v>
      </c>
      <c r="AC57" s="177">
        <f t="shared" si="49"/>
        <v>0</v>
      </c>
      <c r="AD57" s="143">
        <f t="shared" si="49"/>
        <v>0</v>
      </c>
      <c r="AE57" s="143">
        <f t="shared" si="49"/>
        <v>25.085395617191999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4.3724956579834364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7.4916744721903976</v>
      </c>
      <c r="AN57" s="145">
        <f t="shared" si="49"/>
        <v>0</v>
      </c>
      <c r="AO57" s="145">
        <f t="shared" si="49"/>
        <v>862.25300229312336</v>
      </c>
      <c r="AP57" s="147">
        <f t="shared" si="49"/>
        <v>0</v>
      </c>
      <c r="AQ57" s="148">
        <f t="shared" si="24"/>
        <v>1473.5318442923513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0.46493007518796997</v>
      </c>
      <c r="D58" s="177">
        <v>0.46493007518796997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131.4261234608241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14.748999999999999</v>
      </c>
      <c r="R58" s="147">
        <f t="shared" si="54"/>
        <v>0</v>
      </c>
      <c r="S58" s="147">
        <v>0</v>
      </c>
      <c r="T58" s="147">
        <v>62.94785176528849</v>
      </c>
      <c r="U58" s="147">
        <v>53.728999999999999</v>
      </c>
      <c r="V58" s="147">
        <f t="shared" si="54"/>
        <v>2.716955356031936E-4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226.46921930829831</v>
      </c>
      <c r="AB58" s="147">
        <f t="shared" si="48"/>
        <v>21.985049280549575</v>
      </c>
      <c r="AC58" s="177">
        <f t="shared" si="54"/>
        <v>0</v>
      </c>
      <c r="AD58" s="143">
        <f t="shared" si="54"/>
        <v>0</v>
      </c>
      <c r="AE58" s="143">
        <f>SUM(AE59:AE64)</f>
        <v>14.193317083212335</v>
      </c>
      <c r="AF58" s="143"/>
      <c r="AG58" s="143">
        <f t="shared" si="54"/>
        <v>0</v>
      </c>
      <c r="AH58" s="143">
        <f t="shared" si="54"/>
        <v>0.13391464441213125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7.4916744721903976</v>
      </c>
      <c r="AN58" s="145">
        <f t="shared" si="54"/>
        <v>0</v>
      </c>
      <c r="AO58" s="145">
        <v>625.14599727843472</v>
      </c>
      <c r="AP58" s="147">
        <f t="shared" ref="AP58" si="57">SUM(AP59:AP64)</f>
        <v>0</v>
      </c>
      <c r="AQ58" s="148">
        <f t="shared" si="24"/>
        <v>1005.4913194032947</v>
      </c>
      <c r="AR58" s="2"/>
    </row>
    <row r="59" spans="1:44" s="49" customFormat="1" ht="12.75" customHeight="1">
      <c r="A59" s="398" t="s">
        <v>173</v>
      </c>
      <c r="B59" s="399" t="s">
        <v>174</v>
      </c>
      <c r="C59" s="62">
        <f t="shared" si="45"/>
        <v>0.10398436090225563</v>
      </c>
      <c r="D59" s="416">
        <v>0.10398436090225563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28.745100959470307</v>
      </c>
      <c r="M59" s="103"/>
      <c r="N59" s="327"/>
      <c r="O59" s="327"/>
      <c r="P59" s="67"/>
      <c r="Q59" s="381">
        <v>4.5350000000000001</v>
      </c>
      <c r="R59" s="67"/>
      <c r="S59" s="381">
        <v>0</v>
      </c>
      <c r="T59" s="381">
        <v>12.365100959470309</v>
      </c>
      <c r="U59" s="381">
        <v>11.845000000000001</v>
      </c>
      <c r="V59" s="381">
        <v>0</v>
      </c>
      <c r="W59" s="67"/>
      <c r="X59" s="67"/>
      <c r="Y59" s="327"/>
      <c r="Z59" s="149"/>
      <c r="AA59" s="406">
        <v>48.51585378199502</v>
      </c>
      <c r="AB59" s="67">
        <f t="shared" si="48"/>
        <v>1.9259038585380783</v>
      </c>
      <c r="AC59" s="328"/>
      <c r="AD59" s="103"/>
      <c r="AE59" s="342">
        <v>1.9259038585380783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224.43183198654322</v>
      </c>
      <c r="AP59" s="67"/>
      <c r="AQ59" s="334">
        <f t="shared" si="24"/>
        <v>303.72267494744887</v>
      </c>
      <c r="AR59" s="2"/>
    </row>
    <row r="60" spans="1:44" s="49" customFormat="1" ht="12.75" customHeight="1">
      <c r="A60" s="398" t="s">
        <v>175</v>
      </c>
      <c r="B60" s="399" t="s">
        <v>176</v>
      </c>
      <c r="C60" s="19">
        <f t="shared" si="45"/>
        <v>1.0998345864661654E-2</v>
      </c>
      <c r="D60" s="416">
        <v>1.0998345864661654E-2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20.642473340611289</v>
      </c>
      <c r="M60" s="21"/>
      <c r="N60" s="169"/>
      <c r="O60" s="169"/>
      <c r="P60" s="26"/>
      <c r="Q60" s="381">
        <v>1.4339999999999999</v>
      </c>
      <c r="R60" s="26"/>
      <c r="S60" s="381">
        <v>0</v>
      </c>
      <c r="T60" s="381">
        <v>2.3314733406112915</v>
      </c>
      <c r="U60" s="381">
        <v>16.876999999999999</v>
      </c>
      <c r="V60" s="381">
        <v>0</v>
      </c>
      <c r="W60" s="26"/>
      <c r="X60" s="26"/>
      <c r="Y60" s="169"/>
      <c r="Z60" s="20"/>
      <c r="AA60" s="406">
        <v>14.233000834509685</v>
      </c>
      <c r="AB60" s="26">
        <f t="shared" si="48"/>
        <v>0.12825998641668784</v>
      </c>
      <c r="AC60" s="329"/>
      <c r="AD60" s="21"/>
      <c r="AE60" s="343">
        <v>0.12825998641668784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48.312037457933762</v>
      </c>
      <c r="AP60" s="26"/>
      <c r="AQ60" s="335">
        <f t="shared" si="24"/>
        <v>83.326769965336084</v>
      </c>
      <c r="AR60" s="2"/>
    </row>
    <row r="61" spans="1:44" s="49" customFormat="1" ht="12.75" customHeight="1">
      <c r="A61" s="398" t="s">
        <v>177</v>
      </c>
      <c r="B61" s="399" t="s">
        <v>178</v>
      </c>
      <c r="C61" s="19">
        <f t="shared" si="45"/>
        <v>0.18297248120300755</v>
      </c>
      <c r="D61" s="416">
        <v>0.18297248120300755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43.979682633576985</v>
      </c>
      <c r="M61" s="21"/>
      <c r="N61" s="169"/>
      <c r="O61" s="169"/>
      <c r="P61" s="26"/>
      <c r="Q61" s="381">
        <v>3.4380000000000002</v>
      </c>
      <c r="R61" s="26"/>
      <c r="S61" s="381">
        <v>0</v>
      </c>
      <c r="T61" s="381">
        <v>32.854682633576985</v>
      </c>
      <c r="U61" s="381">
        <v>7.6870000000000003</v>
      </c>
      <c r="V61" s="381">
        <v>0</v>
      </c>
      <c r="W61" s="26"/>
      <c r="X61" s="26"/>
      <c r="Y61" s="169"/>
      <c r="Z61" s="20"/>
      <c r="AA61" s="406">
        <v>51.975108952901991</v>
      </c>
      <c r="AB61" s="26">
        <f t="shared" si="48"/>
        <v>7.1785511147589975</v>
      </c>
      <c r="AC61" s="329"/>
      <c r="AD61" s="21"/>
      <c r="AE61" s="343">
        <v>7.1785511147589975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99.982259115975353</v>
      </c>
      <c r="AP61" s="26"/>
      <c r="AQ61" s="335">
        <f t="shared" si="24"/>
        <v>203.29857429841633</v>
      </c>
      <c r="AR61" s="2"/>
    </row>
    <row r="62" spans="1:44" s="49" customFormat="1" ht="12.75" customHeight="1">
      <c r="A62" s="398" t="s">
        <v>179</v>
      </c>
      <c r="B62" s="399" t="s">
        <v>180</v>
      </c>
      <c r="C62" s="19">
        <f t="shared" si="45"/>
        <v>8.9986466165413535E-3</v>
      </c>
      <c r="D62" s="416">
        <v>8.9986466165413535E-3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4.1172204359768481</v>
      </c>
      <c r="M62" s="21"/>
      <c r="N62" s="169"/>
      <c r="O62" s="169"/>
      <c r="P62" s="26"/>
      <c r="Q62" s="381">
        <v>0.40699999999999997</v>
      </c>
      <c r="R62" s="26"/>
      <c r="S62" s="381">
        <v>0</v>
      </c>
      <c r="T62" s="381">
        <v>1.8802204359768482</v>
      </c>
      <c r="U62" s="381">
        <v>1.83</v>
      </c>
      <c r="V62" s="381">
        <v>0</v>
      </c>
      <c r="W62" s="26"/>
      <c r="X62" s="26"/>
      <c r="Y62" s="169"/>
      <c r="Z62" s="20"/>
      <c r="AA62" s="406">
        <v>17.635116012504419</v>
      </c>
      <c r="AB62" s="26">
        <f t="shared" si="48"/>
        <v>0.37676371009902054</v>
      </c>
      <c r="AC62" s="329"/>
      <c r="AD62" s="21"/>
      <c r="AE62" s="343">
        <v>0.37676371009902054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95.379845332527282</v>
      </c>
      <c r="AP62" s="26"/>
      <c r="AQ62" s="335">
        <f t="shared" si="24"/>
        <v>117.51794413772411</v>
      </c>
      <c r="AR62" s="2"/>
    </row>
    <row r="63" spans="1:44" s="49" customFormat="1" ht="12.75" customHeight="1">
      <c r="A63" s="398" t="s">
        <v>181</v>
      </c>
      <c r="B63" s="399" t="s">
        <v>182</v>
      </c>
      <c r="C63" s="19">
        <f t="shared" si="45"/>
        <v>2.3996390977443612E-2</v>
      </c>
      <c r="D63" s="417">
        <v>2.3996390977443612E-2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5.9734546127478172</v>
      </c>
      <c r="M63" s="21"/>
      <c r="N63" s="169"/>
      <c r="O63" s="169"/>
      <c r="P63" s="26"/>
      <c r="Q63" s="382">
        <v>1.222</v>
      </c>
      <c r="R63" s="26"/>
      <c r="S63" s="382">
        <v>0</v>
      </c>
      <c r="T63" s="382">
        <v>3.5714546127478179</v>
      </c>
      <c r="U63" s="382">
        <v>1.18</v>
      </c>
      <c r="V63" s="382">
        <v>0</v>
      </c>
      <c r="W63" s="26"/>
      <c r="X63" s="26"/>
      <c r="Y63" s="169"/>
      <c r="Z63" s="20"/>
      <c r="AA63" s="407">
        <v>10.015497957657303</v>
      </c>
      <c r="AB63" s="26">
        <f t="shared" si="48"/>
        <v>4.6093432618497195E-2</v>
      </c>
      <c r="AC63" s="329"/>
      <c r="AD63" s="21"/>
      <c r="AE63" s="343">
        <v>4.6093432618497195E-2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40.676517027855617</v>
      </c>
      <c r="AP63" s="26"/>
      <c r="AQ63" s="335">
        <f t="shared" si="24"/>
        <v>56.735559421856678</v>
      </c>
      <c r="AR63" s="2"/>
    </row>
    <row r="64" spans="1:44" ht="12.75" customHeight="1">
      <c r="A64" s="400" t="s">
        <v>183</v>
      </c>
      <c r="B64" s="401"/>
      <c r="C64" s="74">
        <f t="shared" si="45"/>
        <v>0.13397984962406015</v>
      </c>
      <c r="D64" s="417">
        <v>0.13397984962406015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27.968191478440836</v>
      </c>
      <c r="M64" s="151"/>
      <c r="N64" s="331"/>
      <c r="O64" s="331"/>
      <c r="P64" s="79"/>
      <c r="Q64" s="382">
        <v>3.7130000000000001</v>
      </c>
      <c r="R64" s="79"/>
      <c r="S64" s="382">
        <v>0</v>
      </c>
      <c r="T64" s="382">
        <v>9.9449197829052363</v>
      </c>
      <c r="U64" s="382">
        <v>14.31</v>
      </c>
      <c r="V64" s="382">
        <v>2.716955356031936E-4</v>
      </c>
      <c r="W64" s="79"/>
      <c r="X64" s="79"/>
      <c r="Y64" s="331"/>
      <c r="Z64" s="150"/>
      <c r="AA64" s="407">
        <v>84.094641768729943</v>
      </c>
      <c r="AB64" s="79">
        <f t="shared" si="48"/>
        <v>12.329477178118292</v>
      </c>
      <c r="AC64" s="332"/>
      <c r="AD64" s="151"/>
      <c r="AE64" s="344">
        <v>4.5377449807810537</v>
      </c>
      <c r="AF64" s="344"/>
      <c r="AG64" s="344"/>
      <c r="AH64" s="344">
        <v>0.13391464441213125</v>
      </c>
      <c r="AI64" s="344"/>
      <c r="AJ64" s="344"/>
      <c r="AK64" s="344"/>
      <c r="AL64" s="344">
        <v>0.16614308073470971</v>
      </c>
      <c r="AM64" s="388">
        <v>7.4916744721903976</v>
      </c>
      <c r="AN64" s="78"/>
      <c r="AO64" s="407">
        <v>116.36350635759948</v>
      </c>
      <c r="AP64" s="79"/>
      <c r="AQ64" s="336">
        <f t="shared" si="24"/>
        <v>240.88979663251263</v>
      </c>
    </row>
    <row r="65" spans="1:44" ht="12.75" customHeight="1">
      <c r="A65" s="168" t="s">
        <v>194</v>
      </c>
      <c r="B65" s="152"/>
      <c r="C65" s="74">
        <f>SUM(D65:G65)</f>
        <v>7.9987969924812021E-3</v>
      </c>
      <c r="D65" s="177">
        <f>SUM(D66:D69)</f>
        <v>7.9987969924812021E-3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110.26643701978438</v>
      </c>
      <c r="M65" s="76"/>
      <c r="N65" s="77"/>
      <c r="O65" s="77"/>
      <c r="P65" s="213"/>
      <c r="Q65" s="147">
        <v>38.884</v>
      </c>
      <c r="R65" s="213"/>
      <c r="S65" s="147">
        <v>4.0858491381944111</v>
      </c>
      <c r="T65" s="147">
        <v>16.474587881589962</v>
      </c>
      <c r="U65" s="147">
        <v>50.821999999999996</v>
      </c>
      <c r="V65" s="147">
        <f>SUM(V66:V69)</f>
        <v>0</v>
      </c>
      <c r="W65" s="213"/>
      <c r="X65" s="213"/>
      <c r="Y65" s="77"/>
      <c r="Z65" s="76"/>
      <c r="AA65" s="145">
        <v>105.52842451004001</v>
      </c>
      <c r="AB65" s="79">
        <f>SUM(AC65:AM65)</f>
        <v>15.130659547550966</v>
      </c>
      <c r="AC65" s="80"/>
      <c r="AD65" s="76"/>
      <c r="AE65" s="147">
        <f>SUM(AE66:AE69)</f>
        <v>10.892078533979662</v>
      </c>
      <c r="AF65" s="76"/>
      <c r="AG65" s="76"/>
      <c r="AH65" s="76">
        <v>4.2385810135713049</v>
      </c>
      <c r="AI65" s="76"/>
      <c r="AJ65" s="76"/>
      <c r="AK65" s="76"/>
      <c r="AL65" s="76"/>
      <c r="AM65" s="77"/>
      <c r="AN65" s="78"/>
      <c r="AO65" s="145">
        <v>237.10700501468861</v>
      </c>
      <c r="AP65" s="79"/>
      <c r="AQ65" s="340">
        <f t="shared" si="24"/>
        <v>468.04052488905643</v>
      </c>
    </row>
    <row r="66" spans="1:44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1.6400837254985279</v>
      </c>
      <c r="M66" s="318"/>
      <c r="N66" s="69"/>
      <c r="O66" s="65"/>
      <c r="P66" s="69"/>
      <c r="Q66" s="383">
        <v>0.14899999999999999</v>
      </c>
      <c r="R66" s="69"/>
      <c r="S66" s="383">
        <v>8.1600410748533178E-2</v>
      </c>
      <c r="T66" s="383">
        <v>0.22948331474999481</v>
      </c>
      <c r="U66" s="383">
        <v>1.18</v>
      </c>
      <c r="V66" s="383">
        <v>0</v>
      </c>
      <c r="W66" s="69"/>
      <c r="X66" s="69"/>
      <c r="Y66" s="65"/>
      <c r="Z66" s="64"/>
      <c r="AA66" s="408">
        <v>2.9038544398000012</v>
      </c>
      <c r="AB66" s="67">
        <f t="shared" ref="AB66:AB69" si="61">SUM(AC66:AM66)</f>
        <v>4.2385810135713049</v>
      </c>
      <c r="AC66" s="68"/>
      <c r="AD66" s="64"/>
      <c r="AE66" s="64">
        <v>0</v>
      </c>
      <c r="AF66" s="64"/>
      <c r="AG66" s="64"/>
      <c r="AH66" s="64">
        <v>4.2385810135713049</v>
      </c>
      <c r="AI66" s="64"/>
      <c r="AJ66" s="64"/>
      <c r="AK66" s="64"/>
      <c r="AL66" s="64"/>
      <c r="AM66" s="65"/>
      <c r="AN66" s="66"/>
      <c r="AO66" s="408">
        <v>30.4270689016845</v>
      </c>
      <c r="AP66" s="67"/>
      <c r="AQ66" s="92">
        <f t="shared" si="24"/>
        <v>39.209588080554333</v>
      </c>
    </row>
    <row r="67" spans="1:44" ht="12.75" customHeight="1">
      <c r="A67" s="404" t="s">
        <v>186</v>
      </c>
      <c r="B67" s="405">
        <v>84</v>
      </c>
      <c r="C67" s="19">
        <f t="shared" si="58"/>
        <v>7.9987969924812021E-3</v>
      </c>
      <c r="D67" s="419">
        <v>7.9987969924812021E-3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44.069440143957657</v>
      </c>
      <c r="M67" s="319"/>
      <c r="N67" s="212"/>
      <c r="O67" s="22"/>
      <c r="P67" s="212"/>
      <c r="Q67" s="384">
        <v>7.4809999999999999</v>
      </c>
      <c r="R67" s="212"/>
      <c r="S67" s="384">
        <v>3.3269653182330527</v>
      </c>
      <c r="T67" s="384">
        <v>8.205474825724604</v>
      </c>
      <c r="U67" s="384">
        <v>25.056000000000001</v>
      </c>
      <c r="V67" s="384">
        <v>0</v>
      </c>
      <c r="W67" s="212"/>
      <c r="X67" s="212"/>
      <c r="Y67" s="22"/>
      <c r="Z67" s="25"/>
      <c r="AA67" s="409">
        <v>40.67281835486105</v>
      </c>
      <c r="AB67" s="26">
        <f t="shared" si="61"/>
        <v>7.6254570049296442</v>
      </c>
      <c r="AC67" s="27"/>
      <c r="AD67" s="25"/>
      <c r="AE67" s="25">
        <v>7.6254570049296442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121.59611434559653</v>
      </c>
      <c r="AP67" s="26"/>
      <c r="AQ67" s="29">
        <f t="shared" si="24"/>
        <v>213.97182864633737</v>
      </c>
    </row>
    <row r="68" spans="1:44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48.668741483124641</v>
      </c>
      <c r="M68" s="319"/>
      <c r="N68" s="212"/>
      <c r="O68" s="22"/>
      <c r="P68" s="212"/>
      <c r="Q68" s="384">
        <v>25.504000000000001</v>
      </c>
      <c r="R68" s="212"/>
      <c r="S68" s="384">
        <v>0.22498398963524147</v>
      </c>
      <c r="T68" s="384">
        <v>4.3177574934893981</v>
      </c>
      <c r="U68" s="384">
        <v>18.622</v>
      </c>
      <c r="V68" s="384">
        <v>0</v>
      </c>
      <c r="W68" s="212"/>
      <c r="X68" s="212"/>
      <c r="Y68" s="22"/>
      <c r="Z68" s="25"/>
      <c r="AA68" s="409">
        <v>23.055415740159436</v>
      </c>
      <c r="AB68" s="26">
        <f t="shared" si="61"/>
        <v>1.5411238992880147</v>
      </c>
      <c r="AC68" s="27"/>
      <c r="AD68" s="25"/>
      <c r="AE68" s="25">
        <v>1.5411238992880147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50.610392792171154</v>
      </c>
      <c r="AP68" s="26"/>
      <c r="AQ68" s="29">
        <f t="shared" si="24"/>
        <v>123.87567391474325</v>
      </c>
    </row>
    <row r="69" spans="1:44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15.888171667203551</v>
      </c>
      <c r="M69" s="320"/>
      <c r="N69" s="213"/>
      <c r="O69" s="77"/>
      <c r="P69" s="213"/>
      <c r="Q69" s="385">
        <v>5.75</v>
      </c>
      <c r="R69" s="213"/>
      <c r="S69" s="385">
        <v>0.45229941957758391</v>
      </c>
      <c r="T69" s="385">
        <v>3.7218722476259662</v>
      </c>
      <c r="U69" s="385">
        <v>5.9640000000000004</v>
      </c>
      <c r="V69" s="385">
        <v>0</v>
      </c>
      <c r="W69" s="213"/>
      <c r="X69" s="213"/>
      <c r="Y69" s="77"/>
      <c r="Z69" s="76"/>
      <c r="AA69" s="410">
        <v>38.896335975219536</v>
      </c>
      <c r="AB69" s="139">
        <f t="shared" si="61"/>
        <v>1.7254976297620037</v>
      </c>
      <c r="AC69" s="140"/>
      <c r="AD69" s="135"/>
      <c r="AE69" s="135">
        <v>1.7254976297620037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34.473428975236423</v>
      </c>
      <c r="AP69" s="139"/>
      <c r="AQ69" s="141">
        <f t="shared" si="24"/>
        <v>90.983434247421513</v>
      </c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175.6747113606188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175.6747113606188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223.6627113606188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25.063696698470146</v>
      </c>
      <c r="M71" s="76"/>
      <c r="N71" s="76"/>
      <c r="O71" s="76"/>
      <c r="P71" s="76"/>
      <c r="Q71" s="76"/>
      <c r="R71" s="76"/>
      <c r="S71" s="76"/>
      <c r="T71" s="76"/>
      <c r="U71" s="151">
        <v>25.063696698470146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25.063696698470146</v>
      </c>
      <c r="AR71" s="2"/>
    </row>
    <row r="72" spans="1:44" ht="12.75" customHeight="1" thickBot="1">
      <c r="A72" s="42" t="s">
        <v>42</v>
      </c>
      <c r="B72" s="43"/>
      <c r="C72" s="44">
        <f t="shared" ref="C72:AP72" si="62">C26-C27-C29</f>
        <v>8.8500442723621404</v>
      </c>
      <c r="D72" s="108">
        <f t="shared" si="62"/>
        <v>8.4852109480716535</v>
      </c>
      <c r="E72" s="46">
        <f t="shared" si="62"/>
        <v>0.32014898697015326</v>
      </c>
      <c r="F72" s="109">
        <f t="shared" si="62"/>
        <v>0</v>
      </c>
      <c r="G72" s="109">
        <f t="shared" si="62"/>
        <v>4.4684337320468615E-2</v>
      </c>
      <c r="H72" s="47">
        <f t="shared" si="62"/>
        <v>-5.6037434012917799</v>
      </c>
      <c r="I72" s="108">
        <f t="shared" si="62"/>
        <v>-0.27711140129163092</v>
      </c>
      <c r="J72" s="46">
        <f t="shared" si="62"/>
        <v>0</v>
      </c>
      <c r="K72" s="46">
        <f t="shared" si="62"/>
        <v>-5.3266320000000036</v>
      </c>
      <c r="L72" s="47">
        <f t="shared" si="62"/>
        <v>-35.513286794945998</v>
      </c>
      <c r="M72" s="46">
        <f t="shared" si="62"/>
        <v>-1.8088945241993315</v>
      </c>
      <c r="N72" s="46">
        <f t="shared" ref="N72" si="63">N26-N27-N29</f>
        <v>0.33386259000000251</v>
      </c>
      <c r="O72" s="46">
        <f t="shared" si="62"/>
        <v>-4.3950459528965382</v>
      </c>
      <c r="P72" s="46">
        <f t="shared" si="62"/>
        <v>-19.878337785291478</v>
      </c>
      <c r="Q72" s="46">
        <f t="shared" si="62"/>
        <v>53.515758689119934</v>
      </c>
      <c r="R72" s="46">
        <f t="shared" si="62"/>
        <v>-22.845427324559978</v>
      </c>
      <c r="S72" s="46">
        <f t="shared" si="62"/>
        <v>4.3338623725033187</v>
      </c>
      <c r="T72" s="46">
        <f t="shared" si="62"/>
        <v>-26.735325333099155</v>
      </c>
      <c r="U72" s="46">
        <f t="shared" si="62"/>
        <v>-24.745253963196319</v>
      </c>
      <c r="V72" s="46">
        <f t="shared" si="62"/>
        <v>0.28393812451922429</v>
      </c>
      <c r="W72" s="109">
        <f t="shared" si="62"/>
        <v>6.4275763121546952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0.37247555134558752</v>
      </c>
      <c r="AB72" s="45">
        <f t="shared" si="62"/>
        <v>-4.4279569106506074</v>
      </c>
      <c r="AC72" s="110">
        <f t="shared" si="62"/>
        <v>0</v>
      </c>
      <c r="AD72" s="46">
        <f t="shared" si="62"/>
        <v>0</v>
      </c>
      <c r="AE72" s="46">
        <f t="shared" si="62"/>
        <v>-1.8547229887788603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-1.7268073027680089</v>
      </c>
      <c r="AJ72" s="46">
        <f t="shared" ref="AJ72" si="65">AJ26-AJ27-AJ29</f>
        <v>-0.84642661910400108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-26.562588570595381</v>
      </c>
      <c r="AP72" s="45">
        <f t="shared" si="62"/>
        <v>0</v>
      </c>
      <c r="AQ72" s="48">
        <f t="shared" si="24"/>
        <v>-62.885055853776038</v>
      </c>
    </row>
    <row r="73" spans="1:44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198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292">
        <f>AI3/AI7</f>
        <v>0.69170873758228058</v>
      </c>
      <c r="AJ75" s="292">
        <f>AJ3/AJ7</f>
        <v>1.042329311645968</v>
      </c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243" t="s">
        <v>145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4" ht="12.75" customHeight="1">
      <c r="A77" s="239" t="s">
        <v>147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4" ht="12.75" customHeight="1">
      <c r="A78" s="237" t="s">
        <v>146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4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4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4">
    <pageSetUpPr fitToPage="1"/>
  </sheetPr>
  <dimension ref="A1:AS80"/>
  <sheetViews>
    <sheetView zoomScale="80" zoomScaleNormal="80" workbookViewId="0">
      <pane xSplit="2" ySplit="1" topLeftCell="C38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137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29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320.80261769465727</v>
      </c>
      <c r="I2" s="10">
        <v>193.09861769465726</v>
      </c>
      <c r="J2" s="11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180.71176854075949</v>
      </c>
      <c r="AB2" s="13">
        <f>SUM(AC2:AM2)</f>
        <v>744.82842502939502</v>
      </c>
      <c r="AC2" s="14">
        <v>69.001988581977614</v>
      </c>
      <c r="AD2" s="11">
        <v>344.90112829599997</v>
      </c>
      <c r="AE2" s="11">
        <v>177.99879173897779</v>
      </c>
      <c r="AF2" s="11">
        <v>44.362735544742847</v>
      </c>
      <c r="AG2" s="11">
        <v>42.979400797369799</v>
      </c>
      <c r="AH2" s="11">
        <v>12.923532256094104</v>
      </c>
      <c r="AI2" s="11">
        <v>24.484412214155952</v>
      </c>
      <c r="AJ2" s="11">
        <v>0</v>
      </c>
      <c r="AK2" s="10">
        <v>5.5539877132800002E-2</v>
      </c>
      <c r="AL2" s="10">
        <v>9.3684115080924091</v>
      </c>
      <c r="AM2" s="8">
        <v>18.752484214851908</v>
      </c>
      <c r="AN2" s="15">
        <v>45.712976097023905</v>
      </c>
      <c r="AO2" s="15"/>
      <c r="AP2" s="13"/>
      <c r="AQ2" s="16">
        <f>C2+H2+L2+AA2+AB2+AN2+AO2+AP2</f>
        <v>1292.0557873618357</v>
      </c>
    </row>
    <row r="3" spans="1:45" ht="12.75" customHeight="1">
      <c r="A3" s="17" t="s">
        <v>1</v>
      </c>
      <c r="B3" s="18"/>
      <c r="C3" s="19">
        <f>SUM(D3:G3)</f>
        <v>1339.1959892506391</v>
      </c>
      <c r="D3" s="20">
        <v>1285.9287813868641</v>
      </c>
      <c r="E3" s="169">
        <v>41.211940999999996</v>
      </c>
      <c r="F3" s="22"/>
      <c r="G3" s="22">
        <v>12.055266863774902</v>
      </c>
      <c r="H3" s="23">
        <f>SUM(I3:K3)</f>
        <v>0</v>
      </c>
      <c r="I3" s="24"/>
      <c r="J3" s="25"/>
      <c r="K3" s="25"/>
      <c r="L3" s="23">
        <f>SUM(M3:Z3)</f>
        <v>8265.917540358374</v>
      </c>
      <c r="M3" s="24">
        <v>3005.4213999999997</v>
      </c>
      <c r="N3" s="24">
        <v>0</v>
      </c>
      <c r="O3" s="25">
        <v>0</v>
      </c>
      <c r="P3" s="25">
        <v>1079.7509873962383</v>
      </c>
      <c r="Q3" s="25">
        <v>532.7149551835239</v>
      </c>
      <c r="R3" s="25">
        <v>763.43666664191994</v>
      </c>
      <c r="S3" s="25">
        <v>196.43930288361582</v>
      </c>
      <c r="T3" s="25">
        <v>104.55555529999999</v>
      </c>
      <c r="U3" s="25">
        <v>2182.8743673595941</v>
      </c>
      <c r="V3" s="25">
        <v>125.35497672939384</v>
      </c>
      <c r="W3" s="22">
        <v>0</v>
      </c>
      <c r="X3" s="22">
        <v>238.19556224871167</v>
      </c>
      <c r="Y3" s="22">
        <v>0.977442255176041</v>
      </c>
      <c r="Z3" s="25">
        <v>36.196324360200904</v>
      </c>
      <c r="AA3" s="23">
        <v>3846.4506769075715</v>
      </c>
      <c r="AB3" s="26">
        <f>SUM(AC3:AM3)</f>
        <v>79.621869102978863</v>
      </c>
      <c r="AC3" s="27"/>
      <c r="AD3" s="25"/>
      <c r="AE3" s="25">
        <v>15.392196200436368</v>
      </c>
      <c r="AF3" s="25"/>
      <c r="AG3" s="25"/>
      <c r="AH3" s="25"/>
      <c r="AI3" s="25">
        <v>32.999999827470496</v>
      </c>
      <c r="AJ3" s="25">
        <v>31.229673075072</v>
      </c>
      <c r="AK3" s="24"/>
      <c r="AL3" s="24"/>
      <c r="AM3" s="22"/>
      <c r="AN3" s="28"/>
      <c r="AO3" s="28">
        <v>67.390044275999983</v>
      </c>
      <c r="AP3" s="26"/>
      <c r="AQ3" s="29">
        <f t="shared" ref="AQ3:AQ20" si="0">C3+H3+L3+AA3+AB3+AN3+AO3+AP3</f>
        <v>13598.576119895564</v>
      </c>
    </row>
    <row r="4" spans="1:45" ht="12.75" customHeight="1">
      <c r="A4" s="17" t="s">
        <v>2</v>
      </c>
      <c r="B4" s="18"/>
      <c r="C4" s="19">
        <f>SUM(D4:G4)</f>
        <v>9.3109921176560011</v>
      </c>
      <c r="D4" s="20">
        <v>0</v>
      </c>
      <c r="E4" s="21">
        <v>8.9073084500000004</v>
      </c>
      <c r="F4" s="22"/>
      <c r="G4" s="22">
        <v>0.40368366765599989</v>
      </c>
      <c r="H4" s="23">
        <f>SUM(I4:K4)</f>
        <v>8.8697459999999992</v>
      </c>
      <c r="I4" s="24"/>
      <c r="J4" s="25"/>
      <c r="K4" s="25">
        <v>8.8697459999999992</v>
      </c>
      <c r="L4" s="23">
        <f>SUM(M4:Z4)</f>
        <v>1790.4711622101411</v>
      </c>
      <c r="M4" s="24">
        <v>0</v>
      </c>
      <c r="N4" s="24">
        <v>18.105</v>
      </c>
      <c r="O4" s="25"/>
      <c r="P4" s="25">
        <v>433.62034337999995</v>
      </c>
      <c r="Q4" s="25">
        <v>5.9879747386368001</v>
      </c>
      <c r="R4" s="25">
        <v>0.47673116375999997</v>
      </c>
      <c r="S4" s="25">
        <v>962.45417516139128</v>
      </c>
      <c r="T4" s="25">
        <v>37.724257284700002</v>
      </c>
      <c r="U4" s="25">
        <v>316.4189578548112</v>
      </c>
      <c r="V4" s="25">
        <v>0.22210239784184876</v>
      </c>
      <c r="W4" s="22">
        <v>9.016279913</v>
      </c>
      <c r="X4" s="22">
        <v>1.7206643999999997E-2</v>
      </c>
      <c r="Y4" s="22">
        <v>4.784151999999999E-3</v>
      </c>
      <c r="Z4" s="25">
        <v>6.4233495200000004</v>
      </c>
      <c r="AA4" s="23">
        <v>0</v>
      </c>
      <c r="AB4" s="26">
        <f>SUM(AC4:AM4)</f>
        <v>2.8858024799999996E-3</v>
      </c>
      <c r="AC4" s="27"/>
      <c r="AD4" s="25"/>
      <c r="AE4" s="25">
        <v>2.8858024799999996E-3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31.83121139</v>
      </c>
      <c r="AP4" s="26"/>
      <c r="AQ4" s="29">
        <f t="shared" si="0"/>
        <v>1840.4859975202769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128.53879204910621</v>
      </c>
      <c r="M5" s="24"/>
      <c r="N5" s="24"/>
      <c r="O5" s="25"/>
      <c r="P5" s="25"/>
      <c r="Q5" s="25"/>
      <c r="R5" s="25"/>
      <c r="S5" s="25">
        <v>23.696508519774007</v>
      </c>
      <c r="T5" s="25"/>
      <c r="U5" s="25">
        <v>104.84228352933221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128.53879204910621</v>
      </c>
    </row>
    <row r="6" spans="1:45" ht="12.75" customHeight="1" thickBot="1">
      <c r="A6" s="30" t="s">
        <v>4</v>
      </c>
      <c r="B6" s="31"/>
      <c r="C6" s="19">
        <f>SUM(D6:G6)</f>
        <v>155.26435651398248</v>
      </c>
      <c r="D6" s="32">
        <v>148.553498653753</v>
      </c>
      <c r="E6" s="22">
        <v>5.5182532106401219</v>
      </c>
      <c r="F6" s="33"/>
      <c r="G6" s="33">
        <v>1.1926046495893485</v>
      </c>
      <c r="H6" s="34">
        <f>SUM(I6:K6)</f>
        <v>477.90354239997208</v>
      </c>
      <c r="I6" s="35">
        <v>470.64100039997209</v>
      </c>
      <c r="J6" s="35">
        <v>0</v>
      </c>
      <c r="K6" s="35">
        <v>7.2625420000000007</v>
      </c>
      <c r="L6" s="34">
        <f>SUM(M6:Z6)</f>
        <v>155.29663488893573</v>
      </c>
      <c r="M6" s="24">
        <v>131.91540000000001</v>
      </c>
      <c r="N6" s="24">
        <v>5.3249999999999993</v>
      </c>
      <c r="O6" s="25"/>
      <c r="P6" s="25">
        <v>11.88495739041778</v>
      </c>
      <c r="Q6" s="25">
        <v>-32.993711018401761</v>
      </c>
      <c r="R6" s="25">
        <v>2.1153777808800038</v>
      </c>
      <c r="S6" s="25">
        <v>33.907947170871473</v>
      </c>
      <c r="T6" s="25">
        <v>-0.41187664700000065</v>
      </c>
      <c r="U6" s="25">
        <v>20.336442141320198</v>
      </c>
      <c r="V6" s="25">
        <v>-11.361721059894943</v>
      </c>
      <c r="W6" s="33">
        <v>-5.4211808692569976</v>
      </c>
      <c r="X6" s="33">
        <v>0</v>
      </c>
      <c r="Y6" s="33">
        <v>0</v>
      </c>
      <c r="Z6" s="35">
        <v>0</v>
      </c>
      <c r="AA6" s="34">
        <v>13.776851675470725</v>
      </c>
      <c r="AB6" s="37">
        <f>SUM(AC6:AM6)</f>
        <v>-2.1172169422381057</v>
      </c>
      <c r="AC6" s="38"/>
      <c r="AD6" s="36"/>
      <c r="AE6" s="36">
        <v>1.2741511567679997</v>
      </c>
      <c r="AF6" s="36"/>
      <c r="AG6" s="36"/>
      <c r="AH6" s="36"/>
      <c r="AI6" s="36">
        <v>-0.80191115919730549</v>
      </c>
      <c r="AJ6" s="36">
        <v>-2.5894569398087999</v>
      </c>
      <c r="AK6" s="35"/>
      <c r="AL6" s="35"/>
      <c r="AM6" s="33"/>
      <c r="AN6" s="40"/>
      <c r="AO6" s="40"/>
      <c r="AP6" s="37"/>
      <c r="AQ6" s="41">
        <f t="shared" si="0"/>
        <v>800.12416853612297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1485.1493536469654</v>
      </c>
      <c r="D7" s="57">
        <f t="shared" si="1"/>
        <v>1434.4822800406171</v>
      </c>
      <c r="E7" s="54">
        <f t="shared" si="1"/>
        <v>37.822885760640119</v>
      </c>
      <c r="F7" s="54">
        <f t="shared" si="1"/>
        <v>0</v>
      </c>
      <c r="G7" s="54">
        <f t="shared" si="1"/>
        <v>12.84418784570825</v>
      </c>
      <c r="H7" s="56">
        <f t="shared" si="1"/>
        <v>789.83641409462939</v>
      </c>
      <c r="I7" s="57">
        <f t="shared" si="1"/>
        <v>663.73961809462935</v>
      </c>
      <c r="J7" s="54">
        <f t="shared" si="1"/>
        <v>127.70399999999999</v>
      </c>
      <c r="K7" s="54">
        <f t="shared" si="1"/>
        <v>-1.6072039999999985</v>
      </c>
      <c r="L7" s="56">
        <f t="shared" si="1"/>
        <v>6502.2042209880619</v>
      </c>
      <c r="M7" s="57">
        <f t="shared" si="1"/>
        <v>3137.3367999999996</v>
      </c>
      <c r="N7" s="57">
        <f t="shared" ref="N7" si="2">N2+N3-N4-N5+N6</f>
        <v>-12.780000000000001</v>
      </c>
      <c r="O7" s="54">
        <f t="shared" si="1"/>
        <v>0</v>
      </c>
      <c r="P7" s="54">
        <f t="shared" si="1"/>
        <v>658.01560140665617</v>
      </c>
      <c r="Q7" s="54">
        <f t="shared" si="1"/>
        <v>493.73326942648532</v>
      </c>
      <c r="R7" s="54">
        <f t="shared" si="1"/>
        <v>765.07531325903994</v>
      </c>
      <c r="S7" s="54">
        <f t="shared" si="1"/>
        <v>-755.80343362667804</v>
      </c>
      <c r="T7" s="54">
        <f t="shared" si="1"/>
        <v>66.419421368299993</v>
      </c>
      <c r="U7" s="54">
        <f t="shared" si="1"/>
        <v>1781.9495681167709</v>
      </c>
      <c r="V7" s="54">
        <f t="shared" si="1"/>
        <v>113.77115327165704</v>
      </c>
      <c r="W7" s="54">
        <f t="shared" si="1"/>
        <v>-14.437460782256998</v>
      </c>
      <c r="X7" s="54">
        <f t="shared" si="1"/>
        <v>238.17835560471167</v>
      </c>
      <c r="Y7" s="54">
        <f t="shared" si="1"/>
        <v>0.97265810317604096</v>
      </c>
      <c r="Z7" s="54">
        <f t="shared" si="1"/>
        <v>29.772974840200902</v>
      </c>
      <c r="AA7" s="56">
        <f t="shared" si="1"/>
        <v>4040.9392971238017</v>
      </c>
      <c r="AB7" s="56">
        <f t="shared" si="1"/>
        <v>822.33019138765576</v>
      </c>
      <c r="AC7" s="57">
        <f t="shared" si="1"/>
        <v>69.001988581977614</v>
      </c>
      <c r="AD7" s="54">
        <f t="shared" si="1"/>
        <v>344.90112829599997</v>
      </c>
      <c r="AE7" s="54">
        <f t="shared" si="1"/>
        <v>194.66225329370215</v>
      </c>
      <c r="AF7" s="54">
        <f t="shared" ref="AF7" si="3">AF2+AF3-AF4-AF5+AF6</f>
        <v>44.362735544742847</v>
      </c>
      <c r="AG7" s="54">
        <f t="shared" si="1"/>
        <v>42.979400797369799</v>
      </c>
      <c r="AH7" s="54">
        <f t="shared" si="1"/>
        <v>12.923532256094104</v>
      </c>
      <c r="AI7" s="54">
        <f t="shared" si="1"/>
        <v>56.682500882429146</v>
      </c>
      <c r="AJ7" s="54">
        <f t="shared" ref="AJ7" si="4">AJ2+AJ3-AJ4-AJ5+AJ6</f>
        <v>28.640216135263202</v>
      </c>
      <c r="AK7" s="53">
        <f t="shared" si="1"/>
        <v>5.5539877132800002E-2</v>
      </c>
      <c r="AL7" s="53">
        <f t="shared" ref="AL7" si="5">AL2+AL3-AL4-AL5+AL6</f>
        <v>9.3684115080924091</v>
      </c>
      <c r="AM7" s="57">
        <f t="shared" si="1"/>
        <v>18.752484214851908</v>
      </c>
      <c r="AN7" s="56">
        <f t="shared" si="1"/>
        <v>45.712976097023905</v>
      </c>
      <c r="AO7" s="56">
        <f t="shared" si="1"/>
        <v>35.558832885999983</v>
      </c>
      <c r="AP7" s="182">
        <f t="shared" si="1"/>
        <v>0</v>
      </c>
      <c r="AQ7" s="111">
        <f t="shared" si="0"/>
        <v>13721.731286224138</v>
      </c>
      <c r="AR7" s="2"/>
      <c r="AS7" s="49">
        <f>AQ7/0.95</f>
        <v>14443.927669709619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1485.1493536469654</v>
      </c>
      <c r="D8" s="185">
        <f t="shared" si="6"/>
        <v>1434.4822800406171</v>
      </c>
      <c r="E8" s="188">
        <f t="shared" si="6"/>
        <v>37.822885760640119</v>
      </c>
      <c r="F8" s="189">
        <f t="shared" si="6"/>
        <v>0</v>
      </c>
      <c r="G8" s="189">
        <f t="shared" si="6"/>
        <v>12.84418784570825</v>
      </c>
      <c r="H8" s="190">
        <f t="shared" si="6"/>
        <v>789.83641409462939</v>
      </c>
      <c r="I8" s="185">
        <f t="shared" si="6"/>
        <v>663.73961809462935</v>
      </c>
      <c r="J8" s="188">
        <f t="shared" si="6"/>
        <v>127.70399999999999</v>
      </c>
      <c r="K8" s="188">
        <f t="shared" si="6"/>
        <v>-1.6072039999999985</v>
      </c>
      <c r="L8" s="190">
        <f t="shared" si="6"/>
        <v>6233.2802324399736</v>
      </c>
      <c r="M8" s="185">
        <f t="shared" si="6"/>
        <v>3137.3367999999996</v>
      </c>
      <c r="N8" s="185">
        <f t="shared" si="6"/>
        <v>-12.780000000000001</v>
      </c>
      <c r="O8" s="188">
        <f t="shared" si="6"/>
        <v>0</v>
      </c>
      <c r="P8" s="188">
        <f t="shared" si="6"/>
        <v>658.01560140665617</v>
      </c>
      <c r="Q8" s="188">
        <f t="shared" si="6"/>
        <v>493.73326942648532</v>
      </c>
      <c r="R8" s="188">
        <f t="shared" si="6"/>
        <v>765.07531325903994</v>
      </c>
      <c r="S8" s="188">
        <f t="shared" si="6"/>
        <v>-755.80343362667804</v>
      </c>
      <c r="T8" s="188">
        <f t="shared" si="6"/>
        <v>66.419421368299993</v>
      </c>
      <c r="U8" s="188">
        <f t="shared" si="6"/>
        <v>1781.9495681167709</v>
      </c>
      <c r="V8" s="188">
        <f t="shared" si="6"/>
        <v>113.77115327165704</v>
      </c>
      <c r="W8" s="189">
        <f t="shared" si="6"/>
        <v>-14.437460782256998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4040.9392971238017</v>
      </c>
      <c r="AB8" s="196">
        <f t="shared" si="6"/>
        <v>822.33019138765576</v>
      </c>
      <c r="AC8" s="185">
        <f t="shared" si="6"/>
        <v>69.001988581977614</v>
      </c>
      <c r="AD8" s="188">
        <f t="shared" si="6"/>
        <v>344.90112829599997</v>
      </c>
      <c r="AE8" s="188">
        <f t="shared" si="6"/>
        <v>194.66225329370215</v>
      </c>
      <c r="AF8" s="188">
        <f t="shared" si="6"/>
        <v>44.362735544742847</v>
      </c>
      <c r="AG8" s="188">
        <f t="shared" si="6"/>
        <v>42.979400797369799</v>
      </c>
      <c r="AH8" s="188">
        <f t="shared" si="6"/>
        <v>12.923532256094104</v>
      </c>
      <c r="AI8" s="188">
        <f t="shared" si="6"/>
        <v>56.682500882429146</v>
      </c>
      <c r="AJ8" s="188">
        <f t="shared" ref="AJ8" si="7">AJ7-AJ27</f>
        <v>28.640216135263202</v>
      </c>
      <c r="AK8" s="210">
        <f t="shared" si="6"/>
        <v>5.5539877132800002E-2</v>
      </c>
      <c r="AL8" s="210">
        <f t="shared" si="6"/>
        <v>9.3684115080924091</v>
      </c>
      <c r="AM8" s="185">
        <f t="shared" si="6"/>
        <v>18.752484214851908</v>
      </c>
      <c r="AN8" s="190">
        <f t="shared" si="6"/>
        <v>45.712976097023905</v>
      </c>
      <c r="AO8" s="190">
        <f t="shared" si="6"/>
        <v>35.558832885999983</v>
      </c>
      <c r="AP8" s="185">
        <f t="shared" si="6"/>
        <v>0</v>
      </c>
      <c r="AQ8" s="186">
        <f t="shared" si="0"/>
        <v>13452.807297676049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1160.1104733552247</v>
      </c>
      <c r="D9" s="53">
        <f t="shared" si="8"/>
        <v>1160.1104733552247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648.96175409510033</v>
      </c>
      <c r="I9" s="53">
        <f t="shared" si="8"/>
        <v>648.96175409510033</v>
      </c>
      <c r="J9" s="54">
        <f t="shared" si="8"/>
        <v>0</v>
      </c>
      <c r="K9" s="54">
        <f t="shared" si="8"/>
        <v>0</v>
      </c>
      <c r="L9" s="56">
        <f t="shared" si="8"/>
        <v>3198.5465797486618</v>
      </c>
      <c r="M9" s="54">
        <f t="shared" si="8"/>
        <v>3137.3368</v>
      </c>
      <c r="N9" s="54">
        <f t="shared" ref="N9" si="9">SUM(N10:N14)</f>
        <v>5.3249999999999993</v>
      </c>
      <c r="O9" s="54">
        <f t="shared" si="8"/>
        <v>8.7413981759999988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39.385257909776691</v>
      </c>
      <c r="T9" s="54">
        <f t="shared" si="8"/>
        <v>0.49079650780767087</v>
      </c>
      <c r="U9" s="54">
        <f t="shared" si="8"/>
        <v>7.2673271550774992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2331.8355326723245</v>
      </c>
      <c r="AB9" s="57">
        <f t="shared" si="8"/>
        <v>112.26560229532269</v>
      </c>
      <c r="AC9" s="58">
        <f t="shared" si="8"/>
        <v>0</v>
      </c>
      <c r="AD9" s="54">
        <f t="shared" si="8"/>
        <v>0</v>
      </c>
      <c r="AE9" s="54">
        <f t="shared" si="8"/>
        <v>40.531890807013056</v>
      </c>
      <c r="AF9" s="54">
        <f t="shared" ref="AF9" si="10">SUM(AF10:AF14)</f>
        <v>24.605001508862081</v>
      </c>
      <c r="AG9" s="54">
        <f t="shared" si="8"/>
        <v>42.979400797369799</v>
      </c>
      <c r="AH9" s="54">
        <f t="shared" si="8"/>
        <v>4.149309182077757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18.355631911137912</v>
      </c>
      <c r="AO9" s="56">
        <f t="shared" si="8"/>
        <v>49.016600935999996</v>
      </c>
      <c r="AP9" s="57">
        <f t="shared" si="8"/>
        <v>0</v>
      </c>
      <c r="AQ9" s="59">
        <f t="shared" si="0"/>
        <v>7519.0921750137722</v>
      </c>
      <c r="AR9" s="2"/>
    </row>
    <row r="10" spans="1:45" ht="12.75" customHeight="1">
      <c r="A10" s="60" t="s">
        <v>220</v>
      </c>
      <c r="B10" s="61"/>
      <c r="C10" s="62">
        <f>SUM(D10:G10)</f>
        <v>1160.1104733552247</v>
      </c>
      <c r="D10" s="63">
        <v>1160.1104733552247</v>
      </c>
      <c r="E10" s="64"/>
      <c r="F10" s="65"/>
      <c r="G10" s="65"/>
      <c r="H10" s="66">
        <f>SUM(I10:K10)</f>
        <v>549.99918274545769</v>
      </c>
      <c r="I10" s="63">
        <v>549.99918274545769</v>
      </c>
      <c r="J10" s="64">
        <v>0</v>
      </c>
      <c r="K10" s="64"/>
      <c r="L10" s="66">
        <f>SUM(M10:Z10)</f>
        <v>46.652585064854193</v>
      </c>
      <c r="M10" s="64"/>
      <c r="N10" s="64"/>
      <c r="O10" s="64"/>
      <c r="P10" s="64"/>
      <c r="Q10" s="64"/>
      <c r="R10" s="64"/>
      <c r="S10" s="64">
        <v>39.385257909776691</v>
      </c>
      <c r="T10" s="64"/>
      <c r="U10" s="64">
        <v>7.2673271550774992</v>
      </c>
      <c r="V10" s="64"/>
      <c r="W10" s="65"/>
      <c r="X10" s="65"/>
      <c r="Y10" s="65"/>
      <c r="Z10" s="64"/>
      <c r="AA10" s="66">
        <v>1994.4962718704596</v>
      </c>
      <c r="AB10" s="67">
        <f>SUM(AC10:AM10)</f>
        <v>103.84488706524493</v>
      </c>
      <c r="AC10" s="68"/>
      <c r="AD10" s="64"/>
      <c r="AE10" s="64">
        <v>36.260484759013053</v>
      </c>
      <c r="AF10" s="64">
        <v>24.605001508862081</v>
      </c>
      <c r="AG10" s="64">
        <v>42.979400797369799</v>
      </c>
      <c r="AH10" s="64"/>
      <c r="AI10" s="64"/>
      <c r="AJ10" s="64"/>
      <c r="AK10" s="63"/>
      <c r="AL10" s="63"/>
      <c r="AM10" s="65"/>
      <c r="AN10" s="70">
        <v>18.355631911137912</v>
      </c>
      <c r="AO10" s="66"/>
      <c r="AP10" s="67"/>
      <c r="AQ10" s="71">
        <f t="shared" si="0"/>
        <v>3873.4590320123798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7.3137987180636967</v>
      </c>
      <c r="I11" s="24">
        <v>7.3137987180636967</v>
      </c>
      <c r="J11" s="25"/>
      <c r="K11" s="25"/>
      <c r="L11" s="23">
        <f>SUM(M11:Z11)</f>
        <v>9.2321946838076698</v>
      </c>
      <c r="M11" s="25"/>
      <c r="N11" s="127"/>
      <c r="O11" s="127">
        <v>8.7413981759999988</v>
      </c>
      <c r="P11" s="25"/>
      <c r="Q11" s="25"/>
      <c r="R11" s="25"/>
      <c r="S11" s="25">
        <v>0</v>
      </c>
      <c r="T11" s="25">
        <v>0.49079650780767087</v>
      </c>
      <c r="U11" s="25">
        <v>0</v>
      </c>
      <c r="V11" s="25"/>
      <c r="W11" s="22"/>
      <c r="X11" s="22"/>
      <c r="Y11" s="22"/>
      <c r="Z11" s="25"/>
      <c r="AA11" s="23">
        <v>278.58501616409148</v>
      </c>
      <c r="AB11" s="26">
        <f>SUM(AC11:AM11)</f>
        <v>8.4207152300777572</v>
      </c>
      <c r="AC11" s="27"/>
      <c r="AD11" s="25"/>
      <c r="AE11" s="25">
        <v>4.2714060479999993</v>
      </c>
      <c r="AF11" s="25"/>
      <c r="AG11" s="25"/>
      <c r="AH11" s="25">
        <v>4.149309182077757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303.55172479604062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29.801018935999998</v>
      </c>
      <c r="AP12" s="26"/>
      <c r="AQ12" s="29">
        <f t="shared" si="0"/>
        <v>29.801018935999998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91.648772631578964</v>
      </c>
      <c r="I13" s="24">
        <v>91.648772631578964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91.648772631578964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3142.6617999999999</v>
      </c>
      <c r="M14" s="76">
        <v>3137.3368</v>
      </c>
      <c r="N14" s="76">
        <v>5.3249999999999993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58.754244637773425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19.215581999999998</v>
      </c>
      <c r="AP14" s="79"/>
      <c r="AQ14" s="82">
        <f t="shared" si="0"/>
        <v>3220.631626637773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87.066334000000012</v>
      </c>
      <c r="I15" s="85">
        <f t="shared" si="13"/>
        <v>0</v>
      </c>
      <c r="J15" s="86">
        <f t="shared" si="13"/>
        <v>0</v>
      </c>
      <c r="K15" s="86">
        <f t="shared" si="13"/>
        <v>87.066334000000012</v>
      </c>
      <c r="L15" s="88">
        <f t="shared" si="13"/>
        <v>3100.4499153283145</v>
      </c>
      <c r="M15" s="86">
        <f t="shared" si="13"/>
        <v>0</v>
      </c>
      <c r="N15" s="86">
        <f t="shared" si="13"/>
        <v>0</v>
      </c>
      <c r="O15" s="86">
        <f t="shared" si="13"/>
        <v>39.365629364283173</v>
      </c>
      <c r="P15" s="86">
        <f t="shared" si="13"/>
        <v>587.00931856235991</v>
      </c>
      <c r="Q15" s="86">
        <f t="shared" si="13"/>
        <v>139.33763876760005</v>
      </c>
      <c r="R15" s="86">
        <f t="shared" si="13"/>
        <v>0</v>
      </c>
      <c r="S15" s="86">
        <f t="shared" si="13"/>
        <v>946.93779043262703</v>
      </c>
      <c r="T15" s="86">
        <f t="shared" si="13"/>
        <v>81.813521949600002</v>
      </c>
      <c r="U15" s="86">
        <f t="shared" si="13"/>
        <v>1295.8924299065873</v>
      </c>
      <c r="V15" s="86">
        <f t="shared" si="13"/>
        <v>0</v>
      </c>
      <c r="W15" s="87">
        <f t="shared" si="13"/>
        <v>10.093586345256998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1938.5743144093344</v>
      </c>
      <c r="AP15" s="89">
        <f t="shared" si="13"/>
        <v>0</v>
      </c>
      <c r="AQ15" s="91">
        <f t="shared" si="0"/>
        <v>5126.0905637376491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1737.495899172003</v>
      </c>
      <c r="AP16" s="67"/>
      <c r="AQ16" s="92">
        <f>C16+H16+L16+AA16+AO16+AP16</f>
        <v>1737.495899172003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182.86602689418905</v>
      </c>
      <c r="AP17" s="26"/>
      <c r="AQ17" s="29">
        <f>C17+H17+L17+AA17+AO17+AP17</f>
        <v>182.86602689418905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18.212388343142397</v>
      </c>
      <c r="AP18" s="26"/>
      <c r="AQ18" s="29">
        <f t="shared" si="0"/>
        <v>18.212388343142397</v>
      </c>
    </row>
    <row r="19" spans="1:44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87.066334000000012</v>
      </c>
      <c r="I19" s="24"/>
      <c r="J19" s="25"/>
      <c r="K19" s="25">
        <v>87.066334000000012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87.066334000000012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3100.4499153283145</v>
      </c>
      <c r="M20" s="76"/>
      <c r="N20" s="76"/>
      <c r="O20" s="76">
        <v>39.365629364283173</v>
      </c>
      <c r="P20" s="76">
        <v>587.00931856235991</v>
      </c>
      <c r="Q20" s="76">
        <v>139.33763876760005</v>
      </c>
      <c r="R20" s="76">
        <v>0</v>
      </c>
      <c r="S20" s="76">
        <v>946.93779043262703</v>
      </c>
      <c r="T20" s="76">
        <v>81.813521949600002</v>
      </c>
      <c r="U20" s="76">
        <v>1295.8924299065873</v>
      </c>
      <c r="V20" s="76"/>
      <c r="W20" s="77">
        <v>10.093586345256998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3100.4499153283145</v>
      </c>
    </row>
    <row r="21" spans="1:44" ht="12.75" customHeight="1">
      <c r="A21" s="93" t="s">
        <v>7</v>
      </c>
      <c r="B21" s="94"/>
      <c r="C21" s="95">
        <f>SUM(C22:C24)</f>
        <v>17.197479693013754</v>
      </c>
      <c r="D21" s="96">
        <f>SUM(D22:D24)</f>
        <v>-11.292365000000002</v>
      </c>
      <c r="E21" s="97">
        <f>SUM(E22:E24)</f>
        <v>28.489844693013758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-18.19450505671319</v>
      </c>
      <c r="M21" s="97">
        <f t="shared" ref="M21:AA21" si="15">SUM(M22:M24)</f>
        <v>0</v>
      </c>
      <c r="N21" s="97">
        <f t="shared" ref="N21" si="16">SUM(N22:N24)</f>
        <v>18.105</v>
      </c>
      <c r="O21" s="97">
        <f t="shared" si="15"/>
        <v>0</v>
      </c>
      <c r="P21" s="97">
        <f t="shared" si="15"/>
        <v>-18.08029278888889</v>
      </c>
      <c r="Q21" s="97">
        <f t="shared" si="15"/>
        <v>169.09571529760004</v>
      </c>
      <c r="R21" s="97">
        <f t="shared" si="15"/>
        <v>-168.71280274895997</v>
      </c>
      <c r="S21" s="97">
        <f t="shared" si="15"/>
        <v>0.56981287485875698</v>
      </c>
      <c r="T21" s="97">
        <f t="shared" si="15"/>
        <v>0</v>
      </c>
      <c r="U21" s="97">
        <f t="shared" si="15"/>
        <v>-1.9744579983093757</v>
      </c>
      <c r="V21" s="97">
        <f t="shared" si="15"/>
        <v>-17.197479693013758</v>
      </c>
      <c r="W21" s="98">
        <f t="shared" si="15"/>
        <v>0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-413.95865675511038</v>
      </c>
      <c r="AC21" s="101">
        <f t="shared" si="17"/>
        <v>-69.001988581977614</v>
      </c>
      <c r="AD21" s="97">
        <f t="shared" si="17"/>
        <v>-344.90112829599997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-5.5539877132800002E-2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413.95865675511038</v>
      </c>
      <c r="AP21" s="100">
        <f t="shared" si="17"/>
        <v>0</v>
      </c>
      <c r="AQ21" s="102">
        <f t="shared" si="17"/>
        <v>-0.99702536369943573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-413.95865675511038</v>
      </c>
      <c r="AC22" s="68">
        <f>-AC2</f>
        <v>-69.001988581977614</v>
      </c>
      <c r="AD22" s="64">
        <f>-AD2</f>
        <v>-344.90112829599997</v>
      </c>
      <c r="AE22" s="64"/>
      <c r="AF22" s="64"/>
      <c r="AG22" s="127"/>
      <c r="AH22" s="127"/>
      <c r="AI22" s="127"/>
      <c r="AJ22" s="127"/>
      <c r="AK22" s="63">
        <v>-5.5539877132800002E-2</v>
      </c>
      <c r="AL22" s="127"/>
      <c r="AM22" s="65"/>
      <c r="AN22" s="70"/>
      <c r="AO22" s="66">
        <f>-(C22+H22+L22+AA22+AB22)</f>
        <v>413.95865675511038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17.197479693013754</v>
      </c>
      <c r="D24" s="207">
        <v>-11.292365000000002</v>
      </c>
      <c r="E24" s="36">
        <f>-D24-V24</f>
        <v>28.489844693013758</v>
      </c>
      <c r="F24" s="33"/>
      <c r="G24" s="33">
        <v>0</v>
      </c>
      <c r="H24" s="34"/>
      <c r="I24" s="39"/>
      <c r="J24" s="36"/>
      <c r="K24" s="36"/>
      <c r="L24" s="34">
        <f>SUM(N24:Z24)</f>
        <v>-18.19450505671319</v>
      </c>
      <c r="M24" s="36"/>
      <c r="N24" s="36">
        <v>18.105</v>
      </c>
      <c r="O24" s="36"/>
      <c r="P24" s="36">
        <v>-18.08029278888889</v>
      </c>
      <c r="Q24" s="36">
        <v>169.09571529760004</v>
      </c>
      <c r="R24" s="36">
        <v>-168.71280274895997</v>
      </c>
      <c r="S24" s="36">
        <v>0.56981287485875698</v>
      </c>
      <c r="T24" s="36"/>
      <c r="U24" s="36">
        <v>-1.9744579983093757</v>
      </c>
      <c r="V24" s="33">
        <v>-17.197479693013758</v>
      </c>
      <c r="W24" s="33">
        <v>0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-0.99702536369943573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14.46737289271303</v>
      </c>
      <c r="I25" s="104">
        <v>14.46737289271303</v>
      </c>
      <c r="J25" s="105"/>
      <c r="K25" s="105"/>
      <c r="L25" s="88">
        <f>SUM(O25:Z25)</f>
        <v>83.429000032843248</v>
      </c>
      <c r="M25" s="105"/>
      <c r="N25" s="105"/>
      <c r="O25" s="105">
        <v>72.961763492976132</v>
      </c>
      <c r="P25" s="105"/>
      <c r="Q25" s="105"/>
      <c r="R25" s="105"/>
      <c r="S25" s="105">
        <v>0</v>
      </c>
      <c r="T25" s="105">
        <v>10.318705443987364</v>
      </c>
      <c r="U25" s="105">
        <v>0.1485310958797475</v>
      </c>
      <c r="V25" s="105"/>
      <c r="W25" s="104"/>
      <c r="X25" s="104"/>
      <c r="Y25" s="104"/>
      <c r="Z25" s="105"/>
      <c r="AA25" s="88">
        <v>73.357564861246871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247.57848292522326</v>
      </c>
      <c r="AP25" s="89"/>
      <c r="AQ25" s="107">
        <f>C25+H25+L25+AA25+AB25+AN25+AO25+AP25</f>
        <v>418.83242071202642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342.23635998475447</v>
      </c>
      <c r="D26" s="108">
        <f t="shared" si="20"/>
        <v>263.07944168539234</v>
      </c>
      <c r="E26" s="46">
        <f t="shared" si="20"/>
        <v>66.31273045365387</v>
      </c>
      <c r="F26" s="46">
        <f t="shared" si="20"/>
        <v>0</v>
      </c>
      <c r="G26" s="46">
        <f t="shared" si="20"/>
        <v>12.84418784570825</v>
      </c>
      <c r="H26" s="47">
        <f t="shared" si="20"/>
        <v>213.47362110681604</v>
      </c>
      <c r="I26" s="108">
        <f t="shared" si="20"/>
        <v>0.31049110681598791</v>
      </c>
      <c r="J26" s="46">
        <f t="shared" si="20"/>
        <v>127.70399999999999</v>
      </c>
      <c r="K26" s="46">
        <f t="shared" si="20"/>
        <v>85.459130000000016</v>
      </c>
      <c r="L26" s="47">
        <f t="shared" si="20"/>
        <v>6302.484051478159</v>
      </c>
      <c r="M26" s="46">
        <f t="shared" si="20"/>
        <v>-4.5474735088646412E-13</v>
      </c>
      <c r="N26" s="46">
        <f t="shared" si="20"/>
        <v>0</v>
      </c>
      <c r="O26" s="46">
        <f t="shared" si="20"/>
        <v>-42.337532304692957</v>
      </c>
      <c r="P26" s="46">
        <f t="shared" si="20"/>
        <v>1226.9446271801271</v>
      </c>
      <c r="Q26" s="46">
        <f t="shared" si="20"/>
        <v>802.16662349168541</v>
      </c>
      <c r="R26" s="46">
        <f t="shared" si="20"/>
        <v>596.36251051008003</v>
      </c>
      <c r="S26" s="46">
        <f t="shared" si="20"/>
        <v>152.31891177103108</v>
      </c>
      <c r="T26" s="46">
        <f t="shared" si="20"/>
        <v>137.42344136610495</v>
      </c>
      <c r="U26" s="46">
        <f t="shared" si="20"/>
        <v>3068.4516817740919</v>
      </c>
      <c r="V26" s="46">
        <f t="shared" si="20"/>
        <v>96.57367357864328</v>
      </c>
      <c r="W26" s="46">
        <f t="shared" si="20"/>
        <v>-4.3438744370000002</v>
      </c>
      <c r="X26" s="46">
        <f t="shared" si="20"/>
        <v>238.17835560471167</v>
      </c>
      <c r="Y26" s="46">
        <f t="shared" si="20"/>
        <v>0.97265810317604096</v>
      </c>
      <c r="Z26" s="46">
        <f t="shared" si="20"/>
        <v>29.772974840200902</v>
      </c>
      <c r="AA26" s="47">
        <f t="shared" si="20"/>
        <v>1635.7461995902304</v>
      </c>
      <c r="AB26" s="45">
        <f t="shared" si="20"/>
        <v>296.10593233722273</v>
      </c>
      <c r="AC26" s="58">
        <f t="shared" si="20"/>
        <v>0</v>
      </c>
      <c r="AD26" s="54">
        <f t="shared" si="20"/>
        <v>0</v>
      </c>
      <c r="AE26" s="54">
        <f t="shared" si="20"/>
        <v>154.13036248668908</v>
      </c>
      <c r="AF26" s="54">
        <f t="shared" si="20"/>
        <v>19.757734035880766</v>
      </c>
      <c r="AG26" s="54">
        <f t="shared" si="20"/>
        <v>0</v>
      </c>
      <c r="AH26" s="54">
        <f t="shared" si="20"/>
        <v>8.7742230740163478</v>
      </c>
      <c r="AI26" s="54">
        <f t="shared" si="20"/>
        <v>56.682500882429146</v>
      </c>
      <c r="AJ26" s="54">
        <f t="shared" ref="AJ26" si="21">AJ7-AJ9+AJ15+AJ21-AJ25</f>
        <v>28.640216135263202</v>
      </c>
      <c r="AK26" s="53">
        <f t="shared" si="20"/>
        <v>0</v>
      </c>
      <c r="AL26" s="53">
        <f t="shared" si="20"/>
        <v>9.3684115080924091</v>
      </c>
      <c r="AM26" s="109">
        <f t="shared" si="20"/>
        <v>18.752484214851908</v>
      </c>
      <c r="AN26" s="47">
        <f t="shared" si="20"/>
        <v>27.357344185885992</v>
      </c>
      <c r="AO26" s="47">
        <f t="shared" si="20"/>
        <v>2091.4967201892214</v>
      </c>
      <c r="AP26" s="45">
        <f t="shared" si="20"/>
        <v>0</v>
      </c>
      <c r="AQ26" s="48">
        <f>C26+H26+L26+AA26+AB26+AN26+AO26+AP26</f>
        <v>10908.90022887229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268.92398854808857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238.17835560471167</v>
      </c>
      <c r="Y27" s="55">
        <f t="shared" si="23"/>
        <v>0.97265810317604096</v>
      </c>
      <c r="Z27" s="54">
        <f t="shared" si="23"/>
        <v>29.772974840200902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268.92398854808857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268.92398854808857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238.17835560471167</v>
      </c>
      <c r="Y28" s="98">
        <f>Y26</f>
        <v>0.97265810317604096</v>
      </c>
      <c r="Z28" s="97">
        <f>Z26</f>
        <v>29.772974840200902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268.92398854808857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338.75222291772309</v>
      </c>
      <c r="D29" s="53">
        <f t="shared" si="25"/>
        <v>261.8995947746202</v>
      </c>
      <c r="E29" s="54">
        <f t="shared" si="25"/>
        <v>64.937681004679987</v>
      </c>
      <c r="F29" s="55">
        <f t="shared" si="25"/>
        <v>0</v>
      </c>
      <c r="G29" s="55">
        <f t="shared" si="25"/>
        <v>11.914947138422903</v>
      </c>
      <c r="H29" s="56">
        <f t="shared" si="25"/>
        <v>215.27457503515998</v>
      </c>
      <c r="I29" s="53">
        <f t="shared" si="25"/>
        <v>0.7425750351599999</v>
      </c>
      <c r="J29" s="53">
        <f t="shared" si="25"/>
        <v>127.70399999999999</v>
      </c>
      <c r="K29" s="53">
        <f t="shared" si="25"/>
        <v>86.828000000000003</v>
      </c>
      <c r="L29" s="56">
        <f t="shared" si="25"/>
        <v>6087.8952635948417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1272.4461135624158</v>
      </c>
      <c r="Q29" s="54">
        <f t="shared" si="25"/>
        <v>758.38018698624012</v>
      </c>
      <c r="R29" s="54">
        <f t="shared" si="25"/>
        <v>585.6714349699655</v>
      </c>
      <c r="S29" s="54">
        <f t="shared" si="25"/>
        <v>113.08125496290472</v>
      </c>
      <c r="T29" s="54">
        <f t="shared" si="25"/>
        <v>137.00651089999999</v>
      </c>
      <c r="U29" s="54">
        <f t="shared" si="25"/>
        <v>3120.6553750266817</v>
      </c>
      <c r="V29" s="54">
        <f t="shared" si="25"/>
        <v>100.65438718663376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1621.0618001643691</v>
      </c>
      <c r="AB29" s="57">
        <f t="shared" si="25"/>
        <v>298.58443433147886</v>
      </c>
      <c r="AC29" s="58">
        <f t="shared" si="25"/>
        <v>0</v>
      </c>
      <c r="AD29" s="54">
        <f t="shared" si="25"/>
        <v>0</v>
      </c>
      <c r="AE29" s="54">
        <f t="shared" si="25"/>
        <v>157.0646142897414</v>
      </c>
      <c r="AF29" s="54">
        <f t="shared" ref="AF29" si="27">AF30+AF45+AF56+AF58+AF65+AF70+AF71</f>
        <v>19.757734035880762</v>
      </c>
      <c r="AG29" s="54">
        <f t="shared" si="25"/>
        <v>0</v>
      </c>
      <c r="AH29" s="54">
        <f t="shared" si="25"/>
        <v>8.7742230740163478</v>
      </c>
      <c r="AI29" s="54">
        <f t="shared" si="25"/>
        <v>56.274721335600006</v>
      </c>
      <c r="AJ29" s="54">
        <f t="shared" ref="AJ29" si="28">AJ30+AJ45+AJ56+AJ58+AJ65+AJ70+AJ71</f>
        <v>28.592245873296001</v>
      </c>
      <c r="AK29" s="57">
        <f t="shared" si="25"/>
        <v>0</v>
      </c>
      <c r="AL29" s="57">
        <f t="shared" ref="AL29" si="29">AL30+AL45+AL56+AL58+AL65+AL70+AL71</f>
        <v>9.3684115080924073</v>
      </c>
      <c r="AM29" s="57">
        <f t="shared" si="25"/>
        <v>18.752484214851908</v>
      </c>
      <c r="AN29" s="57">
        <f t="shared" si="25"/>
        <v>27.357344185885989</v>
      </c>
      <c r="AO29" s="56">
        <f t="shared" si="25"/>
        <v>2135.4118061784466</v>
      </c>
      <c r="AP29" s="57">
        <f t="shared" si="25"/>
        <v>0</v>
      </c>
      <c r="AQ29" s="48">
        <f t="shared" si="25"/>
        <v>10724.337446407904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97.015485861000016</v>
      </c>
      <c r="D30" s="120">
        <v>97.015485861000016</v>
      </c>
      <c r="E30" s="120">
        <v>0</v>
      </c>
      <c r="F30" s="121"/>
      <c r="G30" s="121"/>
      <c r="H30" s="122">
        <f>SUM(H31:H44)</f>
        <v>0.7425750351599999</v>
      </c>
      <c r="I30" s="119">
        <f t="shared" ref="I30:K30" si="30">SUM(I31:I44)</f>
        <v>0.7425750351599999</v>
      </c>
      <c r="J30" s="120">
        <f t="shared" si="30"/>
        <v>0</v>
      </c>
      <c r="K30" s="120">
        <f t="shared" si="30"/>
        <v>0</v>
      </c>
      <c r="L30" s="122">
        <f>SUM(L31:L44)</f>
        <v>343.87345613031221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7.864529012566118</v>
      </c>
      <c r="R30" s="120">
        <f>SUM(R31:R44)</f>
        <v>0</v>
      </c>
      <c r="S30" s="120">
        <v>108.5320391815533</v>
      </c>
      <c r="T30" s="120">
        <v>33.30538706412645</v>
      </c>
      <c r="U30" s="120">
        <v>103.41673546748211</v>
      </c>
      <c r="V30" s="120">
        <v>90.754765404584148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670.64441249991</v>
      </c>
      <c r="AB30" s="123">
        <f t="shared" ref="AB30:AN30" si="31">SUM(AB31:AB44)</f>
        <v>134.99887910888611</v>
      </c>
      <c r="AC30" s="176">
        <f t="shared" si="31"/>
        <v>0</v>
      </c>
      <c r="AD30" s="120">
        <f t="shared" si="31"/>
        <v>0</v>
      </c>
      <c r="AE30" s="120">
        <f t="shared" si="31"/>
        <v>110.37857963361336</v>
      </c>
      <c r="AF30" s="120">
        <f t="shared" ref="AF30" si="32">SUM(AF31:AF44)</f>
        <v>19.757734035880762</v>
      </c>
      <c r="AG30" s="120">
        <f t="shared" si="31"/>
        <v>0</v>
      </c>
      <c r="AH30" s="120">
        <f t="shared" si="31"/>
        <v>4.862565439392001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27.357344185885989</v>
      </c>
      <c r="AO30" s="122">
        <v>527.60508456316984</v>
      </c>
      <c r="AP30" s="123">
        <f>SUM(AP31:AP44)</f>
        <v>0</v>
      </c>
      <c r="AQ30" s="59">
        <f t="shared" ref="AQ30" si="35">C30+H30+L30+AA30+AB30+AN30+AO30+AP30</f>
        <v>1802.2372373843241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1.6573711948169499E-2</v>
      </c>
      <c r="D31" s="68">
        <v>1.6573711948169499E-2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24.504080073071705</v>
      </c>
      <c r="M31" s="127"/>
      <c r="N31" s="127"/>
      <c r="O31" s="127"/>
      <c r="P31" s="128"/>
      <c r="Q31" s="69">
        <v>0.57599999999999996</v>
      </c>
      <c r="R31" s="223"/>
      <c r="S31" s="69">
        <v>0.70876941292471407</v>
      </c>
      <c r="T31" s="69">
        <v>0.14831066014698793</v>
      </c>
      <c r="U31" s="69">
        <v>23.071000000000002</v>
      </c>
      <c r="V31" s="69">
        <v>0</v>
      </c>
      <c r="W31" s="223"/>
      <c r="X31" s="126"/>
      <c r="Y31" s="128"/>
      <c r="Z31" s="127"/>
      <c r="AA31" s="70">
        <v>11.952691239711928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38.995224711998503</v>
      </c>
      <c r="AP31" s="131"/>
      <c r="AQ31" s="71">
        <f t="shared" si="24"/>
        <v>75.468569736730302</v>
      </c>
    </row>
    <row r="32" spans="1:44" ht="12.75" customHeight="1">
      <c r="A32" s="166" t="s">
        <v>110</v>
      </c>
      <c r="B32" s="206" t="s">
        <v>122</v>
      </c>
      <c r="C32" s="19">
        <f t="shared" si="36"/>
        <v>18.228280043000002</v>
      </c>
      <c r="D32" s="27">
        <v>18.228280043000002</v>
      </c>
      <c r="E32" s="212"/>
      <c r="F32" s="212"/>
      <c r="G32" s="350"/>
      <c r="H32" s="23">
        <f t="shared" si="37"/>
        <v>0.7425750351599999</v>
      </c>
      <c r="I32" s="24">
        <v>0.7425750351599999</v>
      </c>
      <c r="J32" s="25"/>
      <c r="K32" s="25"/>
      <c r="L32" s="23">
        <f t="shared" si="38"/>
        <v>43.037368471368772</v>
      </c>
      <c r="M32" s="25"/>
      <c r="N32" s="25"/>
      <c r="O32" s="25"/>
      <c r="P32" s="128"/>
      <c r="Q32" s="212">
        <v>1.829</v>
      </c>
      <c r="R32" s="212"/>
      <c r="S32" s="212">
        <v>13.194746458101129</v>
      </c>
      <c r="T32" s="212">
        <v>14.863622013267642</v>
      </c>
      <c r="U32" s="212">
        <v>13.15</v>
      </c>
      <c r="V32" s="212">
        <v>0</v>
      </c>
      <c r="W32" s="212"/>
      <c r="X32" s="24"/>
      <c r="Y32" s="22"/>
      <c r="Z32" s="25"/>
      <c r="AA32" s="28">
        <v>211.11321176203867</v>
      </c>
      <c r="AB32" s="26">
        <f t="shared" si="39"/>
        <v>18.246520754054401</v>
      </c>
      <c r="AC32" s="27"/>
      <c r="AD32" s="25"/>
      <c r="AE32" s="25">
        <v>13.3839553146624</v>
      </c>
      <c r="AF32" s="25"/>
      <c r="AG32" s="127"/>
      <c r="AH32" s="127">
        <v>4.862565439392001</v>
      </c>
      <c r="AI32" s="127"/>
      <c r="AJ32" s="127"/>
      <c r="AK32" s="24"/>
      <c r="AL32" s="22"/>
      <c r="AM32" s="25"/>
      <c r="AN32" s="28"/>
      <c r="AO32" s="28">
        <v>137.64104136479449</v>
      </c>
      <c r="AP32" s="26"/>
      <c r="AQ32" s="29">
        <f t="shared" si="24"/>
        <v>429.00899743041634</v>
      </c>
    </row>
    <row r="33" spans="1:44" ht="12.75" customHeight="1">
      <c r="A33" s="166" t="s">
        <v>16</v>
      </c>
      <c r="B33" s="133" t="s">
        <v>14</v>
      </c>
      <c r="C33" s="19">
        <f t="shared" si="36"/>
        <v>6.0940263932500169E-2</v>
      </c>
      <c r="D33" s="27">
        <v>6.0940263932500169E-2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3.2940430482474827</v>
      </c>
      <c r="M33" s="25"/>
      <c r="N33" s="25"/>
      <c r="O33" s="25"/>
      <c r="P33" s="128"/>
      <c r="Q33" s="212">
        <v>4.8000000000000001E-2</v>
      </c>
      <c r="R33" s="212"/>
      <c r="S33" s="212">
        <v>0.29202516584022553</v>
      </c>
      <c r="T33" s="212">
        <v>2.6750178824072575</v>
      </c>
      <c r="U33" s="212">
        <v>0.27900000000000003</v>
      </c>
      <c r="V33" s="212">
        <v>0</v>
      </c>
      <c r="W33" s="212"/>
      <c r="X33" s="24"/>
      <c r="Y33" s="22"/>
      <c r="Z33" s="25"/>
      <c r="AA33" s="28">
        <v>2.869068825517282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2.1010582106132878</v>
      </c>
      <c r="AP33" s="26"/>
      <c r="AQ33" s="29">
        <f t="shared" si="24"/>
        <v>8.3251103483105524</v>
      </c>
    </row>
    <row r="34" spans="1:44" ht="12.75" customHeight="1">
      <c r="A34" s="166" t="s">
        <v>18</v>
      </c>
      <c r="B34" s="133" t="s">
        <v>123</v>
      </c>
      <c r="C34" s="305">
        <f t="shared" si="36"/>
        <v>0.14355384348952968</v>
      </c>
      <c r="D34" s="27">
        <v>0.14355384348952968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3.0367753134219515</v>
      </c>
      <c r="M34" s="25"/>
      <c r="N34" s="25"/>
      <c r="O34" s="25"/>
      <c r="P34" s="128"/>
      <c r="Q34" s="212">
        <v>8.2000000000000003E-2</v>
      </c>
      <c r="R34" s="212"/>
      <c r="S34" s="212">
        <v>0.10304533846705875</v>
      </c>
      <c r="T34" s="212">
        <v>0.56972997495489264</v>
      </c>
      <c r="U34" s="212">
        <v>2.282</v>
      </c>
      <c r="V34" s="212">
        <v>0</v>
      </c>
      <c r="W34" s="212"/>
      <c r="X34" s="24"/>
      <c r="Y34" s="22"/>
      <c r="Z34" s="25"/>
      <c r="AA34" s="28">
        <v>6.6598718802599306</v>
      </c>
      <c r="AB34" s="26">
        <f t="shared" si="39"/>
        <v>95.301088962870949</v>
      </c>
      <c r="AC34" s="27"/>
      <c r="AD34" s="25"/>
      <c r="AE34" s="25">
        <v>95.301088962870949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22.630777623759577</v>
      </c>
      <c r="AP34" s="26"/>
      <c r="AQ34" s="29">
        <f t="shared" si="24"/>
        <v>127.77206762380195</v>
      </c>
    </row>
    <row r="35" spans="1:44" ht="12.75" customHeight="1">
      <c r="A35" s="166" t="s">
        <v>20</v>
      </c>
      <c r="B35" s="133" t="s">
        <v>124</v>
      </c>
      <c r="C35" s="305">
        <f t="shared" si="36"/>
        <v>0.15222316973934141</v>
      </c>
      <c r="D35" s="27">
        <v>0.15222316973934141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1.3843693990087851</v>
      </c>
      <c r="M35" s="25"/>
      <c r="N35" s="25"/>
      <c r="O35" s="25"/>
      <c r="P35" s="128"/>
      <c r="Q35" s="212">
        <v>0.13200000000000001</v>
      </c>
      <c r="R35" s="212"/>
      <c r="S35" s="212">
        <v>0.23879141165060108</v>
      </c>
      <c r="T35" s="212">
        <v>0.28757798735818391</v>
      </c>
      <c r="U35" s="212">
        <v>0.72599999999999998</v>
      </c>
      <c r="V35" s="212">
        <v>0</v>
      </c>
      <c r="W35" s="212"/>
      <c r="X35" s="24"/>
      <c r="Y35" s="22"/>
      <c r="Z35" s="25"/>
      <c r="AA35" s="28">
        <v>7.8142165020158529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9.7939165779801947</v>
      </c>
      <c r="AP35" s="26"/>
      <c r="AQ35" s="29">
        <f t="shared" si="24"/>
        <v>19.144725648744174</v>
      </c>
    </row>
    <row r="36" spans="1:44" ht="12.75" customHeight="1">
      <c r="A36" s="166" t="s">
        <v>22</v>
      </c>
      <c r="B36" s="133" t="s">
        <v>125</v>
      </c>
      <c r="C36" s="19">
        <f t="shared" si="36"/>
        <v>0.15553791212897536</v>
      </c>
      <c r="D36" s="132">
        <v>0.15553791212897536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27.580253588521714</v>
      </c>
      <c r="M36" s="25"/>
      <c r="N36" s="25"/>
      <c r="O36" s="25"/>
      <c r="P36" s="128"/>
      <c r="Q36" s="223">
        <v>0.47099999999999997</v>
      </c>
      <c r="R36" s="212"/>
      <c r="S36" s="223">
        <v>3.1388902916810699</v>
      </c>
      <c r="T36" s="223">
        <v>1.4867239346441958</v>
      </c>
      <c r="U36" s="223">
        <v>8.9430000000000014</v>
      </c>
      <c r="V36" s="223">
        <v>13.540639362196446</v>
      </c>
      <c r="W36" s="212"/>
      <c r="X36" s="24"/>
      <c r="Y36" s="22"/>
      <c r="Z36" s="25"/>
      <c r="AA36" s="130">
        <v>103.14716026427232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86.320994073811747</v>
      </c>
      <c r="AP36" s="26"/>
      <c r="AQ36" s="29">
        <f t="shared" si="24"/>
        <v>217.20394583873474</v>
      </c>
    </row>
    <row r="37" spans="1:44" ht="12.75" customHeight="1">
      <c r="A37" s="166" t="s">
        <v>24</v>
      </c>
      <c r="B37" s="133" t="s">
        <v>126</v>
      </c>
      <c r="C37" s="19">
        <f t="shared" si="36"/>
        <v>0.2256574626789232</v>
      </c>
      <c r="D37" s="27">
        <v>0.2256574626789232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4.2765126925028465</v>
      </c>
      <c r="M37" s="25"/>
      <c r="N37" s="25"/>
      <c r="O37" s="25"/>
      <c r="P37" s="128"/>
      <c r="Q37" s="212">
        <v>1.272</v>
      </c>
      <c r="R37" s="212"/>
      <c r="S37" s="212">
        <v>2.01527783717864E-2</v>
      </c>
      <c r="T37" s="212">
        <v>1.9533599141310602</v>
      </c>
      <c r="U37" s="212">
        <v>1.0309999999999999</v>
      </c>
      <c r="V37" s="212">
        <v>0</v>
      </c>
      <c r="W37" s="212"/>
      <c r="X37" s="24"/>
      <c r="Y37" s="22"/>
      <c r="Z37" s="25"/>
      <c r="AA37" s="28">
        <v>8.3689985077304456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20.55995046653641</v>
      </c>
      <c r="AP37" s="26"/>
      <c r="AQ37" s="29">
        <f t="shared" si="24"/>
        <v>33.431119129448625</v>
      </c>
    </row>
    <row r="38" spans="1:44" ht="12.75" customHeight="1">
      <c r="A38" s="166" t="s">
        <v>26</v>
      </c>
      <c r="B38" s="133" t="s">
        <v>127</v>
      </c>
      <c r="C38" s="19">
        <f t="shared" si="36"/>
        <v>77.094902337999997</v>
      </c>
      <c r="D38" s="27">
        <v>77.094902337999997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99.367671473658504</v>
      </c>
      <c r="M38" s="25"/>
      <c r="N38" s="25"/>
      <c r="O38" s="25"/>
      <c r="P38" s="128"/>
      <c r="Q38" s="212">
        <v>0.82399999999999995</v>
      </c>
      <c r="R38" s="212"/>
      <c r="S38" s="212">
        <v>2.1251675154700789</v>
      </c>
      <c r="T38" s="212">
        <v>1.9153779158007342</v>
      </c>
      <c r="U38" s="212">
        <v>17.289000000000001</v>
      </c>
      <c r="V38" s="212">
        <v>77.21412604238769</v>
      </c>
      <c r="W38" s="212"/>
      <c r="X38" s="24"/>
      <c r="Y38" s="22"/>
      <c r="Z38" s="25"/>
      <c r="AA38" s="28">
        <v>21.418192747526263</v>
      </c>
      <c r="AB38" s="26">
        <f t="shared" si="39"/>
        <v>21.451269391960764</v>
      </c>
      <c r="AC38" s="27"/>
      <c r="AD38" s="25"/>
      <c r="AE38" s="25">
        <v>1.6935353560799999</v>
      </c>
      <c r="AF38" s="25">
        <v>19.757734035880762</v>
      </c>
      <c r="AG38" s="127"/>
      <c r="AH38" s="127"/>
      <c r="AI38" s="127"/>
      <c r="AJ38" s="127"/>
      <c r="AK38" s="24"/>
      <c r="AL38" s="22"/>
      <c r="AM38" s="25"/>
      <c r="AN38" s="28">
        <v>27.357344185885989</v>
      </c>
      <c r="AO38" s="28">
        <v>40.226195417227416</v>
      </c>
      <c r="AP38" s="26"/>
      <c r="AQ38" s="29">
        <f t="shared" si="24"/>
        <v>286.91557555425891</v>
      </c>
    </row>
    <row r="39" spans="1:44" ht="12.75" customHeight="1">
      <c r="A39" s="166" t="s">
        <v>28</v>
      </c>
      <c r="B39" s="133" t="s">
        <v>128</v>
      </c>
      <c r="C39" s="19">
        <f t="shared" si="36"/>
        <v>0.35365751495555536</v>
      </c>
      <c r="D39" s="27">
        <v>0.35365751495555536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91.576927724456993</v>
      </c>
      <c r="M39" s="25"/>
      <c r="N39" s="25"/>
      <c r="O39" s="25"/>
      <c r="P39" s="128"/>
      <c r="Q39" s="212">
        <v>0.57799999999999996</v>
      </c>
      <c r="R39" s="212"/>
      <c r="S39" s="212">
        <v>86.071957806748046</v>
      </c>
      <c r="T39" s="212">
        <v>1.8719699177089331</v>
      </c>
      <c r="U39" s="212">
        <v>3.0550000000000002</v>
      </c>
      <c r="V39" s="212">
        <v>0</v>
      </c>
      <c r="W39" s="212"/>
      <c r="X39" s="24"/>
      <c r="Y39" s="22"/>
      <c r="Z39" s="25"/>
      <c r="AA39" s="28">
        <v>231.97973226845633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45.799101165612221</v>
      </c>
      <c r="AP39" s="26"/>
      <c r="AQ39" s="29">
        <f t="shared" si="24"/>
        <v>369.70941867348108</v>
      </c>
    </row>
    <row r="40" spans="1:44" ht="12.75" customHeight="1">
      <c r="A40" s="166" t="s">
        <v>30</v>
      </c>
      <c r="B40" s="133" t="s">
        <v>129</v>
      </c>
      <c r="C40" s="19">
        <f t="shared" si="36"/>
        <v>0.16140245635678915</v>
      </c>
      <c r="D40" s="27">
        <v>0.16140245635678915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2.945237631063522</v>
      </c>
      <c r="M40" s="25"/>
      <c r="N40" s="25"/>
      <c r="O40" s="25"/>
      <c r="P40" s="128"/>
      <c r="Q40" s="212">
        <v>0.26</v>
      </c>
      <c r="R40" s="212"/>
      <c r="S40" s="212">
        <v>0.10988967829143903</v>
      </c>
      <c r="T40" s="212">
        <v>1.0743479527720832</v>
      </c>
      <c r="U40" s="212">
        <v>1.5009999999999999</v>
      </c>
      <c r="V40" s="212">
        <v>0</v>
      </c>
      <c r="W40" s="212"/>
      <c r="X40" s="24"/>
      <c r="Y40" s="22"/>
      <c r="Z40" s="25"/>
      <c r="AA40" s="28">
        <v>9.437513626360122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14.421157187505321</v>
      </c>
      <c r="AP40" s="26"/>
      <c r="AQ40" s="29">
        <f t="shared" si="24"/>
        <v>26.965310901285754</v>
      </c>
    </row>
    <row r="41" spans="1:44" ht="12.75" customHeight="1">
      <c r="A41" s="166" t="s">
        <v>32</v>
      </c>
      <c r="B41" s="133" t="s">
        <v>130</v>
      </c>
      <c r="C41" s="305">
        <f t="shared" si="36"/>
        <v>5.9410382829592219E-2</v>
      </c>
      <c r="D41" s="132">
        <v>5.9410382829592219E-2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3.2762128507315325</v>
      </c>
      <c r="M41" s="25"/>
      <c r="N41" s="25"/>
      <c r="O41" s="25"/>
      <c r="P41" s="128"/>
      <c r="Q41" s="223">
        <v>0.13800000000000001</v>
      </c>
      <c r="R41" s="212"/>
      <c r="S41" s="223">
        <v>9.0877623223716023E-2</v>
      </c>
      <c r="T41" s="223">
        <v>2.4073352275078164</v>
      </c>
      <c r="U41" s="223">
        <v>0.64</v>
      </c>
      <c r="V41" s="223">
        <v>0</v>
      </c>
      <c r="W41" s="212"/>
      <c r="X41" s="24"/>
      <c r="Y41" s="22"/>
      <c r="Z41" s="25"/>
      <c r="AA41" s="130">
        <v>15.558152323935577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50.252513218144152</v>
      </c>
      <c r="AP41" s="26"/>
      <c r="AQ41" s="29">
        <f t="shared" si="24"/>
        <v>69.146288775640855</v>
      </c>
    </row>
    <row r="42" spans="1:44" ht="12.75" customHeight="1">
      <c r="A42" s="166" t="s">
        <v>34</v>
      </c>
      <c r="B42" s="133" t="s">
        <v>131</v>
      </c>
      <c r="C42" s="19">
        <f t="shared" si="36"/>
        <v>1.835857323489545E-2</v>
      </c>
      <c r="D42" s="27">
        <v>1.835857323489545E-2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2.3452403611660668</v>
      </c>
      <c r="M42" s="25"/>
      <c r="N42" s="25"/>
      <c r="O42" s="25"/>
      <c r="P42" s="128"/>
      <c r="Q42" s="212">
        <v>0.65</v>
      </c>
      <c r="R42" s="212"/>
      <c r="S42" s="212">
        <v>7.1105085953284089E-2</v>
      </c>
      <c r="T42" s="212">
        <v>1.3221352752127826</v>
      </c>
      <c r="U42" s="212">
        <v>0.30199999999999999</v>
      </c>
      <c r="V42" s="212">
        <v>0</v>
      </c>
      <c r="W42" s="212"/>
      <c r="X42" s="24"/>
      <c r="Y42" s="22"/>
      <c r="Z42" s="25"/>
      <c r="AA42" s="28">
        <v>1.1630519626527895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3.2054363797710819</v>
      </c>
      <c r="AP42" s="26"/>
      <c r="AQ42" s="29">
        <f t="shared" si="24"/>
        <v>6.7320872768248341</v>
      </c>
    </row>
    <row r="43" spans="1:44" ht="12.75" customHeight="1">
      <c r="A43" s="166" t="s">
        <v>36</v>
      </c>
      <c r="B43" s="133" t="s">
        <v>141</v>
      </c>
      <c r="C43" s="305">
        <f t="shared" si="36"/>
        <v>0.34065352558083778</v>
      </c>
      <c r="D43" s="27">
        <v>0.34065352558083778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16.162623838044532</v>
      </c>
      <c r="M43" s="25"/>
      <c r="N43" s="25"/>
      <c r="O43" s="25"/>
      <c r="P43" s="22"/>
      <c r="Q43" s="212">
        <v>0.57399999999999995</v>
      </c>
      <c r="R43" s="212"/>
      <c r="S43" s="212">
        <v>2.3666206148301612</v>
      </c>
      <c r="T43" s="212">
        <v>2.5050032232143691</v>
      </c>
      <c r="U43" s="212">
        <v>10.717000000000001</v>
      </c>
      <c r="V43" s="212">
        <v>0</v>
      </c>
      <c r="W43" s="212"/>
      <c r="X43" s="24"/>
      <c r="Y43" s="22"/>
      <c r="Z43" s="25"/>
      <c r="AA43" s="28">
        <v>35.4625116612496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48.454710261850508</v>
      </c>
      <c r="AP43" s="26"/>
      <c r="AQ43" s="29">
        <f t="shared" si="24"/>
        <v>100.42049928672547</v>
      </c>
    </row>
    <row r="44" spans="1:44" ht="12.75" customHeight="1">
      <c r="A44" s="395" t="s">
        <v>171</v>
      </c>
      <c r="B44" s="396" t="s">
        <v>172</v>
      </c>
      <c r="C44" s="317">
        <f>SUM(D44:G44)</f>
        <v>4.3346631249058694E-3</v>
      </c>
      <c r="D44" s="80">
        <v>4.3346631249058694E-3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21.086139665047739</v>
      </c>
      <c r="M44" s="76"/>
      <c r="N44" s="76"/>
      <c r="O44" s="76"/>
      <c r="P44" s="77"/>
      <c r="Q44" s="213">
        <v>0.43052901256611814</v>
      </c>
      <c r="R44" s="213"/>
      <c r="S44" s="213">
        <v>0</v>
      </c>
      <c r="T44" s="213">
        <v>0.22487518499950732</v>
      </c>
      <c r="U44" s="213">
        <v>20.430735467482112</v>
      </c>
      <c r="V44" s="213">
        <v>0</v>
      </c>
      <c r="W44" s="213"/>
      <c r="X44" s="75"/>
      <c r="Y44" s="77"/>
      <c r="Z44" s="76"/>
      <c r="AA44" s="81">
        <v>3.7000389281829316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7.2030079035648429</v>
      </c>
      <c r="AP44" s="79"/>
      <c r="AQ44" s="82">
        <f>C44+H44+L44+AA44+AB44+AN44+AO44+AP44</f>
        <v>31.993521159920416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4083.5521152208848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1272.4461135624158</v>
      </c>
      <c r="Q45" s="307">
        <f t="shared" si="40"/>
        <v>0</v>
      </c>
      <c r="R45" s="307">
        <f t="shared" si="40"/>
        <v>585.6714349699655</v>
      </c>
      <c r="S45" s="307">
        <f t="shared" si="40"/>
        <v>0</v>
      </c>
      <c r="T45" s="307">
        <f t="shared" si="40"/>
        <v>0.99990661399999992</v>
      </c>
      <c r="U45" s="307">
        <f>SUM(U46:U55)</f>
        <v>2224.4346600745034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4.1380427370454766</v>
      </c>
      <c r="AB45" s="311">
        <f t="shared" si="40"/>
        <v>84.866967208896014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56.274721335600006</v>
      </c>
      <c r="AJ45" s="307">
        <f t="shared" ref="AJ45" si="43">SUM(AJ46:AJ55)</f>
        <v>28.592245873296001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3.9103283448782218</v>
      </c>
      <c r="AP45" s="311">
        <f t="shared" si="40"/>
        <v>0</v>
      </c>
      <c r="AQ45" s="314">
        <f t="shared" si="24"/>
        <v>4176.4674535117047</v>
      </c>
      <c r="AR45" s="2"/>
    </row>
    <row r="46" spans="1:44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613.12295639658237</v>
      </c>
      <c r="M46" s="64"/>
      <c r="N46" s="64"/>
      <c r="O46" s="64"/>
      <c r="P46" s="64"/>
      <c r="Q46" s="64"/>
      <c r="R46" s="64"/>
      <c r="S46" s="64"/>
      <c r="T46" s="64"/>
      <c r="U46" s="64">
        <v>613.12295639658237</v>
      </c>
      <c r="V46" s="64"/>
      <c r="W46" s="65"/>
      <c r="X46" s="65"/>
      <c r="Y46" s="65"/>
      <c r="Z46" s="64"/>
      <c r="AA46" s="66">
        <v>0</v>
      </c>
      <c r="AB46" s="67">
        <f t="shared" ref="AB46:AB64" si="48">SUM(AC46:AM46)</f>
        <v>16.199043603417639</v>
      </c>
      <c r="AC46" s="68"/>
      <c r="AD46" s="64"/>
      <c r="AE46" s="64"/>
      <c r="AF46" s="64"/>
      <c r="AG46" s="64"/>
      <c r="AH46" s="64"/>
      <c r="AI46" s="64">
        <v>16.199043603417639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629.322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319.93598096560879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319.93598096560879</v>
      </c>
      <c r="V47" s="127"/>
      <c r="W47" s="128"/>
      <c r="X47" s="128"/>
      <c r="Y47" s="128"/>
      <c r="Z47" s="127"/>
      <c r="AA47" s="297"/>
      <c r="AB47" s="131">
        <f t="shared" si="48"/>
        <v>8.4528834745046293</v>
      </c>
      <c r="AC47" s="132"/>
      <c r="AD47" s="127"/>
      <c r="AE47" s="127"/>
      <c r="AF47" s="127"/>
      <c r="AG47" s="127"/>
      <c r="AH47" s="127"/>
      <c r="AI47" s="127">
        <v>8.4528834745046293</v>
      </c>
      <c r="AJ47" s="127">
        <v>0</v>
      </c>
      <c r="AK47" s="126"/>
      <c r="AL47" s="128"/>
      <c r="AM47" s="127"/>
      <c r="AN47" s="129"/>
      <c r="AO47" s="130">
        <v>0</v>
      </c>
      <c r="AP47" s="131"/>
      <c r="AQ47" s="71">
        <f t="shared" si="24"/>
        <v>328.38886444011342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2005.9828466251558</v>
      </c>
      <c r="M48" s="25"/>
      <c r="N48" s="25"/>
      <c r="O48" s="25"/>
      <c r="P48" s="25">
        <v>1131.2186176500613</v>
      </c>
      <c r="Q48" s="25"/>
      <c r="R48" s="25"/>
      <c r="S48" s="25"/>
      <c r="T48" s="25">
        <v>0.99990661399999992</v>
      </c>
      <c r="U48" s="25">
        <v>873.7643223610944</v>
      </c>
      <c r="V48" s="25"/>
      <c r="W48" s="22"/>
      <c r="X48" s="22"/>
      <c r="Y48" s="22"/>
      <c r="Z48" s="25"/>
      <c r="AA48" s="23"/>
      <c r="AB48" s="26">
        <f t="shared" si="48"/>
        <v>48.603083714459103</v>
      </c>
      <c r="AC48" s="27"/>
      <c r="AD48" s="25"/>
      <c r="AE48" s="25"/>
      <c r="AF48" s="25"/>
      <c r="AG48" s="25"/>
      <c r="AH48" s="25"/>
      <c r="AI48" s="25">
        <v>23.169617169911845</v>
      </c>
      <c r="AJ48" s="25">
        <v>25.433466544547255</v>
      </c>
      <c r="AK48" s="24"/>
      <c r="AL48" s="22"/>
      <c r="AM48" s="25"/>
      <c r="AN48" s="23"/>
      <c r="AO48" s="28">
        <v>4.1219820878222478E-2</v>
      </c>
      <c r="AP48" s="26"/>
      <c r="AQ48" s="29">
        <f t="shared" si="24"/>
        <v>2054.6271501604933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145.1054745445683</v>
      </c>
      <c r="M49" s="25"/>
      <c r="N49" s="25"/>
      <c r="O49" s="25"/>
      <c r="P49" s="25">
        <v>26.136864547633106</v>
      </c>
      <c r="Q49" s="25"/>
      <c r="R49" s="25"/>
      <c r="S49" s="25"/>
      <c r="T49" s="25"/>
      <c r="U49" s="25">
        <v>118.9686099969352</v>
      </c>
      <c r="V49" s="25"/>
      <c r="W49" s="22"/>
      <c r="X49" s="22"/>
      <c r="Y49" s="22"/>
      <c r="Z49" s="25"/>
      <c r="AA49" s="23"/>
      <c r="AB49" s="26">
        <f t="shared" si="48"/>
        <v>3.7308572543049752</v>
      </c>
      <c r="AC49" s="27"/>
      <c r="AD49" s="25"/>
      <c r="AE49" s="25"/>
      <c r="AF49" s="25"/>
      <c r="AG49" s="25"/>
      <c r="AH49" s="25"/>
      <c r="AI49" s="25">
        <v>3.1432156970677796</v>
      </c>
      <c r="AJ49" s="25">
        <v>0.58764155723719558</v>
      </c>
      <c r="AK49" s="24"/>
      <c r="AL49" s="22"/>
      <c r="AM49" s="25"/>
      <c r="AN49" s="23"/>
      <c r="AO49" s="28">
        <v>0</v>
      </c>
      <c r="AP49" s="26"/>
      <c r="AQ49" s="29">
        <f t="shared" si="24"/>
        <v>148.83633179887326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38.462409104987316</v>
      </c>
      <c r="M50" s="25"/>
      <c r="N50" s="25"/>
      <c r="O50" s="25"/>
      <c r="P50" s="25"/>
      <c r="Q50" s="25"/>
      <c r="R50" s="135"/>
      <c r="S50" s="25"/>
      <c r="T50" s="25"/>
      <c r="U50" s="25">
        <v>38.462409104987316</v>
      </c>
      <c r="V50" s="25"/>
      <c r="W50" s="22"/>
      <c r="X50" s="22"/>
      <c r="Y50" s="22"/>
      <c r="Z50" s="25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3.8691085239999992</v>
      </c>
      <c r="AP50" s="26"/>
      <c r="AQ50" s="29">
        <f t="shared" si="24"/>
        <v>42.331517628987314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4.9860627033824096</v>
      </c>
      <c r="M51" s="25"/>
      <c r="N51" s="25"/>
      <c r="O51" s="25"/>
      <c r="P51" s="25">
        <v>0.73268843221451174</v>
      </c>
      <c r="Q51" s="25"/>
      <c r="R51" s="25">
        <v>4.2533742711678979</v>
      </c>
      <c r="S51" s="25"/>
      <c r="T51" s="25"/>
      <c r="U51" s="25"/>
      <c r="V51" s="25"/>
      <c r="W51" s="22"/>
      <c r="X51" s="22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4.9860627033824096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581.4180606987976</v>
      </c>
      <c r="M52" s="135"/>
      <c r="N52" s="135"/>
      <c r="O52" s="135"/>
      <c r="P52" s="127"/>
      <c r="Q52" s="135"/>
      <c r="R52" s="135">
        <v>581.4180606987976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581.4180606987976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165.19864530268092</v>
      </c>
      <c r="M53" s="135"/>
      <c r="N53" s="135"/>
      <c r="O53" s="135"/>
      <c r="P53" s="135">
        <v>6.7555683437055905</v>
      </c>
      <c r="Q53" s="135"/>
      <c r="R53" s="135"/>
      <c r="S53" s="135"/>
      <c r="T53" s="135"/>
      <c r="U53" s="135">
        <v>158.44307695897533</v>
      </c>
      <c r="V53" s="135"/>
      <c r="W53" s="136"/>
      <c r="X53" s="136"/>
      <c r="Y53" s="136"/>
      <c r="Z53" s="135"/>
      <c r="AA53" s="130"/>
      <c r="AB53" s="139">
        <f t="shared" si="48"/>
        <v>4.3380397939723361</v>
      </c>
      <c r="AC53" s="140"/>
      <c r="AD53" s="135"/>
      <c r="AE53" s="135"/>
      <c r="AF53" s="135"/>
      <c r="AG53" s="135"/>
      <c r="AH53" s="135"/>
      <c r="AI53" s="25">
        <v>4.1861526885285061</v>
      </c>
      <c r="AJ53" s="25">
        <v>0.15188710544383013</v>
      </c>
      <c r="AK53" s="135"/>
      <c r="AL53" s="135"/>
      <c r="AM53" s="135"/>
      <c r="AN53" s="130"/>
      <c r="AO53" s="28"/>
      <c r="AP53" s="139"/>
      <c r="AQ53" s="141">
        <f t="shared" si="24"/>
        <v>169.53668509665326</v>
      </c>
    </row>
    <row r="54" spans="1:44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59.201897215234432</v>
      </c>
      <c r="M54" s="135"/>
      <c r="N54" s="135"/>
      <c r="O54" s="135"/>
      <c r="P54" s="135"/>
      <c r="Q54" s="135"/>
      <c r="R54" s="135"/>
      <c r="S54" s="135"/>
      <c r="T54" s="135"/>
      <c r="U54" s="135">
        <v>59.201897215234432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59.201897215234432</v>
      </c>
    </row>
    <row r="55" spans="1:44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150.13778166388693</v>
      </c>
      <c r="M55" s="76"/>
      <c r="N55" s="76"/>
      <c r="O55" s="76"/>
      <c r="P55" s="76">
        <v>107.60237458880117</v>
      </c>
      <c r="Q55" s="76"/>
      <c r="R55" s="76"/>
      <c r="S55" s="76">
        <v>0</v>
      </c>
      <c r="T55" s="76"/>
      <c r="U55" s="76">
        <v>42.535407075085757</v>
      </c>
      <c r="V55" s="76"/>
      <c r="W55" s="77"/>
      <c r="X55" s="77"/>
      <c r="Y55" s="77"/>
      <c r="Z55" s="76"/>
      <c r="AA55" s="296">
        <v>4.1380427370454766</v>
      </c>
      <c r="AB55" s="79">
        <f t="shared" si="48"/>
        <v>3.5430593682373233</v>
      </c>
      <c r="AC55" s="80"/>
      <c r="AD55" s="76"/>
      <c r="AE55" s="76"/>
      <c r="AF55" s="76"/>
      <c r="AG55" s="76"/>
      <c r="AH55" s="76"/>
      <c r="AI55" s="76">
        <v>1.1238087021696033</v>
      </c>
      <c r="AJ55" s="76">
        <v>2.41925066606772</v>
      </c>
      <c r="AK55" s="75"/>
      <c r="AL55" s="77"/>
      <c r="AM55" s="76"/>
      <c r="AN55" s="78"/>
      <c r="AO55" s="81"/>
      <c r="AP55" s="79"/>
      <c r="AQ55" s="82">
        <f t="shared" si="24"/>
        <v>157.81888376916973</v>
      </c>
    </row>
    <row r="56" spans="1:44" s="49" customFormat="1" ht="12.75" customHeight="1">
      <c r="A56" s="168" t="s">
        <v>40</v>
      </c>
      <c r="B56" s="152"/>
      <c r="C56" s="142">
        <f t="shared" si="45"/>
        <v>241.19181901161028</v>
      </c>
      <c r="D56" s="146">
        <v>164.33919086850739</v>
      </c>
      <c r="E56" s="169">
        <v>64.937681004679987</v>
      </c>
      <c r="F56" s="144"/>
      <c r="G56" s="144">
        <v>11.914947138422903</v>
      </c>
      <c r="H56" s="145">
        <f t="shared" si="46"/>
        <v>214.53199999999998</v>
      </c>
      <c r="I56" s="146"/>
      <c r="J56" s="143">
        <v>127.70399999999999</v>
      </c>
      <c r="K56" s="143">
        <v>86.828000000000003</v>
      </c>
      <c r="L56" s="145">
        <f t="shared" si="47"/>
        <v>1235.8303036575232</v>
      </c>
      <c r="M56" s="143"/>
      <c r="N56" s="143"/>
      <c r="O56" s="143"/>
      <c r="P56" s="143">
        <v>0</v>
      </c>
      <c r="Q56" s="143">
        <v>713.98865797367398</v>
      </c>
      <c r="R56" s="143"/>
      <c r="S56" s="143">
        <v>0</v>
      </c>
      <c r="T56" s="143">
        <v>33.056701616752633</v>
      </c>
      <c r="U56" s="143">
        <v>478.88568703193101</v>
      </c>
      <c r="V56" s="143">
        <v>9.8992570351657037</v>
      </c>
      <c r="W56" s="144"/>
      <c r="X56" s="144"/>
      <c r="Y56" s="144"/>
      <c r="Z56" s="143"/>
      <c r="AA56" s="145">
        <v>600.49404518400002</v>
      </c>
      <c r="AB56" s="147">
        <f t="shared" si="48"/>
        <v>48.685979638339312</v>
      </c>
      <c r="AC56" s="177"/>
      <c r="AD56" s="143"/>
      <c r="AE56" s="143">
        <v>27.572654592128035</v>
      </c>
      <c r="AF56" s="143"/>
      <c r="AG56" s="143"/>
      <c r="AH56" s="143"/>
      <c r="AI56" s="143"/>
      <c r="AJ56" s="143"/>
      <c r="AK56" s="146"/>
      <c r="AL56" s="144">
        <v>9.2022684273576978</v>
      </c>
      <c r="AM56" s="143">
        <v>11.911056618853578</v>
      </c>
      <c r="AN56" s="145"/>
      <c r="AO56" s="145">
        <v>698.36016199999995</v>
      </c>
      <c r="AP56" s="147"/>
      <c r="AQ56" s="91">
        <f t="shared" si="24"/>
        <v>3039.0943094914724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0.54491804511278197</v>
      </c>
      <c r="D57" s="143">
        <f t="shared" ref="D57:AP57" si="49">D58+D65</f>
        <v>0.54491804511278197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199.53509613335626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36.527000000000001</v>
      </c>
      <c r="R57" s="143">
        <f t="shared" si="49"/>
        <v>0</v>
      </c>
      <c r="S57" s="143">
        <f t="shared" si="49"/>
        <v>4.5492157813514185</v>
      </c>
      <c r="T57" s="143">
        <f t="shared" si="49"/>
        <v>69.64451560512093</v>
      </c>
      <c r="U57" s="143">
        <f t="shared" si="49"/>
        <v>88.814000000000007</v>
      </c>
      <c r="V57" s="143">
        <f t="shared" si="49"/>
        <v>3.6474688389685051E-4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345.78529974341359</v>
      </c>
      <c r="AB57" s="147">
        <f t="shared" si="49"/>
        <v>30.032608375357384</v>
      </c>
      <c r="AC57" s="177">
        <f t="shared" si="49"/>
        <v>0</v>
      </c>
      <c r="AD57" s="143">
        <f t="shared" si="49"/>
        <v>0</v>
      </c>
      <c r="AE57" s="143">
        <f t="shared" si="49"/>
        <v>19.113380064000001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3.9116576346243459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6.8414275959983302</v>
      </c>
      <c r="AN57" s="145">
        <f t="shared" si="49"/>
        <v>0</v>
      </c>
      <c r="AO57" s="145">
        <f t="shared" si="49"/>
        <v>857.54823127039913</v>
      </c>
      <c r="AP57" s="147">
        <f t="shared" si="49"/>
        <v>0</v>
      </c>
      <c r="AQ57" s="148">
        <f t="shared" si="24"/>
        <v>1433.4461535676392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0.53092015037593987</v>
      </c>
      <c r="D58" s="177">
        <v>0.53092015037593987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119.60690962205983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16.509</v>
      </c>
      <c r="R58" s="147">
        <f t="shared" si="54"/>
        <v>0</v>
      </c>
      <c r="S58" s="147">
        <v>0</v>
      </c>
      <c r="T58" s="147">
        <v>55.918544875175918</v>
      </c>
      <c r="U58" s="147">
        <v>47.179000000000002</v>
      </c>
      <c r="V58" s="147">
        <f t="shared" si="54"/>
        <v>3.6474688389685051E-4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235.82464522734378</v>
      </c>
      <c r="AB58" s="147">
        <f t="shared" si="48"/>
        <v>18.725712846317702</v>
      </c>
      <c r="AC58" s="177">
        <f t="shared" si="54"/>
        <v>0</v>
      </c>
      <c r="AD58" s="143">
        <f t="shared" si="54"/>
        <v>0</v>
      </c>
      <c r="AE58" s="143">
        <f>SUM(AE59:AE64)</f>
        <v>11.618614725172531</v>
      </c>
      <c r="AF58" s="143"/>
      <c r="AG58" s="143">
        <f t="shared" si="54"/>
        <v>0</v>
      </c>
      <c r="AH58" s="143">
        <f t="shared" si="54"/>
        <v>9.9527444412131238E-2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6.8414275959983302</v>
      </c>
      <c r="AN58" s="145">
        <f t="shared" si="54"/>
        <v>0</v>
      </c>
      <c r="AO58" s="145">
        <v>629.62498311726881</v>
      </c>
      <c r="AP58" s="147">
        <f t="shared" ref="AP58" si="57">SUM(AP59:AP64)</f>
        <v>0</v>
      </c>
      <c r="AQ58" s="148">
        <f t="shared" si="24"/>
        <v>1004.313170963366</v>
      </c>
      <c r="AR58" s="2"/>
    </row>
    <row r="59" spans="1:44" s="49" customFormat="1" ht="12.75" customHeight="1">
      <c r="A59" s="398" t="s">
        <v>173</v>
      </c>
      <c r="B59" s="399" t="s">
        <v>174</v>
      </c>
      <c r="C59" s="62">
        <f t="shared" si="45"/>
        <v>0.17097428571428575</v>
      </c>
      <c r="D59" s="416">
        <v>0.17097428571428575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31.534608117980049</v>
      </c>
      <c r="M59" s="103"/>
      <c r="N59" s="327"/>
      <c r="O59" s="327"/>
      <c r="P59" s="67"/>
      <c r="Q59" s="381">
        <v>4.673</v>
      </c>
      <c r="R59" s="67"/>
      <c r="S59" s="381">
        <v>0</v>
      </c>
      <c r="T59" s="381">
        <v>12.481608117980045</v>
      </c>
      <c r="U59" s="381">
        <v>14.38</v>
      </c>
      <c r="V59" s="381">
        <v>0</v>
      </c>
      <c r="W59" s="67"/>
      <c r="X59" s="67"/>
      <c r="Y59" s="327"/>
      <c r="Z59" s="149"/>
      <c r="AA59" s="406">
        <v>49.138634445619751</v>
      </c>
      <c r="AB59" s="67">
        <f t="shared" si="48"/>
        <v>1.4099063508685339</v>
      </c>
      <c r="AC59" s="328"/>
      <c r="AD59" s="103"/>
      <c r="AE59" s="342">
        <v>1.4099063508685339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230.96524790051103</v>
      </c>
      <c r="AP59" s="67"/>
      <c r="AQ59" s="334">
        <f t="shared" si="24"/>
        <v>313.21937110069365</v>
      </c>
      <c r="AR59" s="2"/>
    </row>
    <row r="60" spans="1:44" s="49" customFormat="1" ht="12.75" customHeight="1">
      <c r="A60" s="398" t="s">
        <v>175</v>
      </c>
      <c r="B60" s="399" t="s">
        <v>176</v>
      </c>
      <c r="C60" s="19">
        <f t="shared" si="45"/>
        <v>1.5997593984962404E-2</v>
      </c>
      <c r="D60" s="416">
        <v>1.5997593984962404E-2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17.790229915323685</v>
      </c>
      <c r="M60" s="21"/>
      <c r="N60" s="169"/>
      <c r="O60" s="169"/>
      <c r="P60" s="26"/>
      <c r="Q60" s="381">
        <v>1.8680000000000001</v>
      </c>
      <c r="R60" s="26"/>
      <c r="S60" s="381">
        <v>0</v>
      </c>
      <c r="T60" s="381">
        <v>1.9262299153236848</v>
      </c>
      <c r="U60" s="381">
        <v>13.996</v>
      </c>
      <c r="V60" s="381">
        <v>0</v>
      </c>
      <c r="W60" s="26"/>
      <c r="X60" s="26"/>
      <c r="Y60" s="169"/>
      <c r="Z60" s="20"/>
      <c r="AA60" s="406">
        <v>16.113556282571377</v>
      </c>
      <c r="AB60" s="26">
        <f t="shared" si="48"/>
        <v>0.1088348762073956</v>
      </c>
      <c r="AC60" s="329"/>
      <c r="AD60" s="21"/>
      <c r="AE60" s="343">
        <v>0.1088348762073956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50.766441125776183</v>
      </c>
      <c r="AP60" s="26"/>
      <c r="AQ60" s="335">
        <f t="shared" si="24"/>
        <v>84.795059793863601</v>
      </c>
      <c r="AR60" s="2"/>
    </row>
    <row r="61" spans="1:44" s="49" customFormat="1" ht="12.75" customHeight="1">
      <c r="A61" s="398" t="s">
        <v>177</v>
      </c>
      <c r="B61" s="399" t="s">
        <v>178</v>
      </c>
      <c r="C61" s="19">
        <f t="shared" si="45"/>
        <v>0.19797022556390978</v>
      </c>
      <c r="D61" s="416">
        <v>0.19797022556390978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36.150926156054268</v>
      </c>
      <c r="M61" s="21"/>
      <c r="N61" s="169"/>
      <c r="O61" s="169"/>
      <c r="P61" s="26"/>
      <c r="Q61" s="381">
        <v>3.8170000000000002</v>
      </c>
      <c r="R61" s="26"/>
      <c r="S61" s="381">
        <v>0</v>
      </c>
      <c r="T61" s="381">
        <v>26.780926156054271</v>
      </c>
      <c r="U61" s="381">
        <v>5.5529999999999999</v>
      </c>
      <c r="V61" s="381">
        <v>0</v>
      </c>
      <c r="W61" s="26"/>
      <c r="X61" s="26"/>
      <c r="Y61" s="169"/>
      <c r="Z61" s="20"/>
      <c r="AA61" s="406">
        <v>59.211783957451075</v>
      </c>
      <c r="AB61" s="26">
        <f t="shared" si="48"/>
        <v>4.3863753138132164</v>
      </c>
      <c r="AC61" s="329"/>
      <c r="AD61" s="21"/>
      <c r="AE61" s="343">
        <v>4.3863753138132164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99.894737045975276</v>
      </c>
      <c r="AP61" s="26"/>
      <c r="AQ61" s="335">
        <f t="shared" si="24"/>
        <v>199.84179269885774</v>
      </c>
      <c r="AR61" s="2"/>
    </row>
    <row r="62" spans="1:44" s="49" customFormat="1" ht="12.75" customHeight="1">
      <c r="A62" s="398" t="s">
        <v>179</v>
      </c>
      <c r="B62" s="399" t="s">
        <v>180</v>
      </c>
      <c r="C62" s="19">
        <f t="shared" si="45"/>
        <v>4.9992481203007515E-3</v>
      </c>
      <c r="D62" s="416">
        <v>4.9992481203007515E-3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2.1787486212674403</v>
      </c>
      <c r="M62" s="21"/>
      <c r="N62" s="169"/>
      <c r="O62" s="169"/>
      <c r="P62" s="26"/>
      <c r="Q62" s="381">
        <v>0.308</v>
      </c>
      <c r="R62" s="26"/>
      <c r="S62" s="381">
        <v>0</v>
      </c>
      <c r="T62" s="381">
        <v>1.0327486212674402</v>
      </c>
      <c r="U62" s="381">
        <v>0.83799999999999997</v>
      </c>
      <c r="V62" s="381">
        <v>0</v>
      </c>
      <c r="W62" s="26"/>
      <c r="X62" s="26"/>
      <c r="Y62" s="169"/>
      <c r="Z62" s="20"/>
      <c r="AA62" s="406">
        <v>15.662018461776759</v>
      </c>
      <c r="AB62" s="26">
        <f t="shared" si="48"/>
        <v>0.22921284534587857</v>
      </c>
      <c r="AC62" s="329"/>
      <c r="AD62" s="21"/>
      <c r="AE62" s="343">
        <v>0.22921284534587857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82.067862749989345</v>
      </c>
      <c r="AP62" s="26"/>
      <c r="AQ62" s="335">
        <f t="shared" si="24"/>
        <v>100.14284192649973</v>
      </c>
      <c r="AR62" s="2"/>
    </row>
    <row r="63" spans="1:44" s="49" customFormat="1" ht="12.75" customHeight="1">
      <c r="A63" s="398" t="s">
        <v>181</v>
      </c>
      <c r="B63" s="399" t="s">
        <v>182</v>
      </c>
      <c r="C63" s="19">
        <f t="shared" si="45"/>
        <v>1.0998345864661654E-2</v>
      </c>
      <c r="D63" s="417">
        <v>1.0998345864661654E-2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5.668643834463766</v>
      </c>
      <c r="M63" s="21"/>
      <c r="N63" s="169"/>
      <c r="O63" s="169"/>
      <c r="P63" s="26"/>
      <c r="Q63" s="382">
        <v>1.1140000000000001</v>
      </c>
      <c r="R63" s="26"/>
      <c r="S63" s="382">
        <v>0</v>
      </c>
      <c r="T63" s="382">
        <v>3.7656438344637664</v>
      </c>
      <c r="U63" s="382">
        <v>0.78900000000000003</v>
      </c>
      <c r="V63" s="382">
        <v>0</v>
      </c>
      <c r="W63" s="26"/>
      <c r="X63" s="26"/>
      <c r="Y63" s="169"/>
      <c r="Z63" s="20"/>
      <c r="AA63" s="407">
        <v>15.431895880931023</v>
      </c>
      <c r="AB63" s="26">
        <f t="shared" si="48"/>
        <v>5.9364477931306683E-2</v>
      </c>
      <c r="AC63" s="329"/>
      <c r="AD63" s="21"/>
      <c r="AE63" s="343">
        <v>5.9364477931306683E-2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46.077793689052378</v>
      </c>
      <c r="AP63" s="26"/>
      <c r="AQ63" s="335">
        <f t="shared" si="24"/>
        <v>67.248696228243134</v>
      </c>
      <c r="AR63" s="2"/>
    </row>
    <row r="64" spans="1:44" ht="12.75" customHeight="1">
      <c r="A64" s="400" t="s">
        <v>183</v>
      </c>
      <c r="B64" s="401"/>
      <c r="C64" s="74">
        <f t="shared" si="45"/>
        <v>0.12998045112781956</v>
      </c>
      <c r="D64" s="417">
        <v>0.12998045112781956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26.283752976970611</v>
      </c>
      <c r="M64" s="151"/>
      <c r="N64" s="331"/>
      <c r="O64" s="331"/>
      <c r="P64" s="79"/>
      <c r="Q64" s="382">
        <v>4.7290000000000001</v>
      </c>
      <c r="R64" s="79"/>
      <c r="S64" s="382">
        <v>0</v>
      </c>
      <c r="T64" s="382">
        <v>9.931388230086716</v>
      </c>
      <c r="U64" s="382">
        <v>11.622999999999999</v>
      </c>
      <c r="V64" s="382">
        <v>3.6474688389685051E-4</v>
      </c>
      <c r="W64" s="79"/>
      <c r="X64" s="79"/>
      <c r="Y64" s="331"/>
      <c r="Z64" s="150"/>
      <c r="AA64" s="407">
        <v>80.266756198993789</v>
      </c>
      <c r="AB64" s="79">
        <f t="shared" si="48"/>
        <v>12.532018982151371</v>
      </c>
      <c r="AC64" s="332"/>
      <c r="AD64" s="151"/>
      <c r="AE64" s="344">
        <v>5.424920861006199</v>
      </c>
      <c r="AF64" s="344"/>
      <c r="AG64" s="344"/>
      <c r="AH64" s="344">
        <v>9.9527444412131238E-2</v>
      </c>
      <c r="AI64" s="344"/>
      <c r="AJ64" s="344"/>
      <c r="AK64" s="344"/>
      <c r="AL64" s="344">
        <v>0.16614308073470971</v>
      </c>
      <c r="AM64" s="388">
        <v>6.8414275959983302</v>
      </c>
      <c r="AN64" s="78"/>
      <c r="AO64" s="407">
        <v>119.85290060596463</v>
      </c>
      <c r="AP64" s="79"/>
      <c r="AQ64" s="336">
        <f t="shared" si="24"/>
        <v>239.06540921520821</v>
      </c>
    </row>
    <row r="65" spans="1:44" ht="12.75" customHeight="1">
      <c r="A65" s="168" t="s">
        <v>194</v>
      </c>
      <c r="B65" s="152"/>
      <c r="C65" s="74">
        <f>SUM(D65:G65)</f>
        <v>1.3997894736842105E-2</v>
      </c>
      <c r="D65" s="177">
        <f>SUM(D66:D69)</f>
        <v>1.3997894736842105E-2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79.928186511296445</v>
      </c>
      <c r="M65" s="76"/>
      <c r="N65" s="77"/>
      <c r="O65" s="77"/>
      <c r="P65" s="213"/>
      <c r="Q65" s="147">
        <v>20.018000000000001</v>
      </c>
      <c r="R65" s="213"/>
      <c r="S65" s="147">
        <v>4.5492157813514185</v>
      </c>
      <c r="T65" s="147">
        <v>13.725970729945015</v>
      </c>
      <c r="U65" s="147">
        <v>41.635000000000005</v>
      </c>
      <c r="V65" s="147">
        <f>SUM(V66:V69)</f>
        <v>0</v>
      </c>
      <c r="W65" s="213"/>
      <c r="X65" s="213"/>
      <c r="Y65" s="77"/>
      <c r="Z65" s="76"/>
      <c r="AA65" s="145">
        <v>109.96065451606982</v>
      </c>
      <c r="AB65" s="79">
        <f>SUM(AC65:AM65)</f>
        <v>11.306895529039684</v>
      </c>
      <c r="AC65" s="80"/>
      <c r="AD65" s="76"/>
      <c r="AE65" s="147">
        <f>SUM(AE66:AE69)</f>
        <v>7.4947653388274693</v>
      </c>
      <c r="AF65" s="76"/>
      <c r="AG65" s="76"/>
      <c r="AH65" s="76">
        <v>3.8121301902122147</v>
      </c>
      <c r="AI65" s="76"/>
      <c r="AJ65" s="76"/>
      <c r="AK65" s="76"/>
      <c r="AL65" s="76"/>
      <c r="AM65" s="77"/>
      <c r="AN65" s="78"/>
      <c r="AO65" s="145">
        <v>227.92324815313026</v>
      </c>
      <c r="AP65" s="79"/>
      <c r="AQ65" s="340">
        <f t="shared" si="24"/>
        <v>429.13298260427302</v>
      </c>
    </row>
    <row r="66" spans="1:44" ht="12.75" customHeight="1">
      <c r="A66" s="402" t="s">
        <v>184</v>
      </c>
      <c r="B66" s="403" t="s">
        <v>185</v>
      </c>
      <c r="C66" s="62">
        <f t="shared" ref="C66:C69" si="58">SUM(D66:G66)</f>
        <v>8.9986466165413535E-3</v>
      </c>
      <c r="D66" s="418">
        <v>8.9986466165413535E-3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1.865929174307575</v>
      </c>
      <c r="M66" s="318"/>
      <c r="N66" s="69"/>
      <c r="O66" s="65"/>
      <c r="P66" s="69"/>
      <c r="Q66" s="383">
        <v>0.16600000000000001</v>
      </c>
      <c r="R66" s="69"/>
      <c r="S66" s="383">
        <v>9.7715852105400389E-2</v>
      </c>
      <c r="T66" s="383">
        <v>0.25321332220217452</v>
      </c>
      <c r="U66" s="383">
        <v>1.349</v>
      </c>
      <c r="V66" s="383">
        <v>0</v>
      </c>
      <c r="W66" s="69"/>
      <c r="X66" s="69"/>
      <c r="Y66" s="65"/>
      <c r="Z66" s="64"/>
      <c r="AA66" s="408">
        <v>4.5166221137885332</v>
      </c>
      <c r="AB66" s="67">
        <f t="shared" ref="AB66:AB69" si="61">SUM(AC66:AM66)</f>
        <v>3.8137792034880844</v>
      </c>
      <c r="AC66" s="68"/>
      <c r="AD66" s="64"/>
      <c r="AE66" s="64">
        <v>1.6490132758696303E-3</v>
      </c>
      <c r="AF66" s="64"/>
      <c r="AG66" s="64"/>
      <c r="AH66" s="64">
        <v>3.8121301902122147</v>
      </c>
      <c r="AI66" s="64"/>
      <c r="AJ66" s="64"/>
      <c r="AK66" s="64"/>
      <c r="AL66" s="64"/>
      <c r="AM66" s="65"/>
      <c r="AN66" s="66"/>
      <c r="AO66" s="408">
        <v>36.874327372597946</v>
      </c>
      <c r="AP66" s="67"/>
      <c r="AQ66" s="92">
        <f t="shared" si="24"/>
        <v>47.079656510798685</v>
      </c>
    </row>
    <row r="67" spans="1:44" ht="12.75" customHeight="1">
      <c r="A67" s="404" t="s">
        <v>186</v>
      </c>
      <c r="B67" s="405">
        <v>84</v>
      </c>
      <c r="C67" s="19">
        <f t="shared" si="58"/>
        <v>1.9996992481203005E-3</v>
      </c>
      <c r="D67" s="419">
        <v>1.9996992481203005E-3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46.208166127243587</v>
      </c>
      <c r="M67" s="319"/>
      <c r="N67" s="212"/>
      <c r="O67" s="22"/>
      <c r="P67" s="212"/>
      <c r="Q67" s="384">
        <v>7.8029999999999999</v>
      </c>
      <c r="R67" s="212"/>
      <c r="S67" s="384">
        <v>3.7425171356368345</v>
      </c>
      <c r="T67" s="384">
        <v>7.7736489916067564</v>
      </c>
      <c r="U67" s="384">
        <v>26.888999999999999</v>
      </c>
      <c r="V67" s="384">
        <v>0</v>
      </c>
      <c r="W67" s="212"/>
      <c r="X67" s="212"/>
      <c r="Y67" s="22"/>
      <c r="Z67" s="25"/>
      <c r="AA67" s="409">
        <v>42.758019426980738</v>
      </c>
      <c r="AB67" s="26">
        <f t="shared" si="61"/>
        <v>5.288385575713904</v>
      </c>
      <c r="AC67" s="27"/>
      <c r="AD67" s="25"/>
      <c r="AE67" s="25">
        <v>5.288385575713904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121.89255198937923</v>
      </c>
      <c r="AP67" s="26"/>
      <c r="AQ67" s="29">
        <f t="shared" si="24"/>
        <v>216.14912281856556</v>
      </c>
    </row>
    <row r="68" spans="1:44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15.827191853442821</v>
      </c>
      <c r="M68" s="319"/>
      <c r="N68" s="212"/>
      <c r="O68" s="22"/>
      <c r="P68" s="212"/>
      <c r="Q68" s="384">
        <v>6.0789999999999997</v>
      </c>
      <c r="R68" s="212"/>
      <c r="S68" s="384">
        <v>0.20520328942134083</v>
      </c>
      <c r="T68" s="384">
        <v>2.3349885640214803</v>
      </c>
      <c r="U68" s="384">
        <v>7.2080000000000002</v>
      </c>
      <c r="V68" s="384">
        <v>0</v>
      </c>
      <c r="W68" s="212"/>
      <c r="X68" s="212"/>
      <c r="Y68" s="22"/>
      <c r="Z68" s="25"/>
      <c r="AA68" s="409">
        <v>24.137370919033213</v>
      </c>
      <c r="AB68" s="26">
        <f t="shared" si="61"/>
        <v>0.79647341224503132</v>
      </c>
      <c r="AC68" s="27"/>
      <c r="AD68" s="25"/>
      <c r="AE68" s="25">
        <v>0.79647341224503132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37.04154288666205</v>
      </c>
      <c r="AP68" s="26"/>
      <c r="AQ68" s="29">
        <f t="shared" si="24"/>
        <v>77.802579071383121</v>
      </c>
    </row>
    <row r="69" spans="1:44" s="49" customFormat="1" ht="12.75" customHeight="1">
      <c r="A69" s="400" t="s">
        <v>188</v>
      </c>
      <c r="B69" s="401" t="s">
        <v>189</v>
      </c>
      <c r="C69" s="134">
        <f t="shared" si="58"/>
        <v>2.9995488721804514E-3</v>
      </c>
      <c r="D69" s="420">
        <v>2.9995488721804514E-3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16.026899356302447</v>
      </c>
      <c r="M69" s="320"/>
      <c r="N69" s="213"/>
      <c r="O69" s="77"/>
      <c r="P69" s="213"/>
      <c r="Q69" s="385">
        <v>5.97</v>
      </c>
      <c r="R69" s="213"/>
      <c r="S69" s="385">
        <v>0.50377950418784201</v>
      </c>
      <c r="T69" s="385">
        <v>3.3641198521146043</v>
      </c>
      <c r="U69" s="385">
        <v>6.1890000000000001</v>
      </c>
      <c r="V69" s="385">
        <v>0</v>
      </c>
      <c r="W69" s="213"/>
      <c r="X69" s="213"/>
      <c r="Y69" s="77"/>
      <c r="Z69" s="76"/>
      <c r="AA69" s="410">
        <v>38.548642056267326</v>
      </c>
      <c r="AB69" s="139">
        <f t="shared" si="61"/>
        <v>1.4082573375926641</v>
      </c>
      <c r="AC69" s="140"/>
      <c r="AD69" s="135"/>
      <c r="AE69" s="135">
        <v>1.4082573375926641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32.114825904491049</v>
      </c>
      <c r="AP69" s="139"/>
      <c r="AQ69" s="141">
        <f t="shared" si="24"/>
        <v>88.10162420352566</v>
      </c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202.57974518342567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202.57974518342567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250.56774518342567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22.524547269338967</v>
      </c>
      <c r="M71" s="76"/>
      <c r="N71" s="76"/>
      <c r="O71" s="76"/>
      <c r="P71" s="76"/>
      <c r="Q71" s="76"/>
      <c r="R71" s="76"/>
      <c r="S71" s="76"/>
      <c r="T71" s="76"/>
      <c r="U71" s="151">
        <v>22.524547269338967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22.524547269338967</v>
      </c>
      <c r="AR71" s="2"/>
    </row>
    <row r="72" spans="1:44" ht="12.75" customHeight="1" thickBot="1">
      <c r="A72" s="42" t="s">
        <v>42</v>
      </c>
      <c r="B72" s="43"/>
      <c r="C72" s="44">
        <f t="shared" ref="C72:AP72" si="62">C26-C27-C29</f>
        <v>3.4841370670313836</v>
      </c>
      <c r="D72" s="108">
        <f t="shared" si="62"/>
        <v>1.1798469107721417</v>
      </c>
      <c r="E72" s="46">
        <f t="shared" si="62"/>
        <v>1.3750494489738827</v>
      </c>
      <c r="F72" s="109">
        <f t="shared" si="62"/>
        <v>0</v>
      </c>
      <c r="G72" s="109">
        <f t="shared" si="62"/>
        <v>0.9292407072853468</v>
      </c>
      <c r="H72" s="47">
        <f t="shared" si="62"/>
        <v>-1.8009539283439437</v>
      </c>
      <c r="I72" s="108">
        <f t="shared" si="62"/>
        <v>-0.43208392834401199</v>
      </c>
      <c r="J72" s="46">
        <f t="shared" si="62"/>
        <v>0</v>
      </c>
      <c r="K72" s="46">
        <f t="shared" si="62"/>
        <v>-1.3688699999999869</v>
      </c>
      <c r="L72" s="47">
        <f t="shared" si="62"/>
        <v>-54.335200664771037</v>
      </c>
      <c r="M72" s="46">
        <f t="shared" si="62"/>
        <v>-4.5474735088646412E-13</v>
      </c>
      <c r="N72" s="46">
        <f t="shared" ref="N72" si="63">N26-N27-N29</f>
        <v>0</v>
      </c>
      <c r="O72" s="46">
        <f t="shared" si="62"/>
        <v>-42.337532304692957</v>
      </c>
      <c r="P72" s="46">
        <f t="shared" si="62"/>
        <v>-45.501486382288704</v>
      </c>
      <c r="Q72" s="46">
        <f t="shared" si="62"/>
        <v>43.786436505445295</v>
      </c>
      <c r="R72" s="46">
        <f t="shared" si="62"/>
        <v>10.691075540114525</v>
      </c>
      <c r="S72" s="46">
        <f t="shared" si="62"/>
        <v>39.23765680812636</v>
      </c>
      <c r="T72" s="46">
        <f t="shared" si="62"/>
        <v>0.41693046610495799</v>
      </c>
      <c r="U72" s="46">
        <f t="shared" si="62"/>
        <v>-52.203693252589801</v>
      </c>
      <c r="V72" s="46">
        <f t="shared" si="62"/>
        <v>-4.0807136079904751</v>
      </c>
      <c r="W72" s="109">
        <f t="shared" si="62"/>
        <v>-4.3438744370000002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14.684399425861329</v>
      </c>
      <c r="AB72" s="45">
        <f t="shared" si="62"/>
        <v>-2.4785019942561348</v>
      </c>
      <c r="AC72" s="110">
        <f t="shared" si="62"/>
        <v>0</v>
      </c>
      <c r="AD72" s="46">
        <f t="shared" si="62"/>
        <v>0</v>
      </c>
      <c r="AE72" s="46">
        <f t="shared" si="62"/>
        <v>-2.9342518030523195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0.40777954682913986</v>
      </c>
      <c r="AJ72" s="46">
        <f t="shared" ref="AJ72" si="65">AJ26-AJ27-AJ29</f>
        <v>4.7970261967201111E-2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-43.91508598922519</v>
      </c>
      <c r="AP72" s="45">
        <f t="shared" si="62"/>
        <v>0</v>
      </c>
      <c r="AQ72" s="48">
        <f t="shared" si="24"/>
        <v>-84.361206083703593</v>
      </c>
    </row>
    <row r="73" spans="1:44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197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243" t="s">
        <v>138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4" ht="12.75" customHeight="1">
      <c r="A77" s="239" t="s">
        <v>142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4" ht="12.75" customHeight="1">
      <c r="A78" s="237" t="s">
        <v>139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4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4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A1:AS79"/>
  <sheetViews>
    <sheetView zoomScale="80" zoomScaleNormal="80" workbookViewId="0">
      <pane xSplit="2" ySplit="1" topLeftCell="C68" activePane="bottomRight" state="frozen"/>
      <selection activeCell="A80" sqref="A80:XFD80"/>
      <selection pane="topRight" activeCell="A80" sqref="A80:XFD80"/>
      <selection pane="bottomLeft" activeCell="A80" sqref="A80:XFD80"/>
      <selection pane="bottomRight" activeCell="A80" sqref="A80:XFD80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134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28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774.14338926530615</v>
      </c>
      <c r="I2" s="10">
        <v>613.57438926530619</v>
      </c>
      <c r="J2" s="11">
        <v>160.56899999999999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197.39318936795212</v>
      </c>
      <c r="AB2" s="13">
        <f>SUM(AC2:AM2)</f>
        <v>737.7698842422285</v>
      </c>
      <c r="AC2" s="14">
        <v>60.775084116803981</v>
      </c>
      <c r="AD2" s="11">
        <v>376.70706443220001</v>
      </c>
      <c r="AE2" s="11">
        <v>182.17622896748904</v>
      </c>
      <c r="AF2" s="11">
        <v>10.632973053753611</v>
      </c>
      <c r="AG2" s="11">
        <v>43.743731196200734</v>
      </c>
      <c r="AH2" s="11">
        <v>13.806276188703638</v>
      </c>
      <c r="AI2" s="11">
        <v>23.963030702687998</v>
      </c>
      <c r="AJ2" s="11">
        <v>0</v>
      </c>
      <c r="AK2" s="10">
        <v>4.6610568960000001E-2</v>
      </c>
      <c r="AL2" s="10">
        <v>8.6619423584553292</v>
      </c>
      <c r="AM2" s="8">
        <v>17.256942656974093</v>
      </c>
      <c r="AN2" s="15">
        <v>14.180185863013453</v>
      </c>
      <c r="AO2" s="15"/>
      <c r="AP2" s="13"/>
      <c r="AQ2" s="16">
        <f>C2+H2+L2+AA2+AB2+AN2+AO2+AP2</f>
        <v>1723.4866487385004</v>
      </c>
    </row>
    <row r="3" spans="1:45" ht="12.75" customHeight="1">
      <c r="A3" s="17" t="s">
        <v>1</v>
      </c>
      <c r="B3" s="18"/>
      <c r="C3" s="19">
        <f>SUM(D3:G3)</f>
        <v>1408.49620578549</v>
      </c>
      <c r="D3" s="20">
        <v>1367.9114200419322</v>
      </c>
      <c r="E3" s="169">
        <v>29.983782120000001</v>
      </c>
      <c r="F3" s="22"/>
      <c r="G3" s="22">
        <v>10.601003623557908</v>
      </c>
      <c r="H3" s="23">
        <f>SUM(I3:K3)</f>
        <v>0</v>
      </c>
      <c r="I3" s="24"/>
      <c r="J3" s="25"/>
      <c r="K3" s="25"/>
      <c r="L3" s="23">
        <f>SUM(M3:Z3)</f>
        <v>8849.5603735913392</v>
      </c>
      <c r="M3" s="24">
        <v>3078.0259999999998</v>
      </c>
      <c r="N3" s="24">
        <v>0</v>
      </c>
      <c r="O3" s="25">
        <v>0</v>
      </c>
      <c r="P3" s="25">
        <v>1215.4778603166665</v>
      </c>
      <c r="Q3" s="25">
        <v>629.57127634675453</v>
      </c>
      <c r="R3" s="25">
        <v>915.9490202128801</v>
      </c>
      <c r="S3" s="25">
        <v>260.68164042033897</v>
      </c>
      <c r="T3" s="25">
        <v>109.75233728900001</v>
      </c>
      <c r="U3" s="25">
        <v>2253.1537919434418</v>
      </c>
      <c r="V3" s="25">
        <v>85.022769062256572</v>
      </c>
      <c r="W3" s="22">
        <v>0</v>
      </c>
      <c r="X3" s="22">
        <v>264.42046800000003</v>
      </c>
      <c r="Y3" s="22">
        <v>1.1876299999999997</v>
      </c>
      <c r="Z3" s="25">
        <v>36.31758</v>
      </c>
      <c r="AA3" s="23">
        <v>3962.502878409342</v>
      </c>
      <c r="AB3" s="26">
        <f>SUM(AC3:AM3)</f>
        <v>83.82057293579345</v>
      </c>
      <c r="AC3" s="27"/>
      <c r="AD3" s="25"/>
      <c r="AE3" s="25">
        <v>12.895884993023998</v>
      </c>
      <c r="AF3" s="25"/>
      <c r="AG3" s="25"/>
      <c r="AH3" s="25"/>
      <c r="AI3" s="25">
        <v>41.750054279681464</v>
      </c>
      <c r="AJ3" s="25">
        <v>29.174633663087995</v>
      </c>
      <c r="AK3" s="24"/>
      <c r="AL3" s="24"/>
      <c r="AM3" s="22"/>
      <c r="AN3" s="28"/>
      <c r="AO3" s="28">
        <v>62.919489247999977</v>
      </c>
      <c r="AP3" s="26"/>
      <c r="AQ3" s="29">
        <f t="shared" ref="AQ3:AQ20" si="0">C3+H3+L3+AA3+AB3+AN3+AO3+AP3</f>
        <v>14367.299519969964</v>
      </c>
    </row>
    <row r="4" spans="1:45" ht="12.75" customHeight="1">
      <c r="A4" s="17" t="s">
        <v>2</v>
      </c>
      <c r="B4" s="18"/>
      <c r="C4" s="19">
        <f>SUM(D4:G4)</f>
        <v>7.551677580592</v>
      </c>
      <c r="D4" s="20">
        <v>0</v>
      </c>
      <c r="E4" s="21">
        <v>7.2006676479999996</v>
      </c>
      <c r="F4" s="22"/>
      <c r="G4" s="22">
        <v>0.35100993259200008</v>
      </c>
      <c r="H4" s="23">
        <f>SUM(I4:K4)</f>
        <v>9.3450849999999992</v>
      </c>
      <c r="I4" s="24"/>
      <c r="J4" s="25"/>
      <c r="K4" s="25">
        <v>9.3450849999999992</v>
      </c>
      <c r="L4" s="23">
        <f>SUM(M4:Z4)</f>
        <v>1644.7542594927024</v>
      </c>
      <c r="M4" s="24">
        <v>39.881399999999999</v>
      </c>
      <c r="N4" s="24">
        <v>9.1462061549986373</v>
      </c>
      <c r="O4" s="25"/>
      <c r="P4" s="25">
        <v>265.72114549499997</v>
      </c>
      <c r="Q4" s="25">
        <v>1.5453375974400001</v>
      </c>
      <c r="R4" s="25">
        <v>0</v>
      </c>
      <c r="S4" s="25">
        <v>1065.008701300952</v>
      </c>
      <c r="T4" s="25">
        <v>34.291259969400002</v>
      </c>
      <c r="U4" s="25">
        <v>201.87193737232082</v>
      </c>
      <c r="V4" s="25">
        <v>0.64427013959024004</v>
      </c>
      <c r="W4" s="22">
        <v>20.802036263000659</v>
      </c>
      <c r="X4" s="22">
        <v>2.52112E-2</v>
      </c>
      <c r="Y4" s="22">
        <v>4.2039999999999994E-3</v>
      </c>
      <c r="Z4" s="25">
        <v>5.8125499999999999</v>
      </c>
      <c r="AA4" s="23">
        <v>0</v>
      </c>
      <c r="AB4" s="26">
        <f>SUM(AC4:AM4)</f>
        <v>0.59231951999999988</v>
      </c>
      <c r="AC4" s="27"/>
      <c r="AD4" s="25"/>
      <c r="AE4" s="25">
        <v>0.59231951999999988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20.771312023999997</v>
      </c>
      <c r="AP4" s="26"/>
      <c r="AQ4" s="29">
        <f t="shared" si="0"/>
        <v>1683.0146536172945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107.99298356008917</v>
      </c>
      <c r="M5" s="24"/>
      <c r="N5" s="24"/>
      <c r="O5" s="25"/>
      <c r="P5" s="25"/>
      <c r="Q5" s="25"/>
      <c r="R5" s="25"/>
      <c r="S5" s="25">
        <v>22.202911379378531</v>
      </c>
      <c r="T5" s="25"/>
      <c r="U5" s="25">
        <v>85.790072180710638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107.99298356008917</v>
      </c>
    </row>
    <row r="6" spans="1:45" ht="12.75" customHeight="1" thickBot="1">
      <c r="A6" s="30" t="s">
        <v>4</v>
      </c>
      <c r="B6" s="31"/>
      <c r="C6" s="19">
        <f>SUM(D6:G6)</f>
        <v>-177.22534706007568</v>
      </c>
      <c r="D6" s="32">
        <v>-179.85430594380435</v>
      </c>
      <c r="E6" s="22">
        <v>2.3638331443740954</v>
      </c>
      <c r="F6" s="33"/>
      <c r="G6" s="33">
        <v>0.26512573935456951</v>
      </c>
      <c r="H6" s="34">
        <f>SUM(I6:K6)</f>
        <v>-40.626668018395264</v>
      </c>
      <c r="I6" s="35">
        <v>-31.357345908395267</v>
      </c>
      <c r="J6" s="35">
        <v>-2.0945960000000001</v>
      </c>
      <c r="K6" s="35">
        <v>-7.1747261099999982</v>
      </c>
      <c r="L6" s="34">
        <f>SUM(M6:Z6)</f>
        <v>-14.920403794320585</v>
      </c>
      <c r="M6" s="24">
        <v>-22.497199999999999</v>
      </c>
      <c r="N6" s="24">
        <v>0</v>
      </c>
      <c r="O6" s="25"/>
      <c r="P6" s="25">
        <v>4.5108837808222226</v>
      </c>
      <c r="Q6" s="25">
        <v>8.8186981035780825</v>
      </c>
      <c r="R6" s="25">
        <v>-16.06063497864</v>
      </c>
      <c r="S6" s="25">
        <v>3.7164546754802217</v>
      </c>
      <c r="T6" s="25">
        <v>-1.6747799425000001</v>
      </c>
      <c r="U6" s="25">
        <v>-6.4865781169146253</v>
      </c>
      <c r="V6" s="25">
        <v>10.82136526785351</v>
      </c>
      <c r="W6" s="33">
        <v>3.9313874159999989</v>
      </c>
      <c r="X6" s="33">
        <v>0</v>
      </c>
      <c r="Y6" s="33">
        <v>0</v>
      </c>
      <c r="Z6" s="35">
        <v>0</v>
      </c>
      <c r="AA6" s="34">
        <v>-12.912585914397527</v>
      </c>
      <c r="AB6" s="37">
        <f>SUM(AC6:AM6)</f>
        <v>5.3290181828923195</v>
      </c>
      <c r="AC6" s="38"/>
      <c r="AD6" s="36"/>
      <c r="AE6" s="36">
        <v>0.33674284569599983</v>
      </c>
      <c r="AF6" s="36"/>
      <c r="AG6" s="36"/>
      <c r="AH6" s="36"/>
      <c r="AI6" s="36">
        <v>3.7245049866355195</v>
      </c>
      <c r="AJ6" s="36">
        <v>1.2677703505608002</v>
      </c>
      <c r="AK6" s="35"/>
      <c r="AL6" s="35"/>
      <c r="AM6" s="33"/>
      <c r="AN6" s="40"/>
      <c r="AO6" s="40"/>
      <c r="AP6" s="37"/>
      <c r="AQ6" s="41">
        <f t="shared" si="0"/>
        <v>-240.35598660429673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1223.7191811448224</v>
      </c>
      <c r="D7" s="57">
        <f t="shared" si="1"/>
        <v>1188.0571140981278</v>
      </c>
      <c r="E7" s="54">
        <f t="shared" si="1"/>
        <v>25.146947616374096</v>
      </c>
      <c r="F7" s="54">
        <f t="shared" si="1"/>
        <v>0</v>
      </c>
      <c r="G7" s="54">
        <f t="shared" si="1"/>
        <v>10.515119430320478</v>
      </c>
      <c r="H7" s="56">
        <f t="shared" si="1"/>
        <v>724.17163624691079</v>
      </c>
      <c r="I7" s="57">
        <f t="shared" si="1"/>
        <v>582.21704335691095</v>
      </c>
      <c r="J7" s="54">
        <f t="shared" si="1"/>
        <v>158.47440399999999</v>
      </c>
      <c r="K7" s="54">
        <f t="shared" si="1"/>
        <v>-16.519811109999999</v>
      </c>
      <c r="L7" s="56">
        <f t="shared" si="1"/>
        <v>7081.8927267442268</v>
      </c>
      <c r="M7" s="57">
        <f t="shared" si="1"/>
        <v>3015.6473999999998</v>
      </c>
      <c r="N7" s="57">
        <f t="shared" ref="N7" si="2">N2+N3-N4-N5+N6</f>
        <v>-9.1462061549986373</v>
      </c>
      <c r="O7" s="54">
        <f t="shared" si="1"/>
        <v>0</v>
      </c>
      <c r="P7" s="54">
        <f t="shared" si="1"/>
        <v>954.26759860248876</v>
      </c>
      <c r="Q7" s="54">
        <f t="shared" si="1"/>
        <v>636.84463685289256</v>
      </c>
      <c r="R7" s="54">
        <f t="shared" si="1"/>
        <v>899.8883852342401</v>
      </c>
      <c r="S7" s="54">
        <f t="shared" si="1"/>
        <v>-822.81351758451137</v>
      </c>
      <c r="T7" s="54">
        <f t="shared" si="1"/>
        <v>73.786297377100013</v>
      </c>
      <c r="U7" s="54">
        <f t="shared" si="1"/>
        <v>1959.0052042734958</v>
      </c>
      <c r="V7" s="54">
        <f t="shared" si="1"/>
        <v>95.199864190519847</v>
      </c>
      <c r="W7" s="54">
        <f t="shared" si="1"/>
        <v>-16.870648847000659</v>
      </c>
      <c r="X7" s="54">
        <f t="shared" si="1"/>
        <v>264.39525680000003</v>
      </c>
      <c r="Y7" s="54">
        <f t="shared" si="1"/>
        <v>1.1834259999999996</v>
      </c>
      <c r="Z7" s="54">
        <f t="shared" si="1"/>
        <v>30.505029999999998</v>
      </c>
      <c r="AA7" s="56">
        <f t="shared" si="1"/>
        <v>4146.983481862896</v>
      </c>
      <c r="AB7" s="56">
        <f t="shared" si="1"/>
        <v>826.32715584091432</v>
      </c>
      <c r="AC7" s="57">
        <f t="shared" si="1"/>
        <v>60.775084116803981</v>
      </c>
      <c r="AD7" s="54">
        <f t="shared" si="1"/>
        <v>376.70706443220001</v>
      </c>
      <c r="AE7" s="54">
        <f t="shared" si="1"/>
        <v>194.81653728620904</v>
      </c>
      <c r="AF7" s="54">
        <f t="shared" ref="AF7" si="3">AF2+AF3-AF4-AF5+AF6</f>
        <v>10.632973053753611</v>
      </c>
      <c r="AG7" s="54">
        <f t="shared" si="1"/>
        <v>43.743731196200734</v>
      </c>
      <c r="AH7" s="54">
        <f t="shared" si="1"/>
        <v>13.806276188703638</v>
      </c>
      <c r="AI7" s="54">
        <f t="shared" si="1"/>
        <v>69.437589969004989</v>
      </c>
      <c r="AJ7" s="54">
        <f t="shared" ref="AJ7" si="4">AJ2+AJ3-AJ4-AJ5+AJ6</f>
        <v>30.442404013648794</v>
      </c>
      <c r="AK7" s="53">
        <f t="shared" si="1"/>
        <v>4.6610568960000001E-2</v>
      </c>
      <c r="AL7" s="53">
        <f t="shared" ref="AL7" si="5">AL2+AL3-AL4-AL5+AL6</f>
        <v>8.6619423584553292</v>
      </c>
      <c r="AM7" s="57">
        <f t="shared" si="1"/>
        <v>17.256942656974093</v>
      </c>
      <c r="AN7" s="56">
        <f t="shared" si="1"/>
        <v>14.180185863013453</v>
      </c>
      <c r="AO7" s="56">
        <f t="shared" si="1"/>
        <v>42.14817722399998</v>
      </c>
      <c r="AP7" s="182">
        <f t="shared" si="1"/>
        <v>0</v>
      </c>
      <c r="AQ7" s="111">
        <f t="shared" si="0"/>
        <v>14059.422544926783</v>
      </c>
      <c r="AR7" s="2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1223.7191811448224</v>
      </c>
      <c r="D8" s="185">
        <f t="shared" si="6"/>
        <v>1188.0571140981278</v>
      </c>
      <c r="E8" s="188">
        <f t="shared" si="6"/>
        <v>25.146947616374096</v>
      </c>
      <c r="F8" s="189">
        <f t="shared" si="6"/>
        <v>0</v>
      </c>
      <c r="G8" s="189">
        <f t="shared" si="6"/>
        <v>10.515119430320478</v>
      </c>
      <c r="H8" s="190">
        <f t="shared" si="6"/>
        <v>724.17163624691079</v>
      </c>
      <c r="I8" s="185">
        <f t="shared" si="6"/>
        <v>582.21704335691095</v>
      </c>
      <c r="J8" s="188">
        <f t="shared" si="6"/>
        <v>158.47440399999999</v>
      </c>
      <c r="K8" s="188">
        <f t="shared" si="6"/>
        <v>-16.519811109999999</v>
      </c>
      <c r="L8" s="190">
        <f t="shared" si="6"/>
        <v>6785.8090139442265</v>
      </c>
      <c r="M8" s="185">
        <f t="shared" si="6"/>
        <v>3015.6473999999998</v>
      </c>
      <c r="N8" s="185">
        <f t="shared" si="6"/>
        <v>-9.1462061549986373</v>
      </c>
      <c r="O8" s="188">
        <f t="shared" si="6"/>
        <v>0</v>
      </c>
      <c r="P8" s="188">
        <f t="shared" si="6"/>
        <v>954.26759860248876</v>
      </c>
      <c r="Q8" s="188">
        <f t="shared" si="6"/>
        <v>636.84463685289256</v>
      </c>
      <c r="R8" s="188">
        <f t="shared" si="6"/>
        <v>899.8883852342401</v>
      </c>
      <c r="S8" s="188">
        <f t="shared" si="6"/>
        <v>-822.81351758451137</v>
      </c>
      <c r="T8" s="188">
        <f t="shared" si="6"/>
        <v>73.786297377100013</v>
      </c>
      <c r="U8" s="188">
        <f t="shared" si="6"/>
        <v>1959.0052042734958</v>
      </c>
      <c r="V8" s="188">
        <f t="shared" si="6"/>
        <v>95.199864190519847</v>
      </c>
      <c r="W8" s="189">
        <f t="shared" si="6"/>
        <v>-16.870648847000659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4146.983481862896</v>
      </c>
      <c r="AB8" s="196">
        <f t="shared" si="6"/>
        <v>826.32715584091432</v>
      </c>
      <c r="AC8" s="185">
        <f t="shared" si="6"/>
        <v>60.775084116803981</v>
      </c>
      <c r="AD8" s="188">
        <f t="shared" si="6"/>
        <v>376.70706443220001</v>
      </c>
      <c r="AE8" s="188">
        <f t="shared" si="6"/>
        <v>194.81653728620904</v>
      </c>
      <c r="AF8" s="188">
        <f t="shared" si="6"/>
        <v>10.632973053753611</v>
      </c>
      <c r="AG8" s="188">
        <f t="shared" si="6"/>
        <v>43.743731196200734</v>
      </c>
      <c r="AH8" s="188">
        <f t="shared" si="6"/>
        <v>13.806276188703638</v>
      </c>
      <c r="AI8" s="188">
        <f t="shared" si="6"/>
        <v>69.437589969004989</v>
      </c>
      <c r="AJ8" s="188">
        <f t="shared" ref="AJ8" si="7">AJ7-AJ27</f>
        <v>30.442404013648794</v>
      </c>
      <c r="AK8" s="210">
        <f t="shared" si="6"/>
        <v>4.6610568960000001E-2</v>
      </c>
      <c r="AL8" s="210">
        <f t="shared" si="6"/>
        <v>8.6619423584553292</v>
      </c>
      <c r="AM8" s="185">
        <f t="shared" si="6"/>
        <v>17.256942656974093</v>
      </c>
      <c r="AN8" s="190">
        <f t="shared" si="6"/>
        <v>14.180185863013453</v>
      </c>
      <c r="AO8" s="190">
        <f t="shared" si="6"/>
        <v>42.14817722399998</v>
      </c>
      <c r="AP8" s="185">
        <f t="shared" si="6"/>
        <v>0</v>
      </c>
      <c r="AQ8" s="186">
        <f t="shared" si="0"/>
        <v>13763.338832126785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913.07098685517508</v>
      </c>
      <c r="D9" s="53">
        <f t="shared" si="8"/>
        <v>913.07098685517508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569.56383501910091</v>
      </c>
      <c r="I9" s="53">
        <f t="shared" si="8"/>
        <v>569.56383501910091</v>
      </c>
      <c r="J9" s="54">
        <f t="shared" si="8"/>
        <v>0</v>
      </c>
      <c r="K9" s="54">
        <f t="shared" si="8"/>
        <v>0</v>
      </c>
      <c r="L9" s="56">
        <f t="shared" si="8"/>
        <v>3086.389994986007</v>
      </c>
      <c r="M9" s="54">
        <f t="shared" si="8"/>
        <v>3015.6473999999998</v>
      </c>
      <c r="N9" s="54">
        <f t="shared" ref="N9" si="9">SUM(N10:N14)</f>
        <v>15.975</v>
      </c>
      <c r="O9" s="54">
        <f t="shared" si="8"/>
        <v>6.0667789535999992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40.497830531284038</v>
      </c>
      <c r="T9" s="54">
        <f t="shared" si="8"/>
        <v>0.43670279350902852</v>
      </c>
      <c r="U9" s="54">
        <f t="shared" si="8"/>
        <v>7.7662827076141703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2551.4211965175487</v>
      </c>
      <c r="AB9" s="57">
        <f t="shared" si="8"/>
        <v>78.566468512338531</v>
      </c>
      <c r="AC9" s="58">
        <f t="shared" si="8"/>
        <v>0</v>
      </c>
      <c r="AD9" s="54">
        <f t="shared" si="8"/>
        <v>0</v>
      </c>
      <c r="AE9" s="54">
        <f t="shared" si="8"/>
        <v>30.469160237424365</v>
      </c>
      <c r="AF9" s="54">
        <f t="shared" ref="AF9" si="10">SUM(AF10:AF14)</f>
        <v>0</v>
      </c>
      <c r="AG9" s="54">
        <f t="shared" si="8"/>
        <v>43.743731196200734</v>
      </c>
      <c r="AH9" s="54">
        <f t="shared" si="8"/>
        <v>4.3535770787134247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0</v>
      </c>
      <c r="AO9" s="56">
        <f t="shared" si="8"/>
        <v>18.506708079999996</v>
      </c>
      <c r="AP9" s="57">
        <f t="shared" si="8"/>
        <v>0</v>
      </c>
      <c r="AQ9" s="59">
        <f t="shared" si="0"/>
        <v>7217.5191899701704</v>
      </c>
      <c r="AR9" s="2"/>
    </row>
    <row r="10" spans="1:45" ht="12.75" customHeight="1">
      <c r="A10" s="60" t="s">
        <v>220</v>
      </c>
      <c r="B10" s="61"/>
      <c r="C10" s="62">
        <f>SUM(D10:G10)</f>
        <v>913.07098685517508</v>
      </c>
      <c r="D10" s="63">
        <v>913.07098685517508</v>
      </c>
      <c r="E10" s="64"/>
      <c r="F10" s="65"/>
      <c r="G10" s="65"/>
      <c r="H10" s="66">
        <f>SUM(I10:K10)</f>
        <v>472.91085069244451</v>
      </c>
      <c r="I10" s="63">
        <v>472.91085069244451</v>
      </c>
      <c r="J10" s="64">
        <v>0</v>
      </c>
      <c r="K10" s="64"/>
      <c r="L10" s="66">
        <f>SUM(M10:Z10)</f>
        <v>48.264113238898204</v>
      </c>
      <c r="M10" s="64"/>
      <c r="N10" s="64"/>
      <c r="O10" s="64"/>
      <c r="P10" s="64"/>
      <c r="Q10" s="64"/>
      <c r="R10" s="64"/>
      <c r="S10" s="64">
        <v>40.497830531284038</v>
      </c>
      <c r="T10" s="64"/>
      <c r="U10" s="64">
        <v>7.7662827076141703</v>
      </c>
      <c r="V10" s="64"/>
      <c r="W10" s="65"/>
      <c r="X10" s="65"/>
      <c r="Y10" s="65"/>
      <c r="Z10" s="64"/>
      <c r="AA10" s="66">
        <v>2253.7354916353534</v>
      </c>
      <c r="AB10" s="67">
        <f>SUM(AC10:AM10)</f>
        <v>70.732109747453677</v>
      </c>
      <c r="AC10" s="68"/>
      <c r="AD10" s="64"/>
      <c r="AE10" s="64">
        <v>26.988378551252936</v>
      </c>
      <c r="AF10" s="64">
        <v>0</v>
      </c>
      <c r="AG10" s="64">
        <v>43.743731196200734</v>
      </c>
      <c r="AH10" s="64"/>
      <c r="AI10" s="64"/>
      <c r="AJ10" s="64"/>
      <c r="AK10" s="63"/>
      <c r="AL10" s="63"/>
      <c r="AM10" s="65"/>
      <c r="AN10" s="70">
        <v>0</v>
      </c>
      <c r="AO10" s="70"/>
      <c r="AP10" s="67"/>
      <c r="AQ10" s="71">
        <f t="shared" si="0"/>
        <v>3758.7135521693249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7.1483316950774629</v>
      </c>
      <c r="I11" s="24">
        <v>7.1483316950774629</v>
      </c>
      <c r="J11" s="25"/>
      <c r="K11" s="25"/>
      <c r="L11" s="23">
        <f>SUM(M11:Z11)</f>
        <v>6.5034817471090278</v>
      </c>
      <c r="M11" s="25"/>
      <c r="N11" s="127"/>
      <c r="O11" s="127">
        <v>6.0667789535999992</v>
      </c>
      <c r="P11" s="25"/>
      <c r="Q11" s="25"/>
      <c r="R11" s="25"/>
      <c r="S11" s="25">
        <v>0</v>
      </c>
      <c r="T11" s="25">
        <v>0.43670279350902852</v>
      </c>
      <c r="U11" s="25">
        <v>0</v>
      </c>
      <c r="V11" s="25"/>
      <c r="W11" s="22"/>
      <c r="X11" s="22"/>
      <c r="Y11" s="22"/>
      <c r="Z11" s="25"/>
      <c r="AA11" s="23">
        <v>247.39958310943342</v>
      </c>
      <c r="AB11" s="26">
        <f>SUM(AC11:AM11)</f>
        <v>7.8343587648848532</v>
      </c>
      <c r="AC11" s="27"/>
      <c r="AD11" s="25"/>
      <c r="AE11" s="25">
        <v>3.4807816861714285</v>
      </c>
      <c r="AF11" s="25"/>
      <c r="AG11" s="25"/>
      <c r="AH11" s="25">
        <v>4.3535770787134247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268.88575531650474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0.25298447999999996</v>
      </c>
      <c r="AP12" s="26"/>
      <c r="AQ12" s="29">
        <f t="shared" si="0"/>
        <v>0.25298447999999996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89.504652631578949</v>
      </c>
      <c r="I13" s="24">
        <v>89.504652631578949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89.504652631578949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3031.6223999999997</v>
      </c>
      <c r="M14" s="76">
        <v>3015.6473999999998</v>
      </c>
      <c r="N14" s="76">
        <v>15.975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50.28612177276198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18.253723599999997</v>
      </c>
      <c r="AP14" s="79"/>
      <c r="AQ14" s="82">
        <f t="shared" si="0"/>
        <v>3100.1622453727614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85.029420000000002</v>
      </c>
      <c r="I15" s="85">
        <f t="shared" si="13"/>
        <v>0</v>
      </c>
      <c r="J15" s="86">
        <f t="shared" si="13"/>
        <v>0</v>
      </c>
      <c r="K15" s="86">
        <f t="shared" si="13"/>
        <v>85.029420000000002</v>
      </c>
      <c r="L15" s="88">
        <f t="shared" si="13"/>
        <v>3004.8028704298745</v>
      </c>
      <c r="M15" s="86">
        <f t="shared" si="13"/>
        <v>0</v>
      </c>
      <c r="N15" s="86">
        <f t="shared" si="13"/>
        <v>0</v>
      </c>
      <c r="O15" s="86">
        <f t="shared" si="13"/>
        <v>40.085079262787531</v>
      </c>
      <c r="P15" s="86">
        <f t="shared" si="13"/>
        <v>539.05355524499998</v>
      </c>
      <c r="Q15" s="86">
        <f t="shared" si="13"/>
        <v>124.01364029600001</v>
      </c>
      <c r="R15" s="86">
        <f t="shared" si="13"/>
        <v>0</v>
      </c>
      <c r="S15" s="86">
        <f t="shared" si="13"/>
        <v>1048.1963332826426</v>
      </c>
      <c r="T15" s="86">
        <f t="shared" si="13"/>
        <v>74.959824069691678</v>
      </c>
      <c r="U15" s="86">
        <f t="shared" si="13"/>
        <v>1160.9299234307521</v>
      </c>
      <c r="V15" s="86">
        <f t="shared" si="13"/>
        <v>0</v>
      </c>
      <c r="W15" s="87">
        <f t="shared" si="13"/>
        <v>17.564514843000662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1898.5776283555892</v>
      </c>
      <c r="AP15" s="89">
        <f t="shared" si="13"/>
        <v>0</v>
      </c>
      <c r="AQ15" s="91">
        <f t="shared" si="0"/>
        <v>4988.4099187854636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1729.7480471957344</v>
      </c>
      <c r="AP16" s="67"/>
      <c r="AQ16" s="92">
        <f>C16+H16+L16+AA16+AO16+AP16</f>
        <v>1729.7480471957344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168.82952115524671</v>
      </c>
      <c r="AP17" s="26"/>
      <c r="AQ17" s="29">
        <f>C17+H17+L17+AA17+AO17+AP17</f>
        <v>168.82952115524671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6.0004607999999993E-5</v>
      </c>
      <c r="AP18" s="26"/>
      <c r="AQ18" s="29">
        <f t="shared" si="0"/>
        <v>6.0004607999999993E-5</v>
      </c>
    </row>
    <row r="19" spans="1:44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85.029420000000002</v>
      </c>
      <c r="I19" s="24"/>
      <c r="J19" s="25"/>
      <c r="K19" s="25">
        <v>85.029420000000002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85.029420000000002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3004.8028704298745</v>
      </c>
      <c r="M20" s="76"/>
      <c r="N20" s="76"/>
      <c r="O20" s="76">
        <v>40.085079262787531</v>
      </c>
      <c r="P20" s="76">
        <v>539.05355524499998</v>
      </c>
      <c r="Q20" s="76">
        <v>124.01364029600001</v>
      </c>
      <c r="R20" s="76">
        <v>0</v>
      </c>
      <c r="S20" s="76">
        <v>1048.1963332826426</v>
      </c>
      <c r="T20" s="76">
        <v>74.959824069691678</v>
      </c>
      <c r="U20" s="76">
        <v>1160.9299234307521</v>
      </c>
      <c r="V20" s="76"/>
      <c r="W20" s="77">
        <v>17.564514843000662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3004.8028704298745</v>
      </c>
    </row>
    <row r="21" spans="1:44" ht="12.75" customHeight="1">
      <c r="A21" s="93" t="s">
        <v>7</v>
      </c>
      <c r="B21" s="94"/>
      <c r="C21" s="95">
        <f>SUM(C22:C24)</f>
        <v>19.058975000296002</v>
      </c>
      <c r="D21" s="96">
        <f>SUM(D22:D24)</f>
        <v>-12.130265</v>
      </c>
      <c r="E21" s="97">
        <f>SUM(E22:E24)</f>
        <v>31.189240000296003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-18.711746444769258</v>
      </c>
      <c r="M21" s="97">
        <f t="shared" ref="M21:AA21" si="15">SUM(M22:M24)</f>
        <v>0</v>
      </c>
      <c r="N21" s="97">
        <f t="shared" ref="N21" si="16">SUM(N22:N24)</f>
        <v>25.56</v>
      </c>
      <c r="O21" s="97">
        <f t="shared" si="15"/>
        <v>0</v>
      </c>
      <c r="P21" s="97">
        <f t="shared" si="15"/>
        <v>-25.517026855555553</v>
      </c>
      <c r="Q21" s="97">
        <f t="shared" si="15"/>
        <v>176.32380118079999</v>
      </c>
      <c r="R21" s="97">
        <f t="shared" si="15"/>
        <v>-176.02634663903996</v>
      </c>
      <c r="S21" s="97">
        <f t="shared" si="15"/>
        <v>1.153730593502825</v>
      </c>
      <c r="T21" s="97">
        <f t="shared" si="15"/>
        <v>0</v>
      </c>
      <c r="U21" s="97">
        <f t="shared" si="15"/>
        <v>-1.146929724180545</v>
      </c>
      <c r="V21" s="97">
        <f t="shared" si="15"/>
        <v>-19.058975000296002</v>
      </c>
      <c r="W21" s="98">
        <f t="shared" si="15"/>
        <v>0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-437.528759117964</v>
      </c>
      <c r="AC21" s="101">
        <f t="shared" si="17"/>
        <v>-60.775084116803981</v>
      </c>
      <c r="AD21" s="97">
        <f t="shared" si="17"/>
        <v>-376.70706443220001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-4.6610568960000001E-2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437.528759117964</v>
      </c>
      <c r="AP21" s="100">
        <f t="shared" si="17"/>
        <v>0</v>
      </c>
      <c r="AQ21" s="102">
        <f t="shared" si="17"/>
        <v>0.34722855552674403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-437.528759117964</v>
      </c>
      <c r="AC22" s="68">
        <f>-AC2</f>
        <v>-60.775084116803981</v>
      </c>
      <c r="AD22" s="64">
        <f>-AD2</f>
        <v>-376.70706443220001</v>
      </c>
      <c r="AE22" s="64"/>
      <c r="AF22" s="64"/>
      <c r="AG22" s="127"/>
      <c r="AH22" s="127"/>
      <c r="AI22" s="127"/>
      <c r="AJ22" s="127"/>
      <c r="AK22" s="63">
        <v>-4.6610568960000001E-2</v>
      </c>
      <c r="AL22" s="127"/>
      <c r="AM22" s="65"/>
      <c r="AN22" s="70"/>
      <c r="AO22" s="66">
        <f>-(C22+H22+L22+AA22+AB22)</f>
        <v>437.528759117964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19.058975000296002</v>
      </c>
      <c r="D24" s="207">
        <v>-12.130265</v>
      </c>
      <c r="E24" s="36">
        <f>-D24-V24</f>
        <v>31.189240000296003</v>
      </c>
      <c r="F24" s="33"/>
      <c r="G24" s="33">
        <v>0</v>
      </c>
      <c r="H24" s="34"/>
      <c r="I24" s="39"/>
      <c r="J24" s="36"/>
      <c r="K24" s="36"/>
      <c r="L24" s="34">
        <f>SUM(N24:Z24)</f>
        <v>-18.711746444769258</v>
      </c>
      <c r="M24" s="36"/>
      <c r="N24" s="36">
        <v>25.56</v>
      </c>
      <c r="O24" s="36"/>
      <c r="P24" s="36">
        <v>-25.517026855555553</v>
      </c>
      <c r="Q24" s="36">
        <v>176.32380118079999</v>
      </c>
      <c r="R24" s="36">
        <v>-176.02634663903996</v>
      </c>
      <c r="S24" s="36">
        <v>1.153730593502825</v>
      </c>
      <c r="T24" s="36"/>
      <c r="U24" s="36">
        <v>-1.146929724180545</v>
      </c>
      <c r="V24" s="33">
        <v>-19.058975000296002</v>
      </c>
      <c r="W24" s="33">
        <v>0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0.34722855552674403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12.405193081434431</v>
      </c>
      <c r="I25" s="104">
        <v>12.405193081434431</v>
      </c>
      <c r="J25" s="105"/>
      <c r="K25" s="105"/>
      <c r="L25" s="88">
        <f>SUM(O25:Z25)</f>
        <v>78.088483038981735</v>
      </c>
      <c r="M25" s="105"/>
      <c r="N25" s="105"/>
      <c r="O25" s="105">
        <v>65.384066524564687</v>
      </c>
      <c r="P25" s="105"/>
      <c r="Q25" s="105"/>
      <c r="R25" s="105"/>
      <c r="S25" s="105">
        <v>0</v>
      </c>
      <c r="T25" s="105">
        <v>11.532111464619655</v>
      </c>
      <c r="U25" s="105">
        <v>1.1723050497973901</v>
      </c>
      <c r="V25" s="105"/>
      <c r="W25" s="104"/>
      <c r="X25" s="104"/>
      <c r="Y25" s="104"/>
      <c r="Z25" s="105"/>
      <c r="AA25" s="88">
        <v>79.440191016792312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243.11963573446747</v>
      </c>
      <c r="AP25" s="89"/>
      <c r="AQ25" s="107">
        <f>C25+H25+L25+AA25+AB25+AN25+AO25+AP25</f>
        <v>413.05350287167596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329.70716928994335</v>
      </c>
      <c r="D26" s="108">
        <f t="shared" si="20"/>
        <v>262.85586224295275</v>
      </c>
      <c r="E26" s="46">
        <f t="shared" si="20"/>
        <v>56.336187616670102</v>
      </c>
      <c r="F26" s="46">
        <f t="shared" si="20"/>
        <v>0</v>
      </c>
      <c r="G26" s="46">
        <f t="shared" si="20"/>
        <v>10.515119430320478</v>
      </c>
      <c r="H26" s="47">
        <f t="shared" si="20"/>
        <v>227.23202814637548</v>
      </c>
      <c r="I26" s="108">
        <f t="shared" si="20"/>
        <v>0.24801525637561106</v>
      </c>
      <c r="J26" s="46">
        <f t="shared" si="20"/>
        <v>158.47440399999999</v>
      </c>
      <c r="K26" s="46">
        <f t="shared" si="20"/>
        <v>68.50960889000001</v>
      </c>
      <c r="L26" s="47">
        <f t="shared" si="20"/>
        <v>6903.5053727043442</v>
      </c>
      <c r="M26" s="46">
        <f t="shared" si="20"/>
        <v>0</v>
      </c>
      <c r="N26" s="46">
        <f t="shared" si="20"/>
        <v>0.43879384500135998</v>
      </c>
      <c r="O26" s="46">
        <f t="shared" si="20"/>
        <v>-31.365766215377157</v>
      </c>
      <c r="P26" s="46">
        <f t="shared" si="20"/>
        <v>1467.8041269919333</v>
      </c>
      <c r="Q26" s="46">
        <f t="shared" si="20"/>
        <v>937.18207832969256</v>
      </c>
      <c r="R26" s="46">
        <f t="shared" si="20"/>
        <v>723.86203859520015</v>
      </c>
      <c r="S26" s="46">
        <f t="shared" si="20"/>
        <v>186.03871576034999</v>
      </c>
      <c r="T26" s="46">
        <f t="shared" si="20"/>
        <v>136.777307188663</v>
      </c>
      <c r="U26" s="46">
        <f t="shared" si="20"/>
        <v>3109.8496102226554</v>
      </c>
      <c r="V26" s="46">
        <f t="shared" si="20"/>
        <v>76.140889190223845</v>
      </c>
      <c r="W26" s="46">
        <f t="shared" si="20"/>
        <v>0.69386599600000309</v>
      </c>
      <c r="X26" s="46">
        <f t="shared" si="20"/>
        <v>264.39525680000003</v>
      </c>
      <c r="Y26" s="46">
        <f t="shared" si="20"/>
        <v>1.1834259999999996</v>
      </c>
      <c r="Z26" s="46">
        <f t="shared" si="20"/>
        <v>30.505029999999998</v>
      </c>
      <c r="AA26" s="47">
        <f t="shared" si="20"/>
        <v>1516.122094328555</v>
      </c>
      <c r="AB26" s="45">
        <f t="shared" si="20"/>
        <v>310.23192821061184</v>
      </c>
      <c r="AC26" s="58">
        <f t="shared" si="20"/>
        <v>0</v>
      </c>
      <c r="AD26" s="54">
        <f t="shared" si="20"/>
        <v>0</v>
      </c>
      <c r="AE26" s="54">
        <f t="shared" si="20"/>
        <v>164.34737704878467</v>
      </c>
      <c r="AF26" s="54">
        <f t="shared" si="20"/>
        <v>10.632973053753611</v>
      </c>
      <c r="AG26" s="54">
        <f t="shared" si="20"/>
        <v>0</v>
      </c>
      <c r="AH26" s="54">
        <f t="shared" si="20"/>
        <v>9.4526991099902133</v>
      </c>
      <c r="AI26" s="54">
        <f t="shared" si="20"/>
        <v>69.437589969004989</v>
      </c>
      <c r="AJ26" s="54">
        <f t="shared" ref="AJ26" si="21">AJ7-AJ9+AJ15+AJ21-AJ25</f>
        <v>30.442404013648794</v>
      </c>
      <c r="AK26" s="53">
        <f t="shared" si="20"/>
        <v>0</v>
      </c>
      <c r="AL26" s="53">
        <f t="shared" si="20"/>
        <v>8.6619423584553292</v>
      </c>
      <c r="AM26" s="109">
        <f t="shared" si="20"/>
        <v>17.256942656974093</v>
      </c>
      <c r="AN26" s="47">
        <f t="shared" si="20"/>
        <v>14.180185863013453</v>
      </c>
      <c r="AO26" s="47">
        <f t="shared" si="20"/>
        <v>2116.6282208830858</v>
      </c>
      <c r="AP26" s="45">
        <f t="shared" si="20"/>
        <v>0</v>
      </c>
      <c r="AQ26" s="48">
        <f>C26+H26+L26+AA26+AB26+AN26+AO26+AP26</f>
        <v>11417.606999425927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296.0837128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264.39525680000003</v>
      </c>
      <c r="Y27" s="55">
        <f t="shared" si="23"/>
        <v>1.1834259999999996</v>
      </c>
      <c r="Z27" s="54">
        <f t="shared" si="23"/>
        <v>30.505029999999998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296.0837128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296.0837128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264.39525680000003</v>
      </c>
      <c r="Y28" s="98">
        <f>Y26</f>
        <v>1.1834259999999996</v>
      </c>
      <c r="Z28" s="97">
        <f>Z26</f>
        <v>30.505029999999998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296.0837128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328.28970865255826</v>
      </c>
      <c r="D29" s="53">
        <f t="shared" si="25"/>
        <v>260.84094851476954</v>
      </c>
      <c r="E29" s="54">
        <f t="shared" si="25"/>
        <v>56.943995948033709</v>
      </c>
      <c r="F29" s="55">
        <f t="shared" si="25"/>
        <v>0</v>
      </c>
      <c r="G29" s="55">
        <f t="shared" si="25"/>
        <v>10.504764189755022</v>
      </c>
      <c r="H29" s="56">
        <f t="shared" si="25"/>
        <v>241.70917647648002</v>
      </c>
      <c r="I29" s="53">
        <f t="shared" si="25"/>
        <v>0.44098947647999992</v>
      </c>
      <c r="J29" s="53">
        <f t="shared" si="25"/>
        <v>162.66359600000001</v>
      </c>
      <c r="K29" s="53">
        <f t="shared" si="25"/>
        <v>78.604590999999999</v>
      </c>
      <c r="L29" s="56">
        <f t="shared" si="25"/>
        <v>6547.3460865317138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1399.3932300736014</v>
      </c>
      <c r="Q29" s="54">
        <f t="shared" si="25"/>
        <v>887.37114257792007</v>
      </c>
      <c r="R29" s="54">
        <f t="shared" si="25"/>
        <v>699.40667508359979</v>
      </c>
      <c r="S29" s="54">
        <f t="shared" si="25"/>
        <v>175.31968265865751</v>
      </c>
      <c r="T29" s="54">
        <f t="shared" si="25"/>
        <v>141.57078852119167</v>
      </c>
      <c r="U29" s="54">
        <f t="shared" si="25"/>
        <v>3167.9681294957354</v>
      </c>
      <c r="V29" s="54">
        <f t="shared" si="25"/>
        <v>76.316438121008247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1503.1422349841789</v>
      </c>
      <c r="AB29" s="57">
        <f t="shared" si="25"/>
        <v>308.14604884174497</v>
      </c>
      <c r="AC29" s="58">
        <f t="shared" si="25"/>
        <v>0</v>
      </c>
      <c r="AD29" s="54">
        <f t="shared" si="25"/>
        <v>0</v>
      </c>
      <c r="AE29" s="54">
        <f t="shared" si="25"/>
        <v>164.34796807878467</v>
      </c>
      <c r="AF29" s="54">
        <f t="shared" ref="AF29" si="27">AF30+AF45+AF56+AF58+AF65+AF70+AF71</f>
        <v>10.632973053753611</v>
      </c>
      <c r="AG29" s="54">
        <f t="shared" si="25"/>
        <v>0</v>
      </c>
      <c r="AH29" s="54">
        <f t="shared" si="25"/>
        <v>9.4526991099902133</v>
      </c>
      <c r="AI29" s="54">
        <f t="shared" si="25"/>
        <v>68.719940137067027</v>
      </c>
      <c r="AJ29" s="54">
        <f t="shared" ref="AJ29" si="28">AJ30+AJ45+AJ56+AJ58+AJ65+AJ70+AJ71</f>
        <v>29.073583446720001</v>
      </c>
      <c r="AK29" s="57">
        <f t="shared" si="25"/>
        <v>0</v>
      </c>
      <c r="AL29" s="57">
        <f t="shared" ref="AL29" si="29">AL30+AL45+AL56+AL58+AL65+AL70+AL71</f>
        <v>8.661942358455331</v>
      </c>
      <c r="AM29" s="57">
        <f t="shared" si="25"/>
        <v>17.256942656974093</v>
      </c>
      <c r="AN29" s="57">
        <f t="shared" si="25"/>
        <v>14.180185863013453</v>
      </c>
      <c r="AO29" s="56">
        <f t="shared" si="25"/>
        <v>2139.2314066440258</v>
      </c>
      <c r="AP29" s="57">
        <f t="shared" si="25"/>
        <v>0</v>
      </c>
      <c r="AQ29" s="48">
        <f t="shared" si="25"/>
        <v>11082.044847993715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109.18219840499999</v>
      </c>
      <c r="D30" s="120">
        <v>109.18219840500001</v>
      </c>
      <c r="E30" s="120">
        <v>0</v>
      </c>
      <c r="F30" s="121"/>
      <c r="G30" s="121"/>
      <c r="H30" s="122">
        <f>SUM(H31:H44)</f>
        <v>0.44098947647999992</v>
      </c>
      <c r="I30" s="119">
        <f t="shared" ref="I30:K30" si="30">SUM(I31:I44)</f>
        <v>0.44098947647999992</v>
      </c>
      <c r="J30" s="120">
        <f t="shared" si="30"/>
        <v>0</v>
      </c>
      <c r="K30" s="120">
        <f t="shared" si="30"/>
        <v>0</v>
      </c>
      <c r="L30" s="122">
        <f>SUM(L31:L44)</f>
        <v>372.35804000455943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3.9503542262023221</v>
      </c>
      <c r="R30" s="120">
        <f>SUM(R31:R44)</f>
        <v>0</v>
      </c>
      <c r="S30" s="120">
        <v>169.81458863852004</v>
      </c>
      <c r="T30" s="120">
        <v>34.184391650927751</v>
      </c>
      <c r="U30" s="120">
        <v>96.752445507281848</v>
      </c>
      <c r="V30" s="120">
        <v>67.656259981627528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622.88326637854595</v>
      </c>
      <c r="AB30" s="123">
        <f t="shared" ref="AB30:AN30" si="31">SUM(AB31:AB44)</f>
        <v>142.17048677978948</v>
      </c>
      <c r="AC30" s="176">
        <f t="shared" si="31"/>
        <v>0</v>
      </c>
      <c r="AD30" s="120">
        <f t="shared" si="31"/>
        <v>0</v>
      </c>
      <c r="AE30" s="120">
        <f t="shared" si="31"/>
        <v>126.30751553358789</v>
      </c>
      <c r="AF30" s="120">
        <f t="shared" ref="AF30" si="32">SUM(AF31:AF44)</f>
        <v>10.632973053753611</v>
      </c>
      <c r="AG30" s="120">
        <f t="shared" si="31"/>
        <v>0</v>
      </c>
      <c r="AH30" s="120">
        <f t="shared" si="31"/>
        <v>5.2299981924479999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14.180185863013453</v>
      </c>
      <c r="AO30" s="122">
        <v>513.18606630235274</v>
      </c>
      <c r="AP30" s="123">
        <f>SUM(AP31:AP44)</f>
        <v>0</v>
      </c>
      <c r="AQ30" s="59">
        <f t="shared" ref="AQ30" si="35">C30+H30+L30+AA30+AB30+AN30+AO30+AP30</f>
        <v>1774.4012332097413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6.1998704612753024E-2</v>
      </c>
      <c r="D31" s="68">
        <v>6.1998704612753024E-2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21.844164060123028</v>
      </c>
      <c r="M31" s="127"/>
      <c r="N31" s="127"/>
      <c r="O31" s="127"/>
      <c r="P31" s="128"/>
      <c r="Q31" s="69">
        <v>0.13700000000000001</v>
      </c>
      <c r="R31" s="223"/>
      <c r="S31" s="69">
        <v>0.8020699240307847</v>
      </c>
      <c r="T31" s="69">
        <v>0.32409413609224236</v>
      </c>
      <c r="U31" s="69">
        <v>20.581</v>
      </c>
      <c r="V31" s="69">
        <v>0</v>
      </c>
      <c r="W31" s="223"/>
      <c r="X31" s="126"/>
      <c r="Y31" s="128"/>
      <c r="Z31" s="127"/>
      <c r="AA31" s="70">
        <v>12.092096660020001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42.814238845194446</v>
      </c>
      <c r="AP31" s="131"/>
      <c r="AQ31" s="71">
        <f t="shared" si="24"/>
        <v>76.812498269950225</v>
      </c>
    </row>
    <row r="32" spans="1:44" ht="12.75" customHeight="1">
      <c r="A32" s="166" t="s">
        <v>110</v>
      </c>
      <c r="B32" s="206" t="s">
        <v>122</v>
      </c>
      <c r="C32" s="19">
        <f t="shared" si="36"/>
        <v>17.615255541</v>
      </c>
      <c r="D32" s="27">
        <v>17.615255541</v>
      </c>
      <c r="E32" s="212"/>
      <c r="F32" s="212"/>
      <c r="G32" s="350"/>
      <c r="H32" s="23">
        <f t="shared" si="37"/>
        <v>0.44098947647999992</v>
      </c>
      <c r="I32" s="24">
        <v>0.44098947647999992</v>
      </c>
      <c r="J32" s="25"/>
      <c r="K32" s="25"/>
      <c r="L32" s="23">
        <f t="shared" si="38"/>
        <v>40.794234958430138</v>
      </c>
      <c r="M32" s="25"/>
      <c r="N32" s="25"/>
      <c r="O32" s="25"/>
      <c r="P32" s="128"/>
      <c r="Q32" s="212">
        <v>0.84</v>
      </c>
      <c r="R32" s="212"/>
      <c r="S32" s="212">
        <v>14.931667614695417</v>
      </c>
      <c r="T32" s="212">
        <v>15.724567343734721</v>
      </c>
      <c r="U32" s="212">
        <v>9.298</v>
      </c>
      <c r="V32" s="212">
        <v>0</v>
      </c>
      <c r="W32" s="212"/>
      <c r="X32" s="24"/>
      <c r="Y32" s="22"/>
      <c r="Z32" s="25"/>
      <c r="AA32" s="28">
        <v>186.07151504350384</v>
      </c>
      <c r="AB32" s="26">
        <f t="shared" si="39"/>
        <v>33.645494444236796</v>
      </c>
      <c r="AC32" s="27"/>
      <c r="AD32" s="25"/>
      <c r="AE32" s="25">
        <v>28.415496251788799</v>
      </c>
      <c r="AF32" s="25"/>
      <c r="AG32" s="127"/>
      <c r="AH32" s="127">
        <v>5.2299981924479999</v>
      </c>
      <c r="AI32" s="127"/>
      <c r="AJ32" s="127"/>
      <c r="AK32" s="24"/>
      <c r="AL32" s="22"/>
      <c r="AM32" s="25"/>
      <c r="AN32" s="28"/>
      <c r="AO32" s="28">
        <v>126.91440487478494</v>
      </c>
      <c r="AP32" s="26"/>
      <c r="AQ32" s="29">
        <f t="shared" si="24"/>
        <v>405.48189433843572</v>
      </c>
    </row>
    <row r="33" spans="1:44" ht="12.75" customHeight="1">
      <c r="A33" s="166" t="s">
        <v>16</v>
      </c>
      <c r="B33" s="133" t="s">
        <v>14</v>
      </c>
      <c r="C33" s="19">
        <f t="shared" si="36"/>
        <v>7.4254262501320473E-2</v>
      </c>
      <c r="D33" s="27">
        <v>7.4254262501320473E-2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4.9867182395160681</v>
      </c>
      <c r="M33" s="25"/>
      <c r="N33" s="25"/>
      <c r="O33" s="25"/>
      <c r="P33" s="128"/>
      <c r="Q33" s="212">
        <v>3.6999999999999998E-2</v>
      </c>
      <c r="R33" s="212"/>
      <c r="S33" s="212">
        <v>0.33046657814143915</v>
      </c>
      <c r="T33" s="212">
        <v>4.3092516613746294</v>
      </c>
      <c r="U33" s="212">
        <v>0.31</v>
      </c>
      <c r="V33" s="212">
        <v>0</v>
      </c>
      <c r="W33" s="212"/>
      <c r="X33" s="24"/>
      <c r="Y33" s="22"/>
      <c r="Z33" s="25"/>
      <c r="AA33" s="28">
        <v>2.7454039862656385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3.0996480072741539</v>
      </c>
      <c r="AP33" s="26"/>
      <c r="AQ33" s="29">
        <f t="shared" si="24"/>
        <v>10.90602449555718</v>
      </c>
    </row>
    <row r="34" spans="1:44" ht="12.75" customHeight="1">
      <c r="A34" s="166" t="s">
        <v>18</v>
      </c>
      <c r="B34" s="133" t="s">
        <v>123</v>
      </c>
      <c r="C34" s="305">
        <f t="shared" si="36"/>
        <v>0.14778760983272524</v>
      </c>
      <c r="D34" s="27">
        <v>0.14778760983272524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2.559851683588958</v>
      </c>
      <c r="M34" s="25"/>
      <c r="N34" s="25"/>
      <c r="O34" s="25"/>
      <c r="P34" s="128"/>
      <c r="Q34" s="212">
        <v>7.4999999999999997E-2</v>
      </c>
      <c r="R34" s="212"/>
      <c r="S34" s="212">
        <v>0.11660995140147136</v>
      </c>
      <c r="T34" s="212">
        <v>0.83224173218748654</v>
      </c>
      <c r="U34" s="212">
        <v>1.5360000000000003</v>
      </c>
      <c r="V34" s="212">
        <v>0</v>
      </c>
      <c r="W34" s="212"/>
      <c r="X34" s="24"/>
      <c r="Y34" s="22"/>
      <c r="Z34" s="25"/>
      <c r="AA34" s="28">
        <v>6.3989031372191425</v>
      </c>
      <c r="AB34" s="26">
        <f t="shared" si="39"/>
        <v>92.9422266117991</v>
      </c>
      <c r="AC34" s="27"/>
      <c r="AD34" s="25"/>
      <c r="AE34" s="25">
        <v>92.9422266117991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21.320602391615672</v>
      </c>
      <c r="AP34" s="26"/>
      <c r="AQ34" s="29">
        <f t="shared" si="24"/>
        <v>123.36937143405561</v>
      </c>
    </row>
    <row r="35" spans="1:44" ht="12.75" customHeight="1">
      <c r="A35" s="166" t="s">
        <v>20</v>
      </c>
      <c r="B35" s="133" t="s">
        <v>124</v>
      </c>
      <c r="C35" s="305">
        <f t="shared" si="36"/>
        <v>0.23718109090227613</v>
      </c>
      <c r="D35" s="27">
        <v>0.23718109090227613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1.8843740331036285</v>
      </c>
      <c r="M35" s="25"/>
      <c r="N35" s="25"/>
      <c r="O35" s="25"/>
      <c r="P35" s="128"/>
      <c r="Q35" s="212">
        <v>0.11600000000000001</v>
      </c>
      <c r="R35" s="212"/>
      <c r="S35" s="212">
        <v>0.27022527483440595</v>
      </c>
      <c r="T35" s="212">
        <v>0.51214875826922246</v>
      </c>
      <c r="U35" s="212">
        <v>0.98599999999999999</v>
      </c>
      <c r="V35" s="212">
        <v>0</v>
      </c>
      <c r="W35" s="212"/>
      <c r="X35" s="24"/>
      <c r="Y35" s="22"/>
      <c r="Z35" s="25"/>
      <c r="AA35" s="28">
        <v>9.2481397101448284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9.5121968117013118</v>
      </c>
      <c r="AP35" s="26"/>
      <c r="AQ35" s="29">
        <f t="shared" si="24"/>
        <v>20.881891645852043</v>
      </c>
    </row>
    <row r="36" spans="1:44" ht="12.75" customHeight="1">
      <c r="A36" s="166" t="s">
        <v>22</v>
      </c>
      <c r="B36" s="133" t="s">
        <v>125</v>
      </c>
      <c r="C36" s="19">
        <f t="shared" si="36"/>
        <v>0.54393049570142049</v>
      </c>
      <c r="D36" s="132">
        <v>0.54393049570142049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29.47540804716051</v>
      </c>
      <c r="M36" s="25"/>
      <c r="N36" s="25"/>
      <c r="O36" s="25"/>
      <c r="P36" s="128"/>
      <c r="Q36" s="223">
        <v>0.311</v>
      </c>
      <c r="R36" s="212"/>
      <c r="S36" s="223">
        <v>3.5520854199968492</v>
      </c>
      <c r="T36" s="223">
        <v>2.6627734267825587</v>
      </c>
      <c r="U36" s="223">
        <v>8.6369999999999987</v>
      </c>
      <c r="V36" s="223">
        <v>14.312549200381103</v>
      </c>
      <c r="W36" s="212"/>
      <c r="X36" s="24"/>
      <c r="Y36" s="22"/>
      <c r="Z36" s="25"/>
      <c r="AA36" s="130">
        <v>93.847059597180419</v>
      </c>
      <c r="AB36" s="26">
        <f t="shared" si="39"/>
        <v>5.9102999999999998E-4</v>
      </c>
      <c r="AC36" s="27"/>
      <c r="AD36" s="25"/>
      <c r="AE36" s="25">
        <v>5.9102999999999998E-4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80.931304397531065</v>
      </c>
      <c r="AP36" s="26"/>
      <c r="AQ36" s="29">
        <f t="shared" si="24"/>
        <v>204.79829356757341</v>
      </c>
    </row>
    <row r="37" spans="1:44" ht="12.75" customHeight="1">
      <c r="A37" s="166" t="s">
        <v>24</v>
      </c>
      <c r="B37" s="133" t="s">
        <v>126</v>
      </c>
      <c r="C37" s="19">
        <f t="shared" si="36"/>
        <v>0.35469026359854056</v>
      </c>
      <c r="D37" s="27">
        <v>0.35469026359854056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3.5033396551949778</v>
      </c>
      <c r="M37" s="25"/>
      <c r="N37" s="25"/>
      <c r="O37" s="25"/>
      <c r="P37" s="128"/>
      <c r="Q37" s="212">
        <v>0.17499999999999999</v>
      </c>
      <c r="R37" s="212"/>
      <c r="S37" s="212">
        <v>2.2805636251948275E-2</v>
      </c>
      <c r="T37" s="212">
        <v>1.8385340189430293</v>
      </c>
      <c r="U37" s="212">
        <v>1.4670000000000001</v>
      </c>
      <c r="V37" s="212">
        <v>0</v>
      </c>
      <c r="W37" s="212"/>
      <c r="X37" s="24"/>
      <c r="Y37" s="22"/>
      <c r="Z37" s="25"/>
      <c r="AA37" s="28">
        <v>12.430579160036086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16.171669899146085</v>
      </c>
      <c r="AP37" s="26"/>
      <c r="AQ37" s="29">
        <f t="shared" si="24"/>
        <v>32.46027897797569</v>
      </c>
    </row>
    <row r="38" spans="1:44" ht="12.75" customHeight="1">
      <c r="A38" s="166" t="s">
        <v>26</v>
      </c>
      <c r="B38" s="133" t="s">
        <v>127</v>
      </c>
      <c r="C38" s="19">
        <f t="shared" si="36"/>
        <v>88.700944606000007</v>
      </c>
      <c r="D38" s="27">
        <v>88.700944606000007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76.734174146776752</v>
      </c>
      <c r="M38" s="25"/>
      <c r="N38" s="25"/>
      <c r="O38" s="25"/>
      <c r="P38" s="128"/>
      <c r="Q38" s="212">
        <v>0.96199999999999997</v>
      </c>
      <c r="R38" s="212"/>
      <c r="S38" s="212">
        <v>2.4049188870214886</v>
      </c>
      <c r="T38" s="212">
        <v>1.8745444785088339</v>
      </c>
      <c r="U38" s="212">
        <v>18.149000000000001</v>
      </c>
      <c r="V38" s="212">
        <v>53.343710781246429</v>
      </c>
      <c r="W38" s="212"/>
      <c r="X38" s="24"/>
      <c r="Y38" s="22"/>
      <c r="Z38" s="25"/>
      <c r="AA38" s="28">
        <v>24.797802843466041</v>
      </c>
      <c r="AB38" s="26">
        <f t="shared" si="39"/>
        <v>15.582174693753611</v>
      </c>
      <c r="AC38" s="27"/>
      <c r="AD38" s="25"/>
      <c r="AE38" s="25">
        <v>4.9492016399999992</v>
      </c>
      <c r="AF38" s="25">
        <v>10.632973053753611</v>
      </c>
      <c r="AG38" s="127"/>
      <c r="AH38" s="127"/>
      <c r="AI38" s="127"/>
      <c r="AJ38" s="127"/>
      <c r="AK38" s="24"/>
      <c r="AL38" s="22"/>
      <c r="AM38" s="25"/>
      <c r="AN38" s="28">
        <v>14.180185863013453</v>
      </c>
      <c r="AO38" s="28">
        <v>46.203835821163523</v>
      </c>
      <c r="AP38" s="26"/>
      <c r="AQ38" s="29">
        <f t="shared" si="24"/>
        <v>266.19911797417342</v>
      </c>
    </row>
    <row r="39" spans="1:44" ht="12.75" customHeight="1">
      <c r="A39" s="166" t="s">
        <v>28</v>
      </c>
      <c r="B39" s="133" t="s">
        <v>128</v>
      </c>
      <c r="C39" s="19">
        <f t="shared" si="36"/>
        <v>0.47003669078505783</v>
      </c>
      <c r="D39" s="27">
        <v>0.47003669078505783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148.19422144303493</v>
      </c>
      <c r="M39" s="25"/>
      <c r="N39" s="25"/>
      <c r="O39" s="25"/>
      <c r="P39" s="128"/>
      <c r="Q39" s="212">
        <v>0.23699999999999999</v>
      </c>
      <c r="R39" s="212"/>
      <c r="S39" s="212">
        <v>144.39792218323552</v>
      </c>
      <c r="T39" s="212">
        <v>1.0302992597994123</v>
      </c>
      <c r="U39" s="212">
        <v>2.5289999999999999</v>
      </c>
      <c r="V39" s="212">
        <v>0</v>
      </c>
      <c r="W39" s="212"/>
      <c r="X39" s="24"/>
      <c r="Y39" s="22"/>
      <c r="Z39" s="25"/>
      <c r="AA39" s="28">
        <v>212.03846108026633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49.485871082939326</v>
      </c>
      <c r="AP39" s="26"/>
      <c r="AQ39" s="29">
        <f t="shared" si="24"/>
        <v>410.1885902970256</v>
      </c>
    </row>
    <row r="40" spans="1:44" ht="12.75" customHeight="1">
      <c r="A40" s="166" t="s">
        <v>30</v>
      </c>
      <c r="B40" s="133" t="s">
        <v>129</v>
      </c>
      <c r="C40" s="19">
        <f t="shared" si="36"/>
        <v>0.20978631444547827</v>
      </c>
      <c r="D40" s="27">
        <v>0.20978631444547827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2.2575958318401694</v>
      </c>
      <c r="M40" s="25"/>
      <c r="N40" s="25"/>
      <c r="O40" s="25"/>
      <c r="P40" s="128"/>
      <c r="Q40" s="212">
        <v>0.10299999999999999</v>
      </c>
      <c r="R40" s="212"/>
      <c r="S40" s="212">
        <v>0.12435526182666133</v>
      </c>
      <c r="T40" s="212">
        <v>0.82824057001350815</v>
      </c>
      <c r="U40" s="212">
        <v>1.202</v>
      </c>
      <c r="V40" s="212">
        <v>0</v>
      </c>
      <c r="W40" s="212"/>
      <c r="X40" s="24"/>
      <c r="Y40" s="22"/>
      <c r="Z40" s="25"/>
      <c r="AA40" s="28">
        <v>10.880129857536069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11.380029361648955</v>
      </c>
      <c r="AP40" s="26"/>
      <c r="AQ40" s="29">
        <f t="shared" si="24"/>
        <v>24.727541365470671</v>
      </c>
    </row>
    <row r="41" spans="1:44" ht="12.75" customHeight="1">
      <c r="A41" s="166" t="s">
        <v>32</v>
      </c>
      <c r="B41" s="133" t="s">
        <v>130</v>
      </c>
      <c r="C41" s="305">
        <f t="shared" si="36"/>
        <v>0.2121292887477044</v>
      </c>
      <c r="D41" s="132">
        <v>0.2121292887477044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3.8385819776437335</v>
      </c>
      <c r="M41" s="25"/>
      <c r="N41" s="25"/>
      <c r="O41" s="25"/>
      <c r="P41" s="128"/>
      <c r="Q41" s="223">
        <v>0.112</v>
      </c>
      <c r="R41" s="212"/>
      <c r="S41" s="223">
        <v>0.10284051064557806</v>
      </c>
      <c r="T41" s="223">
        <v>2.5527414669981559</v>
      </c>
      <c r="U41" s="223">
        <v>1.071</v>
      </c>
      <c r="V41" s="223">
        <v>0</v>
      </c>
      <c r="W41" s="212"/>
      <c r="X41" s="24"/>
      <c r="Y41" s="22"/>
      <c r="Z41" s="25"/>
      <c r="AA41" s="130">
        <v>18.227018644713603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50.076992851375444</v>
      </c>
      <c r="AP41" s="26"/>
      <c r="AQ41" s="29">
        <f t="shared" si="24"/>
        <v>72.354722762480492</v>
      </c>
    </row>
    <row r="42" spans="1:44" ht="12.75" customHeight="1">
      <c r="A42" s="166" t="s">
        <v>34</v>
      </c>
      <c r="B42" s="133" t="s">
        <v>131</v>
      </c>
      <c r="C42" s="19">
        <f t="shared" si="36"/>
        <v>5.911504393309009E-2</v>
      </c>
      <c r="D42" s="27">
        <v>5.911504393309009E-2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0.48350235898455707</v>
      </c>
      <c r="M42" s="25"/>
      <c r="N42" s="25"/>
      <c r="O42" s="25"/>
      <c r="P42" s="128"/>
      <c r="Q42" s="212">
        <v>2.9000000000000001E-2</v>
      </c>
      <c r="R42" s="212"/>
      <c r="S42" s="212">
        <v>8.0465169417251473E-2</v>
      </c>
      <c r="T42" s="212">
        <v>0.12803718956730561</v>
      </c>
      <c r="U42" s="212">
        <v>0.246</v>
      </c>
      <c r="V42" s="212">
        <v>0</v>
      </c>
      <c r="W42" s="212"/>
      <c r="X42" s="24"/>
      <c r="Y42" s="22"/>
      <c r="Z42" s="25"/>
      <c r="AA42" s="28">
        <v>2.0467338692480368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3.0135986359195308</v>
      </c>
      <c r="AP42" s="26"/>
      <c r="AQ42" s="29">
        <f t="shared" si="24"/>
        <v>5.6029499080852148</v>
      </c>
    </row>
    <row r="43" spans="1:44" ht="12.75" customHeight="1">
      <c r="A43" s="166" t="s">
        <v>36</v>
      </c>
      <c r="B43" s="133" t="s">
        <v>141</v>
      </c>
      <c r="C43" s="305">
        <f t="shared" si="36"/>
        <v>0.48517590935328819</v>
      </c>
      <c r="D43" s="27">
        <v>0.48517590935328819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14.185544393129998</v>
      </c>
      <c r="M43" s="25"/>
      <c r="N43" s="25"/>
      <c r="O43" s="25"/>
      <c r="P43" s="22"/>
      <c r="Q43" s="212">
        <v>0.37499999999999994</v>
      </c>
      <c r="R43" s="212"/>
      <c r="S43" s="212">
        <v>2.6781562270212458</v>
      </c>
      <c r="T43" s="212">
        <v>1.3363881661087522</v>
      </c>
      <c r="U43" s="212">
        <v>9.7959999999999994</v>
      </c>
      <c r="V43" s="212">
        <v>0</v>
      </c>
      <c r="W43" s="212"/>
      <c r="X43" s="24"/>
      <c r="Y43" s="22"/>
      <c r="Z43" s="25"/>
      <c r="AA43" s="28">
        <v>29.484934862752894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44.877553119197707</v>
      </c>
      <c r="AP43" s="26"/>
      <c r="AQ43" s="29">
        <f t="shared" si="24"/>
        <v>89.033208284433897</v>
      </c>
    </row>
    <row r="44" spans="1:44" ht="12.75" customHeight="1">
      <c r="A44" s="395" t="s">
        <v>171</v>
      </c>
      <c r="B44" s="396" t="s">
        <v>172</v>
      </c>
      <c r="C44" s="317">
        <f>SUM(D44:G44)</f>
        <v>9.912583586341327E-3</v>
      </c>
      <c r="D44" s="80">
        <v>9.912583586341327E-3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21.616329176032043</v>
      </c>
      <c r="M44" s="76"/>
      <c r="N44" s="76"/>
      <c r="O44" s="76"/>
      <c r="P44" s="77"/>
      <c r="Q44" s="213">
        <v>0.44135422620232251</v>
      </c>
      <c r="R44" s="213"/>
      <c r="S44" s="213">
        <v>0</v>
      </c>
      <c r="T44" s="213">
        <v>0.23052944254789215</v>
      </c>
      <c r="U44" s="213">
        <v>20.944445507281827</v>
      </c>
      <c r="V44" s="213">
        <v>0</v>
      </c>
      <c r="W44" s="213"/>
      <c r="X44" s="75"/>
      <c r="Y44" s="77"/>
      <c r="Z44" s="76"/>
      <c r="AA44" s="81">
        <v>2.5744879261931182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7.3841202028605455</v>
      </c>
      <c r="AP44" s="79"/>
      <c r="AQ44" s="82">
        <f>C44+H44+L44+AA44+AB44+AN44+AO44+AP44</f>
        <v>31.584849888672046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4320.6794017540924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1399.3932300736014</v>
      </c>
      <c r="Q45" s="307">
        <f t="shared" si="40"/>
        <v>0</v>
      </c>
      <c r="R45" s="307">
        <f t="shared" si="40"/>
        <v>699.40667508359979</v>
      </c>
      <c r="S45" s="307">
        <f t="shared" si="40"/>
        <v>0</v>
      </c>
      <c r="T45" s="307">
        <f t="shared" si="40"/>
        <v>0.54988218600000005</v>
      </c>
      <c r="U45" s="307">
        <f>SUM(U46:U55)</f>
        <v>2221.3296144108908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3.6319823049273903</v>
      </c>
      <c r="AB45" s="311">
        <f t="shared" si="40"/>
        <v>97.793523583787021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68.719940137067027</v>
      </c>
      <c r="AJ45" s="307">
        <f t="shared" ref="AJ45" si="43">SUM(AJ46:AJ55)</f>
        <v>29.073583446720001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3.9198867907031207</v>
      </c>
      <c r="AP45" s="311">
        <f t="shared" si="40"/>
        <v>0</v>
      </c>
      <c r="AQ45" s="314">
        <f t="shared" si="24"/>
        <v>4426.0247944335097</v>
      </c>
      <c r="AR45" s="2"/>
    </row>
    <row r="46" spans="1:44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612.59479908054107</v>
      </c>
      <c r="M46" s="64"/>
      <c r="N46" s="64"/>
      <c r="O46" s="64"/>
      <c r="P46" s="64"/>
      <c r="Q46" s="64"/>
      <c r="R46" s="64"/>
      <c r="S46" s="64"/>
      <c r="T46" s="64"/>
      <c r="U46" s="64">
        <v>612.59479908054107</v>
      </c>
      <c r="V46" s="64"/>
      <c r="W46" s="65"/>
      <c r="X46" s="65"/>
      <c r="Y46" s="65"/>
      <c r="Z46" s="64"/>
      <c r="AA46" s="66">
        <v>0</v>
      </c>
      <c r="AB46" s="67">
        <f t="shared" ref="AB46:AB64" si="48">SUM(AC46:AM46)</f>
        <v>19.652800919459086</v>
      </c>
      <c r="AC46" s="68"/>
      <c r="AD46" s="64"/>
      <c r="AE46" s="64"/>
      <c r="AF46" s="64"/>
      <c r="AG46" s="64"/>
      <c r="AH46" s="64"/>
      <c r="AI46" s="64">
        <v>19.652800919459086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632.24760000000015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328.89952293215913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328.89952293215913</v>
      </c>
      <c r="V47" s="127"/>
      <c r="W47" s="128"/>
      <c r="X47" s="128"/>
      <c r="Y47" s="128"/>
      <c r="Z47" s="127"/>
      <c r="AA47" s="297"/>
      <c r="AB47" s="131">
        <f t="shared" si="48"/>
        <v>10.551504610212927</v>
      </c>
      <c r="AC47" s="132"/>
      <c r="AD47" s="127"/>
      <c r="AE47" s="127"/>
      <c r="AF47" s="127"/>
      <c r="AG47" s="127"/>
      <c r="AH47" s="127"/>
      <c r="AI47" s="127">
        <v>10.551504610212927</v>
      </c>
      <c r="AJ47" s="127">
        <v>0</v>
      </c>
      <c r="AK47" s="126"/>
      <c r="AL47" s="128"/>
      <c r="AM47" s="127"/>
      <c r="AN47" s="129"/>
      <c r="AO47" s="130">
        <v>0</v>
      </c>
      <c r="AP47" s="131"/>
      <c r="AQ47" s="71">
        <f t="shared" si="24"/>
        <v>339.45102754237206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1996.4386704119524</v>
      </c>
      <c r="M48" s="25"/>
      <c r="N48" s="25"/>
      <c r="O48" s="25"/>
      <c r="P48" s="25">
        <v>1211.0977168422969</v>
      </c>
      <c r="Q48" s="25"/>
      <c r="R48" s="25"/>
      <c r="S48" s="25"/>
      <c r="T48" s="25">
        <v>0.54988218600000005</v>
      </c>
      <c r="U48" s="25">
        <v>784.79107138365555</v>
      </c>
      <c r="V48" s="25"/>
      <c r="W48" s="22"/>
      <c r="X48" s="22"/>
      <c r="Y48" s="22"/>
      <c r="Z48" s="25"/>
      <c r="AA48" s="23"/>
      <c r="AB48" s="26">
        <f t="shared" si="48"/>
        <v>50.472993607651162</v>
      </c>
      <c r="AC48" s="27"/>
      <c r="AD48" s="25"/>
      <c r="AE48" s="25"/>
      <c r="AF48" s="25"/>
      <c r="AG48" s="25"/>
      <c r="AH48" s="25"/>
      <c r="AI48" s="25">
        <v>25.296205545195058</v>
      </c>
      <c r="AJ48" s="25">
        <v>25.176788062456108</v>
      </c>
      <c r="AK48" s="24"/>
      <c r="AL48" s="22"/>
      <c r="AM48" s="25"/>
      <c r="AN48" s="23"/>
      <c r="AO48" s="28">
        <v>1.7361590703120586E-2</v>
      </c>
      <c r="AP48" s="26"/>
      <c r="AQ48" s="29">
        <f t="shared" si="24"/>
        <v>2046.9290256103068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149.23656497469872</v>
      </c>
      <c r="M49" s="25"/>
      <c r="N49" s="25"/>
      <c r="O49" s="25"/>
      <c r="P49" s="25">
        <v>31.366277130493845</v>
      </c>
      <c r="Q49" s="25"/>
      <c r="R49" s="25"/>
      <c r="S49" s="25"/>
      <c r="T49" s="25"/>
      <c r="U49" s="25">
        <v>117.87028784420487</v>
      </c>
      <c r="V49" s="25"/>
      <c r="W49" s="22"/>
      <c r="X49" s="22"/>
      <c r="Y49" s="22"/>
      <c r="Z49" s="25"/>
      <c r="AA49" s="23"/>
      <c r="AB49" s="26">
        <f t="shared" si="48"/>
        <v>4.4334798480551898</v>
      </c>
      <c r="AC49" s="27"/>
      <c r="AD49" s="25"/>
      <c r="AE49" s="25"/>
      <c r="AF49" s="25"/>
      <c r="AG49" s="25"/>
      <c r="AH49" s="25"/>
      <c r="AI49" s="25">
        <v>3.781425021561335</v>
      </c>
      <c r="AJ49" s="25">
        <v>0.65205482649385471</v>
      </c>
      <c r="AK49" s="24"/>
      <c r="AL49" s="22"/>
      <c r="AM49" s="25"/>
      <c r="AN49" s="23"/>
      <c r="AO49" s="28">
        <v>0</v>
      </c>
      <c r="AP49" s="26"/>
      <c r="AQ49" s="29">
        <f t="shared" si="24"/>
        <v>153.67004482275391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39.758379551269037</v>
      </c>
      <c r="M50" s="25"/>
      <c r="N50" s="25"/>
      <c r="O50" s="25"/>
      <c r="P50" s="25"/>
      <c r="Q50" s="25"/>
      <c r="R50" s="135"/>
      <c r="S50" s="25"/>
      <c r="T50" s="25"/>
      <c r="U50" s="25">
        <v>39.758379551269037</v>
      </c>
      <c r="V50" s="25"/>
      <c r="W50" s="22"/>
      <c r="X50" s="22"/>
      <c r="Y50" s="22"/>
      <c r="Z50" s="25"/>
      <c r="AA50" s="23"/>
      <c r="AB50" s="26">
        <f t="shared" si="48"/>
        <v>0.41048392810703915</v>
      </c>
      <c r="AC50" s="27"/>
      <c r="AD50" s="25"/>
      <c r="AE50" s="25"/>
      <c r="AF50" s="25"/>
      <c r="AG50" s="25"/>
      <c r="AH50" s="25"/>
      <c r="AI50" s="25">
        <v>0.41048392810703915</v>
      </c>
      <c r="AJ50" s="25"/>
      <c r="AK50" s="24"/>
      <c r="AL50" s="22"/>
      <c r="AM50" s="25"/>
      <c r="AN50" s="23"/>
      <c r="AO50" s="28">
        <v>3.9025252000000004</v>
      </c>
      <c r="AP50" s="26"/>
      <c r="AQ50" s="29">
        <f t="shared" si="24"/>
        <v>44.071388679376078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8.1923387081609249</v>
      </c>
      <c r="M51" s="25"/>
      <c r="N51" s="25"/>
      <c r="O51" s="25"/>
      <c r="P51" s="25">
        <v>0.84507351770100214</v>
      </c>
      <c r="Q51" s="22"/>
      <c r="R51" s="25">
        <v>7.3472651904599227</v>
      </c>
      <c r="S51" s="24"/>
      <c r="T51" s="25"/>
      <c r="U51" s="25"/>
      <c r="V51" s="25"/>
      <c r="W51" s="22"/>
      <c r="X51" s="22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8.1923387081609249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692.0594098931399</v>
      </c>
      <c r="M52" s="135"/>
      <c r="N52" s="135"/>
      <c r="O52" s="135"/>
      <c r="P52" s="127"/>
      <c r="Q52" s="127"/>
      <c r="R52" s="135">
        <v>692.0594098931399</v>
      </c>
      <c r="S52" s="127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692.0594098931399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223.03031914358257</v>
      </c>
      <c r="M53" s="135"/>
      <c r="N53" s="135"/>
      <c r="O53" s="135"/>
      <c r="P53" s="135">
        <v>10.599841053116052</v>
      </c>
      <c r="Q53" s="135"/>
      <c r="R53" s="135"/>
      <c r="S53" s="127"/>
      <c r="T53" s="135"/>
      <c r="U53" s="135">
        <v>212.43047809046652</v>
      </c>
      <c r="V53" s="135"/>
      <c r="W53" s="136"/>
      <c r="X53" s="136"/>
      <c r="Y53" s="136"/>
      <c r="Z53" s="135"/>
      <c r="AA53" s="130"/>
      <c r="AB53" s="139">
        <f t="shared" si="48"/>
        <v>7.0353869753084126</v>
      </c>
      <c r="AC53" s="140"/>
      <c r="AD53" s="135"/>
      <c r="AE53" s="135"/>
      <c r="AF53" s="135"/>
      <c r="AG53" s="135"/>
      <c r="AH53" s="135"/>
      <c r="AI53" s="25">
        <v>6.8150332020506807</v>
      </c>
      <c r="AJ53" s="25">
        <v>0.22035377325773201</v>
      </c>
      <c r="AK53" s="135"/>
      <c r="AL53" s="135"/>
      <c r="AM53" s="135"/>
      <c r="AN53" s="130"/>
      <c r="AO53" s="28"/>
      <c r="AP53" s="139"/>
      <c r="AQ53" s="141">
        <f t="shared" si="24"/>
        <v>230.065706118891</v>
      </c>
    </row>
    <row r="54" spans="1:44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56.019945318967913</v>
      </c>
      <c r="M54" s="135"/>
      <c r="N54" s="135"/>
      <c r="O54" s="135"/>
      <c r="P54" s="135"/>
      <c r="Q54" s="135"/>
      <c r="R54" s="135"/>
      <c r="S54" s="127"/>
      <c r="T54" s="135"/>
      <c r="U54" s="135">
        <v>56.019945318967913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56.019945318967913</v>
      </c>
    </row>
    <row r="55" spans="1:44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214.4494517396206</v>
      </c>
      <c r="M55" s="76"/>
      <c r="N55" s="76"/>
      <c r="O55" s="76"/>
      <c r="P55" s="76">
        <v>145.48432152999357</v>
      </c>
      <c r="Q55" s="76"/>
      <c r="R55" s="76"/>
      <c r="S55" s="25">
        <v>0</v>
      </c>
      <c r="T55" s="76"/>
      <c r="U55" s="76">
        <v>68.965130209627048</v>
      </c>
      <c r="V55" s="76"/>
      <c r="W55" s="77"/>
      <c r="X55" s="77"/>
      <c r="Y55" s="77"/>
      <c r="Z55" s="76"/>
      <c r="AA55" s="296">
        <v>3.6319823049273903</v>
      </c>
      <c r="AB55" s="79">
        <f t="shared" si="48"/>
        <v>5.2368736949932044</v>
      </c>
      <c r="AC55" s="80"/>
      <c r="AD55" s="76"/>
      <c r="AE55" s="76"/>
      <c r="AF55" s="76"/>
      <c r="AG55" s="76"/>
      <c r="AH55" s="76"/>
      <c r="AI55" s="76">
        <v>2.2124869104808997</v>
      </c>
      <c r="AJ55" s="76">
        <v>3.0243867845123047</v>
      </c>
      <c r="AK55" s="75"/>
      <c r="AL55" s="77"/>
      <c r="AM55" s="76"/>
      <c r="AN55" s="78"/>
      <c r="AO55" s="81"/>
      <c r="AP55" s="79"/>
      <c r="AQ55" s="82">
        <f t="shared" si="24"/>
        <v>223.31830773954118</v>
      </c>
    </row>
    <row r="56" spans="1:44" s="49" customFormat="1" ht="12.75" customHeight="1">
      <c r="A56" s="168" t="s">
        <v>40</v>
      </c>
      <c r="B56" s="152"/>
      <c r="C56" s="142">
        <f t="shared" si="45"/>
        <v>217.8536988189868</v>
      </c>
      <c r="D56" s="146">
        <v>150.40493868119808</v>
      </c>
      <c r="E56" s="22">
        <v>56.943995948033709</v>
      </c>
      <c r="F56" s="144"/>
      <c r="G56" s="144">
        <v>10.504764189755022</v>
      </c>
      <c r="H56" s="145">
        <f t="shared" si="46"/>
        <v>241.26818700000001</v>
      </c>
      <c r="I56" s="146"/>
      <c r="J56" s="143">
        <v>162.66359600000001</v>
      </c>
      <c r="K56" s="143">
        <v>78.604590999999999</v>
      </c>
      <c r="L56" s="145">
        <f t="shared" si="47"/>
        <v>1412.3028684359197</v>
      </c>
      <c r="M56" s="143"/>
      <c r="N56" s="143"/>
      <c r="O56" s="143"/>
      <c r="P56" s="143">
        <v>0</v>
      </c>
      <c r="Q56" s="143">
        <v>846.46478835171774</v>
      </c>
      <c r="R56" s="143"/>
      <c r="S56" s="143">
        <v>0</v>
      </c>
      <c r="T56" s="143">
        <v>34.275438659167435</v>
      </c>
      <c r="U56" s="143">
        <v>522.90268584999751</v>
      </c>
      <c r="V56" s="143">
        <v>8.6599555750370367</v>
      </c>
      <c r="W56" s="144"/>
      <c r="X56" s="144"/>
      <c r="Y56" s="144"/>
      <c r="Z56" s="143"/>
      <c r="AA56" s="145">
        <v>569.27431704000003</v>
      </c>
      <c r="AB56" s="147">
        <f t="shared" si="48"/>
        <v>41.797642293642561</v>
      </c>
      <c r="AC56" s="177"/>
      <c r="AD56" s="143"/>
      <c r="AE56" s="143">
        <v>22.282498695897988</v>
      </c>
      <c r="AF56" s="143"/>
      <c r="AG56" s="143"/>
      <c r="AH56" s="143"/>
      <c r="AI56" s="143"/>
      <c r="AJ56" s="143"/>
      <c r="AK56" s="146"/>
      <c r="AL56" s="144">
        <v>8.4974527167704768</v>
      </c>
      <c r="AM56" s="143">
        <v>11.017690880974094</v>
      </c>
      <c r="AN56" s="145"/>
      <c r="AO56" s="145">
        <v>712.35767603068541</v>
      </c>
      <c r="AP56" s="147"/>
      <c r="AQ56" s="91">
        <f t="shared" si="24"/>
        <v>3194.8543896192346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1.2538114285714286</v>
      </c>
      <c r="D57" s="143">
        <f t="shared" ref="D57:AP57" si="49">D58+D65</f>
        <v>1.2538114285714286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209.06339260957768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36.956000000000003</v>
      </c>
      <c r="R57" s="143">
        <f t="shared" si="49"/>
        <v>0</v>
      </c>
      <c r="S57" s="143">
        <f t="shared" si="49"/>
        <v>5.5050940201374887</v>
      </c>
      <c r="T57" s="143">
        <f t="shared" si="49"/>
        <v>72.561076025096483</v>
      </c>
      <c r="U57" s="143">
        <f t="shared" si="49"/>
        <v>94.040999999999997</v>
      </c>
      <c r="V57" s="143">
        <f t="shared" si="49"/>
        <v>2.225643436916117E-4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307.3526692607054</v>
      </c>
      <c r="AB57" s="147">
        <f t="shared" si="49"/>
        <v>26.384396184525873</v>
      </c>
      <c r="AC57" s="177">
        <f t="shared" si="49"/>
        <v>0</v>
      </c>
      <c r="AD57" s="143">
        <f t="shared" si="49"/>
        <v>0</v>
      </c>
      <c r="AE57" s="143">
        <f t="shared" si="49"/>
        <v>15.757953849298804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4.2227009175422134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0.16448964168485372</v>
      </c>
      <c r="AM57" s="146">
        <f t="shared" si="49"/>
        <v>6.2392517760000006</v>
      </c>
      <c r="AN57" s="145">
        <f t="shared" si="49"/>
        <v>0</v>
      </c>
      <c r="AO57" s="145">
        <f t="shared" si="49"/>
        <v>861.77977752028471</v>
      </c>
      <c r="AP57" s="147">
        <f t="shared" si="49"/>
        <v>0</v>
      </c>
      <c r="AQ57" s="148">
        <f t="shared" si="24"/>
        <v>1405.8340470036651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1.1578258646616542</v>
      </c>
      <c r="D58" s="177">
        <v>1.1578258646616542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125.59781550331888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18.335000000000001</v>
      </c>
      <c r="R58" s="147">
        <f t="shared" si="54"/>
        <v>0</v>
      </c>
      <c r="S58" s="147">
        <v>0</v>
      </c>
      <c r="T58" s="147">
        <v>57.126592938975186</v>
      </c>
      <c r="U58" s="147">
        <v>50.136000000000003</v>
      </c>
      <c r="V58" s="147">
        <f t="shared" si="54"/>
        <v>2.225643436916117E-4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209.7312658071931</v>
      </c>
      <c r="AB58" s="147">
        <f t="shared" si="48"/>
        <v>16.422240335469599</v>
      </c>
      <c r="AC58" s="177">
        <f t="shared" si="54"/>
        <v>0</v>
      </c>
      <c r="AD58" s="143">
        <f t="shared" si="54"/>
        <v>0</v>
      </c>
      <c r="AE58" s="143">
        <f>SUM(AE59:AE64)</f>
        <v>9.9189714733726113</v>
      </c>
      <c r="AF58" s="143"/>
      <c r="AG58" s="143">
        <f t="shared" si="54"/>
        <v>0</v>
      </c>
      <c r="AH58" s="143">
        <f t="shared" si="54"/>
        <v>9.9527444412131238E-2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0.16448964168485372</v>
      </c>
      <c r="AM58" s="144">
        <v>6.2392517760000006</v>
      </c>
      <c r="AN58" s="145">
        <f t="shared" si="54"/>
        <v>0</v>
      </c>
      <c r="AO58" s="145">
        <v>626.98190862889442</v>
      </c>
      <c r="AP58" s="147">
        <f t="shared" ref="AP58" si="57">SUM(AP59:AP64)</f>
        <v>0</v>
      </c>
      <c r="AQ58" s="148">
        <f t="shared" si="24"/>
        <v>979.89105613953768</v>
      </c>
      <c r="AR58" s="2"/>
    </row>
    <row r="59" spans="1:44" s="49" customFormat="1" ht="12.75" customHeight="1">
      <c r="A59" s="398" t="s">
        <v>173</v>
      </c>
      <c r="B59" s="399" t="s">
        <v>174</v>
      </c>
      <c r="C59" s="62">
        <f t="shared" si="45"/>
        <v>0.62890541353383456</v>
      </c>
      <c r="D59" s="416">
        <v>0.62890541353383456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30.087570728839999</v>
      </c>
      <c r="M59" s="103"/>
      <c r="N59" s="327"/>
      <c r="O59" s="327"/>
      <c r="P59" s="67"/>
      <c r="Q59" s="381">
        <v>5.9630000000000001</v>
      </c>
      <c r="R59" s="67"/>
      <c r="S59" s="381">
        <v>0</v>
      </c>
      <c r="T59" s="381">
        <v>8.8505707288400011</v>
      </c>
      <c r="U59" s="381">
        <v>15.273999999999999</v>
      </c>
      <c r="V59" s="381">
        <v>0</v>
      </c>
      <c r="W59" s="67"/>
      <c r="X59" s="67"/>
      <c r="Y59" s="327"/>
      <c r="Z59" s="149"/>
      <c r="AA59" s="406">
        <v>51.884028966936839</v>
      </c>
      <c r="AB59" s="67">
        <f t="shared" si="48"/>
        <v>1.325787833670151</v>
      </c>
      <c r="AC59" s="328"/>
      <c r="AD59" s="103"/>
      <c r="AE59" s="342">
        <v>1.325787833670151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230.48885308888208</v>
      </c>
      <c r="AP59" s="67"/>
      <c r="AQ59" s="334">
        <f t="shared" si="24"/>
        <v>314.41514603186289</v>
      </c>
      <c r="AR59" s="2"/>
    </row>
    <row r="60" spans="1:44" s="49" customFormat="1" ht="12.75" customHeight="1">
      <c r="A60" s="398" t="s">
        <v>175</v>
      </c>
      <c r="B60" s="399" t="s">
        <v>176</v>
      </c>
      <c r="C60" s="19">
        <f t="shared" si="45"/>
        <v>2.1996691729323309E-2</v>
      </c>
      <c r="D60" s="416">
        <v>2.1996691729323309E-2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18.224703115256872</v>
      </c>
      <c r="M60" s="21"/>
      <c r="N60" s="169"/>
      <c r="O60" s="169"/>
      <c r="P60" s="26"/>
      <c r="Q60" s="381">
        <v>2.0139999999999998</v>
      </c>
      <c r="R60" s="26"/>
      <c r="S60" s="381">
        <v>0</v>
      </c>
      <c r="T60" s="381">
        <v>2.4207031152568721</v>
      </c>
      <c r="U60" s="381">
        <v>13.790000000000001</v>
      </c>
      <c r="V60" s="381">
        <v>0</v>
      </c>
      <c r="W60" s="26"/>
      <c r="X60" s="26"/>
      <c r="Y60" s="169"/>
      <c r="Z60" s="20"/>
      <c r="AA60" s="406">
        <v>15.971446352578692</v>
      </c>
      <c r="AB60" s="26">
        <f t="shared" si="48"/>
        <v>0.23836601467175078</v>
      </c>
      <c r="AC60" s="329"/>
      <c r="AD60" s="21"/>
      <c r="AE60" s="343">
        <v>0.23836601467175078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54.756395078410023</v>
      </c>
      <c r="AP60" s="26"/>
      <c r="AQ60" s="335">
        <f t="shared" si="24"/>
        <v>89.212907252646659</v>
      </c>
      <c r="AR60" s="2"/>
    </row>
    <row r="61" spans="1:44" s="49" customFormat="1" ht="12.75" customHeight="1">
      <c r="A61" s="398" t="s">
        <v>177</v>
      </c>
      <c r="B61" s="399" t="s">
        <v>178</v>
      </c>
      <c r="C61" s="19">
        <f t="shared" si="45"/>
        <v>0.27395879699248121</v>
      </c>
      <c r="D61" s="416">
        <v>0.27395879699248121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41.733047524421067</v>
      </c>
      <c r="M61" s="21"/>
      <c r="N61" s="169"/>
      <c r="O61" s="169"/>
      <c r="P61" s="26"/>
      <c r="Q61" s="381">
        <v>3.8220000000000001</v>
      </c>
      <c r="R61" s="26"/>
      <c r="S61" s="381">
        <v>0</v>
      </c>
      <c r="T61" s="381">
        <v>31.149047524421068</v>
      </c>
      <c r="U61" s="381">
        <v>6.7619999999999996</v>
      </c>
      <c r="V61" s="381">
        <v>0</v>
      </c>
      <c r="W61" s="26"/>
      <c r="X61" s="26"/>
      <c r="Y61" s="169"/>
      <c r="Z61" s="20"/>
      <c r="AA61" s="406">
        <v>52.31578480751196</v>
      </c>
      <c r="AB61" s="26">
        <f t="shared" si="48"/>
        <v>6.5954497282729063</v>
      </c>
      <c r="AC61" s="329"/>
      <c r="AD61" s="21"/>
      <c r="AE61" s="343">
        <v>6.5954497282729063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106.65258387853265</v>
      </c>
      <c r="AP61" s="26"/>
      <c r="AQ61" s="335">
        <f t="shared" si="24"/>
        <v>207.57082473573107</v>
      </c>
      <c r="AR61" s="2"/>
    </row>
    <row r="62" spans="1:44" s="49" customFormat="1" ht="12.75" customHeight="1">
      <c r="A62" s="398" t="s">
        <v>179</v>
      </c>
      <c r="B62" s="399" t="s">
        <v>180</v>
      </c>
      <c r="C62" s="19">
        <f t="shared" si="45"/>
        <v>2.0996842105263161E-2</v>
      </c>
      <c r="D62" s="416">
        <v>2.0996842105263161E-2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1.433166771965886</v>
      </c>
      <c r="M62" s="21"/>
      <c r="N62" s="169"/>
      <c r="O62" s="169"/>
      <c r="P62" s="26"/>
      <c r="Q62" s="381">
        <v>0.20799999999999999</v>
      </c>
      <c r="R62" s="26"/>
      <c r="S62" s="381">
        <v>0</v>
      </c>
      <c r="T62" s="381">
        <v>0.57416677196588606</v>
      </c>
      <c r="U62" s="381">
        <v>0.65100000000000002</v>
      </c>
      <c r="V62" s="381">
        <v>0</v>
      </c>
      <c r="W62" s="26"/>
      <c r="X62" s="26"/>
      <c r="Y62" s="169"/>
      <c r="Z62" s="20"/>
      <c r="AA62" s="406">
        <v>10.796242513511284</v>
      </c>
      <c r="AB62" s="26">
        <f t="shared" si="48"/>
        <v>0.13986766150160584</v>
      </c>
      <c r="AC62" s="329"/>
      <c r="AD62" s="21"/>
      <c r="AE62" s="343">
        <v>0.13986766150160584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82.970300370934112</v>
      </c>
      <c r="AP62" s="26"/>
      <c r="AQ62" s="335">
        <f t="shared" si="24"/>
        <v>95.360574160018146</v>
      </c>
      <c r="AR62" s="2"/>
    </row>
    <row r="63" spans="1:44" s="49" customFormat="1" ht="12.75" customHeight="1">
      <c r="A63" s="398" t="s">
        <v>181</v>
      </c>
      <c r="B63" s="399" t="s">
        <v>182</v>
      </c>
      <c r="C63" s="19">
        <f t="shared" si="45"/>
        <v>8.9986466165413531E-2</v>
      </c>
      <c r="D63" s="417">
        <v>8.9986466165413531E-2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6.4873481218148283</v>
      </c>
      <c r="M63" s="21"/>
      <c r="N63" s="169"/>
      <c r="O63" s="169"/>
      <c r="P63" s="26"/>
      <c r="Q63" s="382">
        <v>0.79800000000000004</v>
      </c>
      <c r="R63" s="26"/>
      <c r="S63" s="382">
        <v>0</v>
      </c>
      <c r="T63" s="382">
        <v>4.6413481218148283</v>
      </c>
      <c r="U63" s="382">
        <v>1.048</v>
      </c>
      <c r="V63" s="382">
        <v>0</v>
      </c>
      <c r="W63" s="26"/>
      <c r="X63" s="26"/>
      <c r="Y63" s="169"/>
      <c r="Z63" s="20"/>
      <c r="AA63" s="407">
        <v>14.229170745910116</v>
      </c>
      <c r="AB63" s="26">
        <f t="shared" si="48"/>
        <v>0.10046832023354783</v>
      </c>
      <c r="AC63" s="329"/>
      <c r="AD63" s="21"/>
      <c r="AE63" s="343">
        <v>0.10046832023354783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54.865827431111008</v>
      </c>
      <c r="AP63" s="26"/>
      <c r="AQ63" s="335">
        <f t="shared" si="24"/>
        <v>75.772801085234917</v>
      </c>
      <c r="AR63" s="2"/>
    </row>
    <row r="64" spans="1:44" ht="12.75" customHeight="1">
      <c r="A64" s="400" t="s">
        <v>183</v>
      </c>
      <c r="B64" s="401"/>
      <c r="C64" s="74">
        <f t="shared" si="45"/>
        <v>0.12198165413533835</v>
      </c>
      <c r="D64" s="417">
        <v>0.12198165413533835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27.631979241020222</v>
      </c>
      <c r="M64" s="151"/>
      <c r="N64" s="331"/>
      <c r="O64" s="331"/>
      <c r="P64" s="79"/>
      <c r="Q64" s="382">
        <v>5.53</v>
      </c>
      <c r="R64" s="79"/>
      <c r="S64" s="382">
        <v>0</v>
      </c>
      <c r="T64" s="382">
        <v>9.4907566766765292</v>
      </c>
      <c r="U64" s="382">
        <v>12.611000000000001</v>
      </c>
      <c r="V64" s="382">
        <v>2.225643436916117E-4</v>
      </c>
      <c r="W64" s="79"/>
      <c r="X64" s="79"/>
      <c r="Y64" s="331"/>
      <c r="Z64" s="150"/>
      <c r="AA64" s="407">
        <v>64.534592420744218</v>
      </c>
      <c r="AB64" s="79">
        <f t="shared" si="48"/>
        <v>8.022300777119634</v>
      </c>
      <c r="AC64" s="332"/>
      <c r="AD64" s="151"/>
      <c r="AE64" s="344">
        <v>1.519031915022649</v>
      </c>
      <c r="AF64" s="344"/>
      <c r="AG64" s="344"/>
      <c r="AH64" s="344">
        <v>9.9527444412131238E-2</v>
      </c>
      <c r="AI64" s="344"/>
      <c r="AJ64" s="344"/>
      <c r="AK64" s="344"/>
      <c r="AL64" s="344">
        <v>0.16448964168485372</v>
      </c>
      <c r="AM64" s="388">
        <v>6.2392517760000006</v>
      </c>
      <c r="AN64" s="78"/>
      <c r="AO64" s="407">
        <v>97.247948781024633</v>
      </c>
      <c r="AP64" s="79"/>
      <c r="AQ64" s="336">
        <f t="shared" si="24"/>
        <v>197.55880287404403</v>
      </c>
    </row>
    <row r="65" spans="1:44" ht="12.75" customHeight="1">
      <c r="A65" s="168" t="s">
        <v>194</v>
      </c>
      <c r="B65" s="152"/>
      <c r="C65" s="74">
        <f>SUM(D65:G65)</f>
        <v>9.5985563909774432E-2</v>
      </c>
      <c r="D65" s="177">
        <f>SUM(D66:D69)</f>
        <v>9.5985563909774432E-2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83.465577106258792</v>
      </c>
      <c r="M65" s="76"/>
      <c r="N65" s="77"/>
      <c r="O65" s="77"/>
      <c r="P65" s="213"/>
      <c r="Q65" s="147">
        <v>18.621000000000002</v>
      </c>
      <c r="R65" s="213"/>
      <c r="S65" s="147">
        <v>5.5050940201374887</v>
      </c>
      <c r="T65" s="147">
        <v>15.434483086121293</v>
      </c>
      <c r="U65" s="147">
        <v>43.905000000000001</v>
      </c>
      <c r="V65" s="147">
        <f>SUM(V66:V69)</f>
        <v>0</v>
      </c>
      <c r="W65" s="213"/>
      <c r="X65" s="213"/>
      <c r="Y65" s="77"/>
      <c r="Z65" s="76"/>
      <c r="AA65" s="145">
        <v>97.621403453512272</v>
      </c>
      <c r="AB65" s="79">
        <f>SUM(AC65:AM65)</f>
        <v>9.9621558490562734</v>
      </c>
      <c r="AC65" s="80"/>
      <c r="AD65" s="76"/>
      <c r="AE65" s="147">
        <f>SUM(AE66:AE69)</f>
        <v>5.8389823759261921</v>
      </c>
      <c r="AF65" s="76"/>
      <c r="AG65" s="76"/>
      <c r="AH65" s="76">
        <v>4.1231734731300822</v>
      </c>
      <c r="AI65" s="76"/>
      <c r="AJ65" s="76"/>
      <c r="AK65" s="76"/>
      <c r="AL65" s="76"/>
      <c r="AM65" s="77"/>
      <c r="AN65" s="78"/>
      <c r="AO65" s="145">
        <v>234.79786889139027</v>
      </c>
      <c r="AP65" s="79"/>
      <c r="AQ65" s="340">
        <f t="shared" si="24"/>
        <v>425.94299086412741</v>
      </c>
    </row>
    <row r="66" spans="1:44" ht="12.75" customHeight="1">
      <c r="A66" s="402" t="s">
        <v>184</v>
      </c>
      <c r="B66" s="403" t="s">
        <v>185</v>
      </c>
      <c r="C66" s="62">
        <f t="shared" ref="C66:C69" si="58">SUM(D66:G66)</f>
        <v>8.2987518796992482E-2</v>
      </c>
      <c r="D66" s="418">
        <v>8.2987518796992482E-2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2.1195349019392768</v>
      </c>
      <c r="M66" s="318"/>
      <c r="N66" s="69"/>
      <c r="O66" s="65"/>
      <c r="P66" s="69"/>
      <c r="Q66" s="383">
        <v>0.17899999999999999</v>
      </c>
      <c r="R66" s="69"/>
      <c r="S66" s="383">
        <v>0.26444599562993659</v>
      </c>
      <c r="T66" s="383">
        <v>0.30608890630933999</v>
      </c>
      <c r="U66" s="383">
        <v>1.37</v>
      </c>
      <c r="V66" s="383">
        <v>0</v>
      </c>
      <c r="W66" s="69"/>
      <c r="X66" s="69"/>
      <c r="Y66" s="65"/>
      <c r="Z66" s="64"/>
      <c r="AA66" s="408">
        <v>4.7792321102790938</v>
      </c>
      <c r="AB66" s="67">
        <f t="shared" ref="AB66:AB69" si="61">SUM(AC66:AM66)</f>
        <v>4.1468130778909167</v>
      </c>
      <c r="AC66" s="68"/>
      <c r="AD66" s="64"/>
      <c r="AE66" s="64">
        <v>2.3639604760834789E-2</v>
      </c>
      <c r="AF66" s="64"/>
      <c r="AG66" s="64"/>
      <c r="AH66" s="64">
        <v>4.1231734731300822</v>
      </c>
      <c r="AI66" s="64"/>
      <c r="AJ66" s="64"/>
      <c r="AK66" s="64"/>
      <c r="AL66" s="64"/>
      <c r="AM66" s="65"/>
      <c r="AN66" s="66"/>
      <c r="AO66" s="408">
        <v>47.453422344313282</v>
      </c>
      <c r="AP66" s="67"/>
      <c r="AQ66" s="92">
        <f t="shared" si="24"/>
        <v>58.581989953219562</v>
      </c>
    </row>
    <row r="67" spans="1:44" ht="12.75" customHeight="1">
      <c r="A67" s="404" t="s">
        <v>186</v>
      </c>
      <c r="B67" s="405">
        <v>84</v>
      </c>
      <c r="C67" s="19">
        <f t="shared" si="58"/>
        <v>5.9990977443609029E-3</v>
      </c>
      <c r="D67" s="419">
        <v>5.9990977443609029E-3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48.530053444482391</v>
      </c>
      <c r="M67" s="319"/>
      <c r="N67" s="212"/>
      <c r="O67" s="22"/>
      <c r="P67" s="212"/>
      <c r="Q67" s="384">
        <v>8.4130000000000003</v>
      </c>
      <c r="R67" s="212"/>
      <c r="S67" s="384">
        <v>4.343420539334554</v>
      </c>
      <c r="T67" s="384">
        <v>9.0646329051478389</v>
      </c>
      <c r="U67" s="384">
        <v>26.709</v>
      </c>
      <c r="V67" s="384">
        <v>0</v>
      </c>
      <c r="W67" s="212"/>
      <c r="X67" s="212"/>
      <c r="Y67" s="22"/>
      <c r="Z67" s="25"/>
      <c r="AA67" s="409">
        <v>37.54750588566634</v>
      </c>
      <c r="AB67" s="26">
        <f t="shared" si="61"/>
        <v>3.7409674534021051</v>
      </c>
      <c r="AC67" s="27"/>
      <c r="AD67" s="25"/>
      <c r="AE67" s="25">
        <v>3.7409674534021051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120.29234455749433</v>
      </c>
      <c r="AP67" s="26"/>
      <c r="AQ67" s="29">
        <f t="shared" si="24"/>
        <v>210.11687043878953</v>
      </c>
    </row>
    <row r="68" spans="1:44" ht="12.75" customHeight="1">
      <c r="A68" s="398" t="s">
        <v>187</v>
      </c>
      <c r="B68" s="399">
        <v>85</v>
      </c>
      <c r="C68" s="19">
        <f t="shared" si="58"/>
        <v>9.9984962406015026E-4</v>
      </c>
      <c r="D68" s="419">
        <v>9.9984962406015026E-4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16.689968866034079</v>
      </c>
      <c r="M68" s="319"/>
      <c r="N68" s="212"/>
      <c r="O68" s="22"/>
      <c r="P68" s="212"/>
      <c r="Q68" s="384">
        <v>4.7290000000000001</v>
      </c>
      <c r="R68" s="212"/>
      <c r="S68" s="384">
        <v>0.3872244936009786</v>
      </c>
      <c r="T68" s="384">
        <v>2.5627443724331016</v>
      </c>
      <c r="U68" s="384">
        <v>9.0109999999999992</v>
      </c>
      <c r="V68" s="384">
        <v>0</v>
      </c>
      <c r="W68" s="212"/>
      <c r="X68" s="212"/>
      <c r="Y68" s="22"/>
      <c r="Z68" s="25"/>
      <c r="AA68" s="409">
        <v>20.354120109286082</v>
      </c>
      <c r="AB68" s="26">
        <f t="shared" si="61"/>
        <v>0.64023929560594217</v>
      </c>
      <c r="AC68" s="27"/>
      <c r="AD68" s="25"/>
      <c r="AE68" s="25">
        <v>0.64023929560594217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36.151959799988113</v>
      </c>
      <c r="AP68" s="26"/>
      <c r="AQ68" s="29">
        <f t="shared" si="24"/>
        <v>73.837287920538273</v>
      </c>
    </row>
    <row r="69" spans="1:44" s="49" customFormat="1" ht="12.75" customHeight="1">
      <c r="A69" s="400" t="s">
        <v>188</v>
      </c>
      <c r="B69" s="401" t="s">
        <v>189</v>
      </c>
      <c r="C69" s="134">
        <f t="shared" si="58"/>
        <v>5.9990977443609029E-3</v>
      </c>
      <c r="D69" s="420">
        <v>5.9990977443609029E-3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16.126019893803033</v>
      </c>
      <c r="M69" s="320"/>
      <c r="N69" s="213"/>
      <c r="O69" s="77"/>
      <c r="P69" s="213"/>
      <c r="Q69" s="385">
        <v>5.3</v>
      </c>
      <c r="R69" s="213"/>
      <c r="S69" s="385">
        <v>0.51000299157202056</v>
      </c>
      <c r="T69" s="385">
        <v>3.5010169022310129</v>
      </c>
      <c r="U69" s="385">
        <v>6.8150000000000004</v>
      </c>
      <c r="V69" s="385">
        <v>0</v>
      </c>
      <c r="W69" s="213"/>
      <c r="X69" s="213"/>
      <c r="Y69" s="77"/>
      <c r="Z69" s="76"/>
      <c r="AA69" s="410">
        <v>34.940545348280764</v>
      </c>
      <c r="AB69" s="139">
        <f t="shared" si="61"/>
        <v>1.4341360221573103</v>
      </c>
      <c r="AC69" s="140"/>
      <c r="AD69" s="135"/>
      <c r="AE69" s="135">
        <v>1.4341360221573103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30.900142189594515</v>
      </c>
      <c r="AP69" s="139"/>
      <c r="AQ69" s="141">
        <f t="shared" si="24"/>
        <v>83.406842551579985</v>
      </c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212.59523568719894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212.59523568719894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260.58323568719891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20.347148040366381</v>
      </c>
      <c r="M71" s="76"/>
      <c r="N71" s="76"/>
      <c r="O71" s="76"/>
      <c r="P71" s="76"/>
      <c r="Q71" s="76"/>
      <c r="R71" s="76"/>
      <c r="S71" s="76"/>
      <c r="T71" s="76"/>
      <c r="U71" s="76">
        <v>20.347148040366381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20.347148040366381</v>
      </c>
      <c r="AR71" s="2"/>
    </row>
    <row r="72" spans="1:44" ht="12.75" customHeight="1" thickBot="1">
      <c r="A72" s="42" t="s">
        <v>42</v>
      </c>
      <c r="B72" s="43"/>
      <c r="C72" s="44">
        <f t="shared" ref="C72:AP72" si="62">C26-C27-C29</f>
        <v>1.4174606373850906</v>
      </c>
      <c r="D72" s="108">
        <f t="shared" si="62"/>
        <v>2.0149137281832168</v>
      </c>
      <c r="E72" s="46">
        <f t="shared" si="62"/>
        <v>-0.60780833136360712</v>
      </c>
      <c r="F72" s="109">
        <f t="shared" si="62"/>
        <v>0</v>
      </c>
      <c r="G72" s="109">
        <f t="shared" si="62"/>
        <v>1.0355240565456114E-2</v>
      </c>
      <c r="H72" s="47">
        <f t="shared" si="62"/>
        <v>-14.477148330104541</v>
      </c>
      <c r="I72" s="108">
        <f t="shared" si="62"/>
        <v>-0.19297422010438886</v>
      </c>
      <c r="J72" s="46">
        <f t="shared" si="62"/>
        <v>-4.1891920000000198</v>
      </c>
      <c r="K72" s="46">
        <f t="shared" si="62"/>
        <v>-10.094982109999989</v>
      </c>
      <c r="L72" s="47">
        <f t="shared" si="62"/>
        <v>60.07557337263006</v>
      </c>
      <c r="M72" s="46">
        <f t="shared" si="62"/>
        <v>0</v>
      </c>
      <c r="N72" s="46">
        <f t="shared" ref="N72" si="63">N26-N27-N29</f>
        <v>0.43879384500135998</v>
      </c>
      <c r="O72" s="46">
        <f t="shared" si="62"/>
        <v>-31.365766215377157</v>
      </c>
      <c r="P72" s="46">
        <f t="shared" si="62"/>
        <v>68.4108969183319</v>
      </c>
      <c r="Q72" s="46">
        <f t="shared" si="62"/>
        <v>49.81093575177249</v>
      </c>
      <c r="R72" s="46">
        <f t="shared" si="62"/>
        <v>24.455363511600353</v>
      </c>
      <c r="S72" s="46">
        <f t="shared" si="62"/>
        <v>10.719033101692474</v>
      </c>
      <c r="T72" s="46">
        <f t="shared" si="62"/>
        <v>-4.7934813325286711</v>
      </c>
      <c r="U72" s="46">
        <f t="shared" si="62"/>
        <v>-58.118519273079983</v>
      </c>
      <c r="V72" s="46">
        <f t="shared" si="62"/>
        <v>-0.17554893078440159</v>
      </c>
      <c r="W72" s="109">
        <f t="shared" si="62"/>
        <v>0.69386599600000309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12.979859344376109</v>
      </c>
      <c r="AB72" s="45">
        <f t="shared" si="62"/>
        <v>2.0858793688668698</v>
      </c>
      <c r="AC72" s="110">
        <f t="shared" si="62"/>
        <v>0</v>
      </c>
      <c r="AD72" s="46">
        <f t="shared" si="62"/>
        <v>0</v>
      </c>
      <c r="AE72" s="46">
        <f t="shared" si="62"/>
        <v>-5.9103000000959582E-4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0.71764983193796184</v>
      </c>
      <c r="AJ72" s="46">
        <f t="shared" ref="AJ72" si="65">AJ26-AJ27-AJ29</f>
        <v>1.3688205669287932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-22.60318576094005</v>
      </c>
      <c r="AP72" s="45">
        <f t="shared" si="62"/>
        <v>0</v>
      </c>
      <c r="AQ72" s="48">
        <f t="shared" si="24"/>
        <v>39.478438632213539</v>
      </c>
    </row>
    <row r="73" spans="1:44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196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243" t="s">
        <v>136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4" ht="12.75" customHeight="1">
      <c r="A77" s="239" t="s">
        <v>143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4" ht="12.75" customHeight="1">
      <c r="A78" s="237" t="s">
        <v>135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4" ht="12.75" customHeight="1">
      <c r="A79" s="156" t="s">
        <v>150</v>
      </c>
      <c r="B79" s="156"/>
      <c r="C79" s="156"/>
      <c r="D79" s="156"/>
      <c r="E79" s="158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>
    <pageSetUpPr fitToPage="1"/>
  </sheetPr>
  <dimension ref="A1:AS79"/>
  <sheetViews>
    <sheetView zoomScale="80" zoomScaleNormal="80" workbookViewId="0">
      <pane xSplit="2" ySplit="1" topLeftCell="C53" activePane="bottomRight" state="frozen"/>
      <selection activeCell="A80" sqref="A80:XFD80"/>
      <selection pane="topRight" activeCell="A80" sqref="A80:XFD80"/>
      <selection pane="bottomLeft" activeCell="A80" sqref="A80:XFD80"/>
      <selection pane="bottomRight" activeCell="A80" sqref="A80:XFD80"/>
    </sheetView>
  </sheetViews>
  <sheetFormatPr defaultColWidth="9.109375" defaultRowHeight="13.2"/>
  <cols>
    <col min="1" max="1" width="38.109375" style="161" customWidth="1"/>
    <col min="2" max="2" width="12.44140625" style="2" bestFit="1" customWidth="1"/>
    <col min="3" max="3" width="7.6640625" style="89" bestFit="1" customWidth="1"/>
    <col min="4" max="4" width="11.332031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120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27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1011.4612558863466</v>
      </c>
      <c r="I2" s="10">
        <v>846.19725588634662</v>
      </c>
      <c r="J2" s="11">
        <v>165.26400000000001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237.24687660800532</v>
      </c>
      <c r="AB2" s="13">
        <f>SUM(AC2:AM2)</f>
        <v>597.39969665497904</v>
      </c>
      <c r="AC2" s="14">
        <v>51.533877868171984</v>
      </c>
      <c r="AD2" s="11">
        <v>242.06067786999998</v>
      </c>
      <c r="AE2" s="11">
        <v>190.27970913583405</v>
      </c>
      <c r="AF2" s="11">
        <v>6.3652074148511995</v>
      </c>
      <c r="AG2" s="11">
        <v>44.155811515009674</v>
      </c>
      <c r="AH2" s="11">
        <v>14.241942618109116</v>
      </c>
      <c r="AI2" s="11">
        <v>25.522123722</v>
      </c>
      <c r="AJ2" s="11">
        <v>0</v>
      </c>
      <c r="AK2" s="10">
        <v>4.0937793753600002E-2</v>
      </c>
      <c r="AL2" s="10">
        <v>7.4983988613520092</v>
      </c>
      <c r="AM2" s="8">
        <v>15.701009855897395</v>
      </c>
      <c r="AN2" s="15">
        <v>8.5507786244735993</v>
      </c>
      <c r="AO2" s="15"/>
      <c r="AP2" s="13"/>
      <c r="AQ2" s="16">
        <f>C2+H2+L2+AA2+AB2+AN2+AO2+AP2</f>
        <v>1854.6586077738045</v>
      </c>
    </row>
    <row r="3" spans="1:45" ht="12.75" customHeight="1">
      <c r="A3" s="17" t="s">
        <v>1</v>
      </c>
      <c r="B3" s="18"/>
      <c r="C3" s="19">
        <f>SUM(D3:G3)</f>
        <v>965.20673622160962</v>
      </c>
      <c r="D3" s="20">
        <v>923.01180979559524</v>
      </c>
      <c r="E3" s="169">
        <v>31.646010895948564</v>
      </c>
      <c r="F3" s="22"/>
      <c r="G3" s="22">
        <v>10.548915530065893</v>
      </c>
      <c r="H3" s="23">
        <f>SUM(I3:K3)</f>
        <v>0</v>
      </c>
      <c r="I3" s="24"/>
      <c r="J3" s="25"/>
      <c r="K3" s="25"/>
      <c r="L3" s="23">
        <f>SUM(M3:Z3)</f>
        <v>8956.6844270519523</v>
      </c>
      <c r="M3" s="24">
        <v>3112.7943999999998</v>
      </c>
      <c r="N3" s="24">
        <v>0</v>
      </c>
      <c r="O3" s="25">
        <v>0</v>
      </c>
      <c r="P3" s="25">
        <v>1098.425937271111</v>
      </c>
      <c r="Q3" s="25">
        <v>529.57843110215697</v>
      </c>
      <c r="R3" s="25">
        <v>1068.3805564552158</v>
      </c>
      <c r="S3" s="25">
        <v>315.91544543248591</v>
      </c>
      <c r="T3" s="25">
        <v>121.53678040000003</v>
      </c>
      <c r="U3" s="25">
        <v>2277.5274646499724</v>
      </c>
      <c r="V3" s="25">
        <v>99.601545741009588</v>
      </c>
      <c r="W3" s="22">
        <v>0</v>
      </c>
      <c r="X3" s="22">
        <v>299.301964</v>
      </c>
      <c r="Y3" s="22">
        <v>1.294832</v>
      </c>
      <c r="Z3" s="25">
        <v>32.327069999999999</v>
      </c>
      <c r="AA3" s="23">
        <v>4487.033384266756</v>
      </c>
      <c r="AB3" s="26">
        <f>SUM(AC3:AM3)</f>
        <v>81.670504260998882</v>
      </c>
      <c r="AC3" s="27"/>
      <c r="AD3" s="25"/>
      <c r="AE3" s="25">
        <v>10.851775027199999</v>
      </c>
      <c r="AF3" s="25"/>
      <c r="AG3" s="25"/>
      <c r="AH3" s="25"/>
      <c r="AI3" s="25">
        <v>37.847805236736001</v>
      </c>
      <c r="AJ3" s="25">
        <v>32.970923997062883</v>
      </c>
      <c r="AK3" s="24"/>
      <c r="AL3" s="24"/>
      <c r="AM3" s="22"/>
      <c r="AN3" s="28"/>
      <c r="AO3" s="28">
        <v>65.350318120000011</v>
      </c>
      <c r="AP3" s="26"/>
      <c r="AQ3" s="29">
        <f t="shared" ref="AQ3:AQ20" si="0">C3+H3+L3+AA3+AB3+AN3+AO3+AP3</f>
        <v>14555.945369921317</v>
      </c>
    </row>
    <row r="4" spans="1:45" ht="12.75" customHeight="1">
      <c r="A4" s="17" t="s">
        <v>2</v>
      </c>
      <c r="B4" s="18"/>
      <c r="C4" s="19">
        <f>SUM(D4:G4)</f>
        <v>7.1848390875487995</v>
      </c>
      <c r="D4" s="20">
        <v>0</v>
      </c>
      <c r="E4" s="21">
        <v>6.8694460469599994</v>
      </c>
      <c r="F4" s="22"/>
      <c r="G4" s="22">
        <v>0.31539304058879997</v>
      </c>
      <c r="H4" s="23">
        <f>SUM(I4:K4)</f>
        <v>10.109260000000001</v>
      </c>
      <c r="I4" s="24"/>
      <c r="J4" s="25"/>
      <c r="K4" s="25">
        <v>10.109260000000001</v>
      </c>
      <c r="L4" s="23">
        <f>SUM(M4:Z4)</f>
        <v>1244.8337185001219</v>
      </c>
      <c r="M4" s="24">
        <v>94.0792</v>
      </c>
      <c r="N4" s="24">
        <v>0</v>
      </c>
      <c r="O4" s="25"/>
      <c r="P4" s="25">
        <v>37.096251228333337</v>
      </c>
      <c r="Q4" s="25">
        <v>21.996477950720003</v>
      </c>
      <c r="R4" s="25">
        <v>0</v>
      </c>
      <c r="S4" s="25">
        <v>907.55621529472057</v>
      </c>
      <c r="T4" s="25">
        <v>29.860586114099998</v>
      </c>
      <c r="U4" s="25">
        <v>126.36454733747242</v>
      </c>
      <c r="V4" s="25">
        <v>0.24922251677561283</v>
      </c>
      <c r="W4" s="22">
        <v>22.593092658</v>
      </c>
      <c r="X4" s="22">
        <v>9.0940400000000005E-2</v>
      </c>
      <c r="Y4" s="22">
        <v>5.2550000000000001E-3</v>
      </c>
      <c r="Z4" s="25">
        <v>4.9419300000000002</v>
      </c>
      <c r="AA4" s="23">
        <v>0</v>
      </c>
      <c r="AB4" s="26">
        <f>SUM(AC4:AM4)</f>
        <v>0.15904079999999998</v>
      </c>
      <c r="AC4" s="27"/>
      <c r="AD4" s="25"/>
      <c r="AE4" s="25">
        <v>0.15904079999999998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24.902281002000002</v>
      </c>
      <c r="AP4" s="26"/>
      <c r="AQ4" s="29">
        <f t="shared" si="0"/>
        <v>1287.1891393896708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138.77589654569482</v>
      </c>
      <c r="M5" s="24"/>
      <c r="N5" s="24"/>
      <c r="O5" s="25"/>
      <c r="P5" s="25"/>
      <c r="Q5" s="25"/>
      <c r="R5" s="25"/>
      <c r="S5" s="25">
        <v>38.43898416977401</v>
      </c>
      <c r="T5" s="25"/>
      <c r="U5" s="25">
        <v>100.33691237592082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138.77589654569482</v>
      </c>
    </row>
    <row r="6" spans="1:45" ht="12.75" customHeight="1" thickBot="1">
      <c r="A6" s="30" t="s">
        <v>4</v>
      </c>
      <c r="B6" s="31"/>
      <c r="C6" s="19">
        <f>SUM(D6:G6)</f>
        <v>274.8909911880034</v>
      </c>
      <c r="D6" s="32">
        <v>271.07699048034976</v>
      </c>
      <c r="E6" s="22">
        <v>3.6484619595297438</v>
      </c>
      <c r="F6" s="33"/>
      <c r="G6" s="33">
        <v>0.16553874812385636</v>
      </c>
      <c r="H6" s="34">
        <f>SUM(I6:K6)</f>
        <v>-236.42000822737114</v>
      </c>
      <c r="I6" s="35">
        <v>-228.47553822737115</v>
      </c>
      <c r="J6" s="35">
        <v>-0.18842599999999998</v>
      </c>
      <c r="K6" s="35">
        <v>-7.7560439999999993</v>
      </c>
      <c r="L6" s="34">
        <f>SUM(M6:Z6)</f>
        <v>49.158992776945226</v>
      </c>
      <c r="M6" s="24">
        <v>-48.062199999999997</v>
      </c>
      <c r="N6" s="24">
        <v>0</v>
      </c>
      <c r="O6" s="25"/>
      <c r="P6" s="25">
        <v>-14.104248645822224</v>
      </c>
      <c r="Q6" s="25">
        <v>13.262732511508478</v>
      </c>
      <c r="R6" s="25">
        <v>3.6171282609599995</v>
      </c>
      <c r="S6" s="25">
        <v>102.50685743862437</v>
      </c>
      <c r="T6" s="25">
        <v>1.1030261368000005</v>
      </c>
      <c r="U6" s="25">
        <v>-17.120190341830977</v>
      </c>
      <c r="V6" s="25">
        <v>11.747525464705571</v>
      </c>
      <c r="W6" s="33">
        <v>-3.7916380479999989</v>
      </c>
      <c r="X6" s="33">
        <v>0</v>
      </c>
      <c r="Y6" s="33">
        <v>0</v>
      </c>
      <c r="Z6" s="35">
        <v>0</v>
      </c>
      <c r="AA6" s="34">
        <v>-12.367437761889299</v>
      </c>
      <c r="AB6" s="37">
        <f>SUM(AC6:AM6)</f>
        <v>-0.52102397276160017</v>
      </c>
      <c r="AC6" s="38"/>
      <c r="AD6" s="36"/>
      <c r="AE6" s="36">
        <v>3.2159171470463996</v>
      </c>
      <c r="AF6" s="36"/>
      <c r="AG6" s="36"/>
      <c r="AH6" s="36"/>
      <c r="AI6" s="36">
        <v>-0.92084250672000001</v>
      </c>
      <c r="AJ6" s="36">
        <v>-2.8160986130879997</v>
      </c>
      <c r="AK6" s="35"/>
      <c r="AL6" s="35"/>
      <c r="AM6" s="33"/>
      <c r="AN6" s="40"/>
      <c r="AO6" s="40"/>
      <c r="AP6" s="37"/>
      <c r="AQ6" s="41">
        <f t="shared" si="0"/>
        <v>74.741514002926593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1232.9128883220642</v>
      </c>
      <c r="D7" s="57">
        <f t="shared" si="1"/>
        <v>1194.088800275945</v>
      </c>
      <c r="E7" s="54">
        <f t="shared" si="1"/>
        <v>28.425026808518307</v>
      </c>
      <c r="F7" s="54">
        <f t="shared" si="1"/>
        <v>0</v>
      </c>
      <c r="G7" s="54">
        <f t="shared" si="1"/>
        <v>10.399061237600948</v>
      </c>
      <c r="H7" s="56">
        <f t="shared" si="1"/>
        <v>764.93198765897557</v>
      </c>
      <c r="I7" s="57">
        <f t="shared" si="1"/>
        <v>617.72171765897542</v>
      </c>
      <c r="J7" s="54">
        <f t="shared" si="1"/>
        <v>165.07557400000002</v>
      </c>
      <c r="K7" s="54">
        <f t="shared" si="1"/>
        <v>-17.865304000000002</v>
      </c>
      <c r="L7" s="56">
        <f t="shared" si="1"/>
        <v>7622.2338047830808</v>
      </c>
      <c r="M7" s="57">
        <f t="shared" si="1"/>
        <v>2970.6529999999998</v>
      </c>
      <c r="N7" s="57">
        <f t="shared" ref="N7" si="2">N2+N3-N4-N5+N6</f>
        <v>0</v>
      </c>
      <c r="O7" s="54">
        <f t="shared" si="1"/>
        <v>0</v>
      </c>
      <c r="P7" s="54">
        <f t="shared" si="1"/>
        <v>1047.2254373969554</v>
      </c>
      <c r="Q7" s="54">
        <f t="shared" si="1"/>
        <v>520.84468566294538</v>
      </c>
      <c r="R7" s="54">
        <f t="shared" si="1"/>
        <v>1071.9976847161759</v>
      </c>
      <c r="S7" s="54">
        <f t="shared" si="1"/>
        <v>-527.57289659338437</v>
      </c>
      <c r="T7" s="54">
        <f t="shared" si="1"/>
        <v>92.779220422700021</v>
      </c>
      <c r="U7" s="54">
        <f t="shared" si="1"/>
        <v>2033.7058145947485</v>
      </c>
      <c r="V7" s="54">
        <f t="shared" si="1"/>
        <v>111.09984868893955</v>
      </c>
      <c r="W7" s="54">
        <f t="shared" si="1"/>
        <v>-26.384730705999999</v>
      </c>
      <c r="X7" s="54">
        <f t="shared" si="1"/>
        <v>299.21102359999998</v>
      </c>
      <c r="Y7" s="54">
        <f t="shared" si="1"/>
        <v>1.289577</v>
      </c>
      <c r="Z7" s="54">
        <f t="shared" si="1"/>
        <v>27.38514</v>
      </c>
      <c r="AA7" s="56">
        <f t="shared" si="1"/>
        <v>4711.9128231128725</v>
      </c>
      <c r="AB7" s="56">
        <f t="shared" si="1"/>
        <v>678.39013614321641</v>
      </c>
      <c r="AC7" s="57">
        <f t="shared" si="1"/>
        <v>51.533877868171984</v>
      </c>
      <c r="AD7" s="54">
        <f t="shared" si="1"/>
        <v>242.06067786999998</v>
      </c>
      <c r="AE7" s="54">
        <f t="shared" si="1"/>
        <v>204.18836051008046</v>
      </c>
      <c r="AF7" s="54">
        <f t="shared" ref="AF7" si="3">AF2+AF3-AF4-AF5+AF6</f>
        <v>6.3652074148511995</v>
      </c>
      <c r="AG7" s="54">
        <f t="shared" si="1"/>
        <v>44.155811515009674</v>
      </c>
      <c r="AH7" s="54">
        <f t="shared" si="1"/>
        <v>14.241942618109116</v>
      </c>
      <c r="AI7" s="54">
        <f t="shared" si="1"/>
        <v>62.449086452015997</v>
      </c>
      <c r="AJ7" s="54">
        <f t="shared" ref="AJ7" si="4">AJ2+AJ3-AJ4-AJ5+AJ6</f>
        <v>30.154825383974885</v>
      </c>
      <c r="AK7" s="53">
        <f t="shared" si="1"/>
        <v>4.0937793753600002E-2</v>
      </c>
      <c r="AL7" s="53">
        <f t="shared" ref="AL7" si="5">AL2+AL3-AL4-AL5+AL6</f>
        <v>7.4983988613520092</v>
      </c>
      <c r="AM7" s="57">
        <f t="shared" si="1"/>
        <v>15.701009855897395</v>
      </c>
      <c r="AN7" s="56">
        <f t="shared" si="1"/>
        <v>8.5507786244735993</v>
      </c>
      <c r="AO7" s="56">
        <f t="shared" si="1"/>
        <v>40.448037118000009</v>
      </c>
      <c r="AP7" s="182">
        <f t="shared" si="1"/>
        <v>0</v>
      </c>
      <c r="AQ7" s="111">
        <f t="shared" si="0"/>
        <v>15059.380455762683</v>
      </c>
      <c r="AR7" s="2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1232.9128883220642</v>
      </c>
      <c r="D8" s="185">
        <f t="shared" si="6"/>
        <v>1194.088800275945</v>
      </c>
      <c r="E8" s="188">
        <f t="shared" si="6"/>
        <v>28.425026808518307</v>
      </c>
      <c r="F8" s="189">
        <f t="shared" si="6"/>
        <v>0</v>
      </c>
      <c r="G8" s="189">
        <f t="shared" si="6"/>
        <v>10.399061237600948</v>
      </c>
      <c r="H8" s="190">
        <f t="shared" si="6"/>
        <v>764.93198765897557</v>
      </c>
      <c r="I8" s="185">
        <f t="shared" si="6"/>
        <v>617.72171765897542</v>
      </c>
      <c r="J8" s="188">
        <f t="shared" si="6"/>
        <v>165.07557400000002</v>
      </c>
      <c r="K8" s="188">
        <f t="shared" si="6"/>
        <v>-17.865304000000002</v>
      </c>
      <c r="L8" s="190">
        <f t="shared" si="6"/>
        <v>7294.3480641830811</v>
      </c>
      <c r="M8" s="185">
        <f t="shared" si="6"/>
        <v>2970.6529999999998</v>
      </c>
      <c r="N8" s="185">
        <f t="shared" si="6"/>
        <v>0</v>
      </c>
      <c r="O8" s="188">
        <f t="shared" si="6"/>
        <v>0</v>
      </c>
      <c r="P8" s="188">
        <f t="shared" si="6"/>
        <v>1047.2254373969554</v>
      </c>
      <c r="Q8" s="188">
        <f t="shared" si="6"/>
        <v>520.84468566294538</v>
      </c>
      <c r="R8" s="188">
        <f t="shared" si="6"/>
        <v>1071.9976847161759</v>
      </c>
      <c r="S8" s="188">
        <f t="shared" si="6"/>
        <v>-527.57289659338437</v>
      </c>
      <c r="T8" s="188">
        <f t="shared" si="6"/>
        <v>92.779220422700021</v>
      </c>
      <c r="U8" s="188">
        <f t="shared" si="6"/>
        <v>2033.7058145947485</v>
      </c>
      <c r="V8" s="188">
        <f t="shared" si="6"/>
        <v>111.09984868893955</v>
      </c>
      <c r="W8" s="189">
        <f t="shared" si="6"/>
        <v>-26.384730705999999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4711.9128231128725</v>
      </c>
      <c r="AB8" s="196">
        <f t="shared" si="6"/>
        <v>678.39013614321641</v>
      </c>
      <c r="AC8" s="185">
        <f t="shared" si="6"/>
        <v>51.533877868171984</v>
      </c>
      <c r="AD8" s="188">
        <f t="shared" si="6"/>
        <v>242.06067786999998</v>
      </c>
      <c r="AE8" s="188">
        <f t="shared" si="6"/>
        <v>204.18836051008046</v>
      </c>
      <c r="AF8" s="188">
        <f t="shared" si="6"/>
        <v>6.3652074148511995</v>
      </c>
      <c r="AG8" s="188">
        <f t="shared" si="6"/>
        <v>44.155811515009674</v>
      </c>
      <c r="AH8" s="188">
        <f t="shared" si="6"/>
        <v>14.241942618109116</v>
      </c>
      <c r="AI8" s="188">
        <f t="shared" si="6"/>
        <v>62.449086452015997</v>
      </c>
      <c r="AJ8" s="188">
        <f t="shared" ref="AJ8" si="7">AJ7-AJ27</f>
        <v>30.154825383974885</v>
      </c>
      <c r="AK8" s="210">
        <f t="shared" si="6"/>
        <v>4.0937793753600002E-2</v>
      </c>
      <c r="AL8" s="210">
        <f t="shared" si="6"/>
        <v>7.4983988613520092</v>
      </c>
      <c r="AM8" s="185">
        <f t="shared" si="6"/>
        <v>15.701009855897395</v>
      </c>
      <c r="AN8" s="190">
        <f t="shared" si="6"/>
        <v>8.5507786244735993</v>
      </c>
      <c r="AO8" s="190">
        <f t="shared" si="6"/>
        <v>40.448037118000009</v>
      </c>
      <c r="AP8" s="185">
        <f t="shared" si="6"/>
        <v>0</v>
      </c>
      <c r="AQ8" s="186">
        <f t="shared" si="0"/>
        <v>14731.494715162684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867.50168864048908</v>
      </c>
      <c r="D9" s="53">
        <f t="shared" si="8"/>
        <v>867.50168864048908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601.957788928534</v>
      </c>
      <c r="I9" s="53">
        <f t="shared" si="8"/>
        <v>601.957788928534</v>
      </c>
      <c r="J9" s="54">
        <f t="shared" si="8"/>
        <v>0</v>
      </c>
      <c r="K9" s="54">
        <f t="shared" si="8"/>
        <v>0</v>
      </c>
      <c r="L9" s="56">
        <f t="shared" si="8"/>
        <v>3108.1444351155915</v>
      </c>
      <c r="M9" s="54">
        <f t="shared" si="8"/>
        <v>2970.6529999999998</v>
      </c>
      <c r="N9" s="54">
        <f t="shared" ref="N9" si="9">SUM(N10:N14)</f>
        <v>0</v>
      </c>
      <c r="O9" s="54">
        <f t="shared" si="8"/>
        <v>7.3115783999999993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103.54740297390745</v>
      </c>
      <c r="T9" s="54">
        <f t="shared" si="8"/>
        <v>0.46241061019200003</v>
      </c>
      <c r="U9" s="54">
        <f t="shared" si="8"/>
        <v>26.170043131492406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3045.4410546737299</v>
      </c>
      <c r="AB9" s="57">
        <f t="shared" si="8"/>
        <v>74.384183330604131</v>
      </c>
      <c r="AC9" s="58">
        <f t="shared" si="8"/>
        <v>0</v>
      </c>
      <c r="AD9" s="54">
        <f t="shared" si="8"/>
        <v>0</v>
      </c>
      <c r="AE9" s="54">
        <f t="shared" si="8"/>
        <v>24.361716194854747</v>
      </c>
      <c r="AF9" s="54">
        <f t="shared" ref="AF9" si="10">SUM(AF10:AF14)</f>
        <v>0</v>
      </c>
      <c r="AG9" s="54">
        <f t="shared" si="8"/>
        <v>44.155811515009674</v>
      </c>
      <c r="AH9" s="54">
        <f t="shared" si="8"/>
        <v>5.8666556207397047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0</v>
      </c>
      <c r="AO9" s="56">
        <f t="shared" si="8"/>
        <v>43.259691619999998</v>
      </c>
      <c r="AP9" s="57">
        <f t="shared" si="8"/>
        <v>0</v>
      </c>
      <c r="AQ9" s="59">
        <f t="shared" si="0"/>
        <v>7740.6888423089486</v>
      </c>
      <c r="AR9" s="2"/>
    </row>
    <row r="10" spans="1:45" ht="12.75" customHeight="1">
      <c r="A10" s="60" t="s">
        <v>220</v>
      </c>
      <c r="B10" s="61"/>
      <c r="C10" s="62">
        <f>SUM(D10:G10)</f>
        <v>867.50168864048908</v>
      </c>
      <c r="D10" s="63">
        <v>867.50168864048908</v>
      </c>
      <c r="E10" s="64"/>
      <c r="F10" s="65"/>
      <c r="G10" s="65"/>
      <c r="H10" s="66">
        <f>SUM(I10:K10)</f>
        <v>481.13491570007778</v>
      </c>
      <c r="I10" s="63">
        <v>481.13491570007778</v>
      </c>
      <c r="J10" s="64">
        <v>0</v>
      </c>
      <c r="K10" s="64"/>
      <c r="L10" s="66">
        <f>SUM(M10:Z10)</f>
        <v>129.71744610539986</v>
      </c>
      <c r="M10" s="64"/>
      <c r="N10" s="64"/>
      <c r="O10" s="64"/>
      <c r="P10" s="64"/>
      <c r="Q10" s="64"/>
      <c r="R10" s="64"/>
      <c r="S10" s="64">
        <v>103.54740297390745</v>
      </c>
      <c r="T10" s="64"/>
      <c r="U10" s="64">
        <v>26.170043131492406</v>
      </c>
      <c r="V10" s="64"/>
      <c r="W10" s="65"/>
      <c r="X10" s="65"/>
      <c r="Y10" s="65"/>
      <c r="Z10" s="64"/>
      <c r="AA10" s="66">
        <v>2768.1926170245597</v>
      </c>
      <c r="AB10" s="67">
        <f>SUM(AC10:AM10)</f>
        <v>64.530761709864422</v>
      </c>
      <c r="AC10" s="68"/>
      <c r="AD10" s="64"/>
      <c r="AE10" s="64">
        <v>20.374950194854748</v>
      </c>
      <c r="AF10" s="64">
        <v>0</v>
      </c>
      <c r="AG10" s="64">
        <v>44.155811515009674</v>
      </c>
      <c r="AH10" s="64"/>
      <c r="AI10" s="64"/>
      <c r="AJ10" s="64"/>
      <c r="AK10" s="63"/>
      <c r="AL10" s="63"/>
      <c r="AM10" s="65"/>
      <c r="AN10" s="70">
        <v>0</v>
      </c>
      <c r="AO10" s="70"/>
      <c r="AP10" s="67"/>
      <c r="AQ10" s="71">
        <f t="shared" si="0"/>
        <v>4311.0774291803909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9.8676942810878607</v>
      </c>
      <c r="I11" s="24">
        <v>9.8676942810878607</v>
      </c>
      <c r="J11" s="25"/>
      <c r="K11" s="25"/>
      <c r="L11" s="23">
        <f>SUM(M11:Z11)</f>
        <v>7.7739890101919995</v>
      </c>
      <c r="M11" s="25"/>
      <c r="N11" s="127"/>
      <c r="O11" s="127">
        <v>7.3115783999999993</v>
      </c>
      <c r="P11" s="25"/>
      <c r="Q11" s="25"/>
      <c r="R11" s="25"/>
      <c r="S11" s="25">
        <v>0</v>
      </c>
      <c r="T11" s="25">
        <v>0.46241061019200003</v>
      </c>
      <c r="U11" s="25">
        <v>0</v>
      </c>
      <c r="V11" s="25"/>
      <c r="W11" s="22"/>
      <c r="X11" s="22"/>
      <c r="Y11" s="22"/>
      <c r="Z11" s="25"/>
      <c r="AA11" s="23">
        <v>256.63584547191834</v>
      </c>
      <c r="AB11" s="26">
        <f>SUM(AC11:AM11)</f>
        <v>9.8534216207397041</v>
      </c>
      <c r="AC11" s="27"/>
      <c r="AD11" s="25"/>
      <c r="AE11" s="25">
        <v>3.9867659999999994</v>
      </c>
      <c r="AF11" s="25"/>
      <c r="AG11" s="25"/>
      <c r="AH11" s="25">
        <v>5.8666556207397047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284.13095038393794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24.883177219999993</v>
      </c>
      <c r="AP12" s="26"/>
      <c r="AQ12" s="29">
        <f t="shared" si="0"/>
        <v>24.883177219999993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110.95517894736842</v>
      </c>
      <c r="I13" s="24">
        <v>110.95517894736842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110.95517894736842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2970.6529999999998</v>
      </c>
      <c r="M14" s="76">
        <v>2970.6529999999998</v>
      </c>
      <c r="N14" s="76">
        <v>0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20.612592177252047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18.376514400000001</v>
      </c>
      <c r="AP14" s="79"/>
      <c r="AQ14" s="82">
        <f t="shared" si="0"/>
        <v>3009.6421065772515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105.40742</v>
      </c>
      <c r="I15" s="85">
        <f t="shared" si="13"/>
        <v>0</v>
      </c>
      <c r="J15" s="86">
        <f t="shared" si="13"/>
        <v>0</v>
      </c>
      <c r="K15" s="86">
        <f t="shared" si="13"/>
        <v>105.40742</v>
      </c>
      <c r="L15" s="88">
        <f t="shared" si="13"/>
        <v>3023.031195785356</v>
      </c>
      <c r="M15" s="86">
        <f t="shared" si="13"/>
        <v>0</v>
      </c>
      <c r="N15" s="86">
        <f t="shared" si="13"/>
        <v>0</v>
      </c>
      <c r="O15" s="86">
        <f t="shared" si="13"/>
        <v>85.702319801303929</v>
      </c>
      <c r="P15" s="86">
        <f t="shared" si="13"/>
        <v>494.10978205499998</v>
      </c>
      <c r="Q15" s="86">
        <f t="shared" si="13"/>
        <v>221.46472588240002</v>
      </c>
      <c r="R15" s="86">
        <f t="shared" si="13"/>
        <v>0</v>
      </c>
      <c r="S15" s="86">
        <f t="shared" si="13"/>
        <v>950.39331826599448</v>
      </c>
      <c r="T15" s="86">
        <f t="shared" si="13"/>
        <v>64.36952599701155</v>
      </c>
      <c r="U15" s="86">
        <f t="shared" si="13"/>
        <v>1177.5112291766463</v>
      </c>
      <c r="V15" s="86">
        <f t="shared" si="13"/>
        <v>0</v>
      </c>
      <c r="W15" s="87">
        <f t="shared" si="13"/>
        <v>29.480294606999998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2144.7445569106098</v>
      </c>
      <c r="AP15" s="89">
        <f t="shared" si="13"/>
        <v>0</v>
      </c>
      <c r="AQ15" s="91">
        <f t="shared" si="0"/>
        <v>5273.1831726959663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1962.1473289844071</v>
      </c>
      <c r="AP16" s="67"/>
      <c r="AQ16" s="92">
        <f>C16+H16+L16+AA16+AO16+AP16</f>
        <v>1962.1473289844071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167.3870694409548</v>
      </c>
      <c r="AP17" s="26"/>
      <c r="AQ17" s="29">
        <f>C17+H17+L17+AA17+AO17+AP17</f>
        <v>167.3870694409548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15.210158485248</v>
      </c>
      <c r="AP18" s="26"/>
      <c r="AQ18" s="29">
        <f t="shared" si="0"/>
        <v>15.210158485248</v>
      </c>
    </row>
    <row r="19" spans="1:44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105.40742</v>
      </c>
      <c r="I19" s="24"/>
      <c r="J19" s="25"/>
      <c r="K19" s="25">
        <v>105.40742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105.40742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3023.031195785356</v>
      </c>
      <c r="M20" s="76"/>
      <c r="N20" s="76"/>
      <c r="O20" s="76">
        <v>85.702319801303929</v>
      </c>
      <c r="P20" s="76">
        <v>494.10978205499998</v>
      </c>
      <c r="Q20" s="76">
        <v>221.46472588240002</v>
      </c>
      <c r="R20" s="76">
        <v>0</v>
      </c>
      <c r="S20" s="76">
        <v>950.39331826599448</v>
      </c>
      <c r="T20" s="76">
        <v>64.36952599701155</v>
      </c>
      <c r="U20" s="76">
        <v>1177.5112291766463</v>
      </c>
      <c r="V20" s="76"/>
      <c r="W20" s="77">
        <v>29.480294606999998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3023.031195785356</v>
      </c>
    </row>
    <row r="21" spans="1:44" ht="12.75" customHeight="1">
      <c r="A21" s="93" t="s">
        <v>7</v>
      </c>
      <c r="B21" s="94"/>
      <c r="C21" s="95">
        <f>SUM(C22:C24)</f>
        <v>23.6024458208</v>
      </c>
      <c r="D21" s="96">
        <f>SUM(D22:D24)</f>
        <v>-12.708815000000001</v>
      </c>
      <c r="E21" s="97">
        <f>SUM(E22:E24)</f>
        <v>36.311260820800001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-17.108477046248396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3.2903923387333327</v>
      </c>
      <c r="Q21" s="97">
        <f t="shared" si="15"/>
        <v>282.54345068768004</v>
      </c>
      <c r="R21" s="97">
        <f t="shared" si="15"/>
        <v>-282.34750446695995</v>
      </c>
      <c r="S21" s="97">
        <f t="shared" si="15"/>
        <v>4.9013038429378541</v>
      </c>
      <c r="T21" s="97">
        <f t="shared" si="15"/>
        <v>0</v>
      </c>
      <c r="U21" s="97">
        <f t="shared" si="15"/>
        <v>-1.8936736278396733</v>
      </c>
      <c r="V21" s="97">
        <f t="shared" si="15"/>
        <v>-23.602445820800003</v>
      </c>
      <c r="W21" s="98">
        <f t="shared" si="15"/>
        <v>0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-293.63549353192553</v>
      </c>
      <c r="AC21" s="101">
        <f t="shared" si="17"/>
        <v>-51.533877868171984</v>
      </c>
      <c r="AD21" s="97">
        <f t="shared" si="17"/>
        <v>-242.06067786999998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-4.0937793753600002E-2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293.63549353192553</v>
      </c>
      <c r="AP21" s="100">
        <f t="shared" si="17"/>
        <v>0</v>
      </c>
      <c r="AQ21" s="102">
        <f t="shared" si="17"/>
        <v>6.4939687745516039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-293.63549353192553</v>
      </c>
      <c r="AC22" s="68">
        <f>-AC2</f>
        <v>-51.533877868171984</v>
      </c>
      <c r="AD22" s="64">
        <f>-AD2</f>
        <v>-242.06067786999998</v>
      </c>
      <c r="AE22" s="64"/>
      <c r="AF22" s="64"/>
      <c r="AG22" s="127"/>
      <c r="AH22" s="127"/>
      <c r="AI22" s="127"/>
      <c r="AJ22" s="127"/>
      <c r="AK22" s="63">
        <v>-4.0937793753600002E-2</v>
      </c>
      <c r="AL22" s="127"/>
      <c r="AM22" s="65"/>
      <c r="AN22" s="70"/>
      <c r="AO22" s="66">
        <f>-(C22+H22+L22+AA22+AB22)</f>
        <v>293.63549353192553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23.6024458208</v>
      </c>
      <c r="D24" s="207">
        <v>-12.708815000000001</v>
      </c>
      <c r="E24" s="36">
        <f>-D24-V24</f>
        <v>36.311260820800001</v>
      </c>
      <c r="F24" s="33"/>
      <c r="G24" s="33">
        <v>0</v>
      </c>
      <c r="H24" s="34"/>
      <c r="I24" s="39"/>
      <c r="J24" s="36"/>
      <c r="K24" s="36"/>
      <c r="L24" s="34">
        <f>SUM(N24:Z24)</f>
        <v>-17.108477046248396</v>
      </c>
      <c r="M24" s="36"/>
      <c r="N24" s="36">
        <v>0</v>
      </c>
      <c r="O24" s="36"/>
      <c r="P24" s="36">
        <v>3.2903923387333327</v>
      </c>
      <c r="Q24" s="36">
        <v>282.54345068768004</v>
      </c>
      <c r="R24" s="36">
        <v>-282.34750446695995</v>
      </c>
      <c r="S24" s="36">
        <v>4.9013038429378541</v>
      </c>
      <c r="T24" s="36"/>
      <c r="U24" s="36">
        <v>-1.8936736278396733</v>
      </c>
      <c r="V24" s="33">
        <v>-23.602445820800003</v>
      </c>
      <c r="W24" s="33">
        <v>0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6.4939687745516039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15.574607116011352</v>
      </c>
      <c r="I25" s="104">
        <v>15.574607116011352</v>
      </c>
      <c r="J25" s="105"/>
      <c r="K25" s="105"/>
      <c r="L25" s="88">
        <f>SUM(O25:Z25)</f>
        <v>92.63160982044154</v>
      </c>
      <c r="M25" s="105"/>
      <c r="N25" s="105"/>
      <c r="O25" s="105">
        <v>79.177946708212531</v>
      </c>
      <c r="P25" s="105"/>
      <c r="Q25" s="105"/>
      <c r="R25" s="105"/>
      <c r="S25" s="105">
        <v>9.0223713730368011</v>
      </c>
      <c r="T25" s="105">
        <v>3.1541612860222954</v>
      </c>
      <c r="U25" s="105">
        <v>1.2771304531699084</v>
      </c>
      <c r="V25" s="105"/>
      <c r="W25" s="104"/>
      <c r="X25" s="104"/>
      <c r="Y25" s="104"/>
      <c r="Z25" s="105"/>
      <c r="AA25" s="88">
        <v>87.259674458039285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258.8543885218408</v>
      </c>
      <c r="AP25" s="89"/>
      <c r="AQ25" s="107">
        <f>C25+H25+L25+AA25+AB25+AN25+AO25+AP25</f>
        <v>454.32027991633299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389.01364550237508</v>
      </c>
      <c r="D26" s="108">
        <f t="shared" si="20"/>
        <v>313.87829663545591</v>
      </c>
      <c r="E26" s="46">
        <f t="shared" si="20"/>
        <v>64.736287629318312</v>
      </c>
      <c r="F26" s="46">
        <f t="shared" si="20"/>
        <v>0</v>
      </c>
      <c r="G26" s="46">
        <f t="shared" si="20"/>
        <v>10.399061237600948</v>
      </c>
      <c r="H26" s="47">
        <f t="shared" si="20"/>
        <v>252.80701161443022</v>
      </c>
      <c r="I26" s="108">
        <f t="shared" si="20"/>
        <v>0.18932161443006912</v>
      </c>
      <c r="J26" s="46">
        <f t="shared" si="20"/>
        <v>165.07557400000002</v>
      </c>
      <c r="K26" s="46">
        <f t="shared" si="20"/>
        <v>87.542115999999993</v>
      </c>
      <c r="L26" s="47">
        <f t="shared" si="20"/>
        <v>7427.3804785861557</v>
      </c>
      <c r="M26" s="46">
        <f t="shared" si="20"/>
        <v>0</v>
      </c>
      <c r="N26" s="46">
        <f t="shared" si="20"/>
        <v>0</v>
      </c>
      <c r="O26" s="46">
        <f t="shared" si="20"/>
        <v>-0.78720530690860357</v>
      </c>
      <c r="P26" s="46">
        <f t="shared" si="20"/>
        <v>1544.6256117906885</v>
      </c>
      <c r="Q26" s="46">
        <f t="shared" si="20"/>
        <v>1024.8528622330255</v>
      </c>
      <c r="R26" s="46">
        <f t="shared" si="20"/>
        <v>789.65018024921596</v>
      </c>
      <c r="S26" s="46">
        <f t="shared" si="20"/>
        <v>315.15195116860377</v>
      </c>
      <c r="T26" s="46">
        <f t="shared" si="20"/>
        <v>153.53217452349728</v>
      </c>
      <c r="U26" s="46">
        <f t="shared" si="20"/>
        <v>3181.8761965588933</v>
      </c>
      <c r="V26" s="46">
        <f t="shared" si="20"/>
        <v>87.497402868139545</v>
      </c>
      <c r="W26" s="46">
        <f t="shared" si="20"/>
        <v>3.0955639009999985</v>
      </c>
      <c r="X26" s="46">
        <f t="shared" si="20"/>
        <v>299.21102359999998</v>
      </c>
      <c r="Y26" s="46">
        <f t="shared" si="20"/>
        <v>1.289577</v>
      </c>
      <c r="Z26" s="46">
        <f t="shared" si="20"/>
        <v>27.38514</v>
      </c>
      <c r="AA26" s="47">
        <f t="shared" si="20"/>
        <v>1579.2120939811034</v>
      </c>
      <c r="AB26" s="45">
        <f t="shared" si="20"/>
        <v>310.3704592806867</v>
      </c>
      <c r="AC26" s="58">
        <f t="shared" si="20"/>
        <v>0</v>
      </c>
      <c r="AD26" s="54">
        <f t="shared" si="20"/>
        <v>0</v>
      </c>
      <c r="AE26" s="54">
        <f t="shared" si="20"/>
        <v>179.82664431522571</v>
      </c>
      <c r="AF26" s="54">
        <f t="shared" si="20"/>
        <v>6.3652074148511995</v>
      </c>
      <c r="AG26" s="54">
        <f t="shared" si="20"/>
        <v>0</v>
      </c>
      <c r="AH26" s="54">
        <f t="shared" si="20"/>
        <v>8.3752869973694111</v>
      </c>
      <c r="AI26" s="54">
        <f t="shared" si="20"/>
        <v>62.449086452015997</v>
      </c>
      <c r="AJ26" s="54">
        <f t="shared" ref="AJ26" si="21">AJ7-AJ9+AJ15+AJ21-AJ25</f>
        <v>30.154825383974885</v>
      </c>
      <c r="AK26" s="53">
        <f t="shared" si="20"/>
        <v>0</v>
      </c>
      <c r="AL26" s="53">
        <f t="shared" si="20"/>
        <v>7.4983988613520092</v>
      </c>
      <c r="AM26" s="109">
        <f t="shared" si="20"/>
        <v>15.701009855897395</v>
      </c>
      <c r="AN26" s="47">
        <f t="shared" si="20"/>
        <v>8.5507786244735993</v>
      </c>
      <c r="AO26" s="47">
        <f t="shared" si="20"/>
        <v>2176.7140074186946</v>
      </c>
      <c r="AP26" s="45">
        <f t="shared" si="20"/>
        <v>0</v>
      </c>
      <c r="AQ26" s="48">
        <f>C26+H26+L26+AA26+AB26+AN26+AO26+AP26</f>
        <v>12144.048475007919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327.88574059999996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299.21102359999998</v>
      </c>
      <c r="Y27" s="55">
        <f t="shared" si="23"/>
        <v>1.289577</v>
      </c>
      <c r="Z27" s="54">
        <f t="shared" si="23"/>
        <v>27.38514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327.88574059999996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327.88574059999996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299.21102359999998</v>
      </c>
      <c r="Y28" s="98">
        <f>Y26</f>
        <v>1.289577</v>
      </c>
      <c r="Z28" s="97">
        <f>Z26</f>
        <v>27.38514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327.88574059999996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378.41895759406657</v>
      </c>
      <c r="D29" s="53">
        <f t="shared" si="25"/>
        <v>301.47368046925237</v>
      </c>
      <c r="E29" s="54">
        <f t="shared" si="25"/>
        <v>66.56508065009227</v>
      </c>
      <c r="F29" s="55">
        <f t="shared" si="25"/>
        <v>0</v>
      </c>
      <c r="G29" s="55">
        <f t="shared" si="25"/>
        <v>10.380196474721961</v>
      </c>
      <c r="H29" s="56">
        <f t="shared" si="25"/>
        <v>253.9826274532</v>
      </c>
      <c r="I29" s="53">
        <f t="shared" si="25"/>
        <v>0.4437713532</v>
      </c>
      <c r="J29" s="53">
        <f t="shared" si="25"/>
        <v>165.452426</v>
      </c>
      <c r="K29" s="53">
        <f t="shared" si="25"/>
        <v>88.086430100000001</v>
      </c>
      <c r="L29" s="56">
        <f t="shared" si="25"/>
        <v>7158.682766078231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1477.5941105444444</v>
      </c>
      <c r="Q29" s="54">
        <f t="shared" si="25"/>
        <v>1122.68464672</v>
      </c>
      <c r="R29" s="54">
        <f t="shared" si="25"/>
        <v>787.06369733807981</v>
      </c>
      <c r="S29" s="54">
        <f t="shared" si="25"/>
        <v>318.20754954335473</v>
      </c>
      <c r="T29" s="54">
        <f t="shared" si="25"/>
        <v>148.32849626981161</v>
      </c>
      <c r="U29" s="54">
        <f t="shared" si="25"/>
        <v>3217.530518272119</v>
      </c>
      <c r="V29" s="54">
        <f t="shared" si="25"/>
        <v>86.222747390420764</v>
      </c>
      <c r="W29" s="55">
        <f t="shared" si="25"/>
        <v>1.0510000000000019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1589.5572544957502</v>
      </c>
      <c r="AB29" s="57">
        <f t="shared" si="25"/>
        <v>310.82041663144776</v>
      </c>
      <c r="AC29" s="58">
        <f t="shared" si="25"/>
        <v>0</v>
      </c>
      <c r="AD29" s="54">
        <f t="shared" si="25"/>
        <v>0</v>
      </c>
      <c r="AE29" s="54">
        <f t="shared" si="25"/>
        <v>180.28674027522575</v>
      </c>
      <c r="AF29" s="54">
        <f t="shared" ref="AF29" si="27">AF30+AF45+AF56+AF58+AF65+AF70+AF71</f>
        <v>6.3652074148511995</v>
      </c>
      <c r="AG29" s="54">
        <f t="shared" si="25"/>
        <v>0</v>
      </c>
      <c r="AH29" s="54">
        <f t="shared" si="25"/>
        <v>8.3752869973694111</v>
      </c>
      <c r="AI29" s="54">
        <f t="shared" si="25"/>
        <v>62.438947959215994</v>
      </c>
      <c r="AJ29" s="54">
        <f t="shared" ref="AJ29" si="28">AJ30+AJ45+AJ56+AJ58+AJ65+AJ70+AJ71</f>
        <v>30.154825267535998</v>
      </c>
      <c r="AK29" s="57">
        <f t="shared" si="25"/>
        <v>0</v>
      </c>
      <c r="AL29" s="57">
        <f t="shared" ref="AL29" si="29">AL30+AL45+AL56+AL58+AL65+AL70+AL71</f>
        <v>7.4983988613520092</v>
      </c>
      <c r="AM29" s="57">
        <f t="shared" si="25"/>
        <v>15.701009855897393</v>
      </c>
      <c r="AN29" s="57">
        <f t="shared" si="25"/>
        <v>8.5507786244735993</v>
      </c>
      <c r="AO29" s="56">
        <f t="shared" si="25"/>
        <v>2184.3619979282021</v>
      </c>
      <c r="AP29" s="57">
        <f t="shared" si="25"/>
        <v>0</v>
      </c>
      <c r="AQ29" s="48">
        <f t="shared" si="25"/>
        <v>11884.374798805369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124.12020085100001</v>
      </c>
      <c r="D30" s="120">
        <v>124.12020085100002</v>
      </c>
      <c r="E30" s="120">
        <v>0</v>
      </c>
      <c r="F30" s="121"/>
      <c r="G30" s="121"/>
      <c r="H30" s="122">
        <f>SUM(H31:H44)</f>
        <v>0.4437713532</v>
      </c>
      <c r="I30" s="119">
        <f t="shared" ref="I30:K30" si="30">SUM(I31:I44)</f>
        <v>0.4437713532</v>
      </c>
      <c r="J30" s="120">
        <f t="shared" si="30"/>
        <v>0</v>
      </c>
      <c r="K30" s="120">
        <f t="shared" si="30"/>
        <v>0</v>
      </c>
      <c r="L30" s="122">
        <f>SUM(L31:L44)</f>
        <v>542.77192682090867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8.7357710356348264</v>
      </c>
      <c r="R30" s="120">
        <f>SUM(R31:R44)</f>
        <v>0</v>
      </c>
      <c r="S30" s="120">
        <v>311.46741909322031</v>
      </c>
      <c r="T30" s="120">
        <v>36.287777227823291</v>
      </c>
      <c r="U30" s="120">
        <v>112.29026133308949</v>
      </c>
      <c r="V30" s="120">
        <v>72.939698131140645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540.0310443431207</v>
      </c>
      <c r="AB30" s="123">
        <f t="shared" ref="AB30:AN30" si="31">SUM(AB31:AB44)</f>
        <v>152.45870627493935</v>
      </c>
      <c r="AC30" s="176">
        <f t="shared" si="31"/>
        <v>0</v>
      </c>
      <c r="AD30" s="120">
        <f t="shared" si="31"/>
        <v>0</v>
      </c>
      <c r="AE30" s="120">
        <f t="shared" si="31"/>
        <v>141.54880044456817</v>
      </c>
      <c r="AF30" s="120">
        <f t="shared" ref="AF30" si="32">SUM(AF31:AF44)</f>
        <v>6.3652074148511995</v>
      </c>
      <c r="AG30" s="120">
        <f t="shared" si="31"/>
        <v>0</v>
      </c>
      <c r="AH30" s="120">
        <f t="shared" si="31"/>
        <v>4.5446984155199992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8.5507786244735993</v>
      </c>
      <c r="AO30" s="122">
        <v>550.98081243393392</v>
      </c>
      <c r="AP30" s="123">
        <f>SUM(AP31:AP44)</f>
        <v>0</v>
      </c>
      <c r="AQ30" s="59">
        <f t="shared" ref="AQ30" si="35">C30+H30+L30+AA30+AB30+AN30+AO30+AP30</f>
        <v>1919.3572407015763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1.0321019012754535</v>
      </c>
      <c r="D31" s="68">
        <v>1.0321019012754535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27.571566992757329</v>
      </c>
      <c r="M31" s="127"/>
      <c r="N31" s="127"/>
      <c r="O31" s="127"/>
      <c r="P31" s="128"/>
      <c r="Q31" s="69">
        <v>0.21099999999999999</v>
      </c>
      <c r="R31" s="223"/>
      <c r="S31" s="69">
        <v>3.0139132726647717</v>
      </c>
      <c r="T31" s="69">
        <v>0.38865372009255894</v>
      </c>
      <c r="U31" s="69">
        <v>23.957999999999998</v>
      </c>
      <c r="V31" s="69">
        <v>0</v>
      </c>
      <c r="W31" s="223"/>
      <c r="X31" s="126"/>
      <c r="Y31" s="128"/>
      <c r="Z31" s="127"/>
      <c r="AA31" s="70">
        <v>12.167760339836017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39.982123744804831</v>
      </c>
      <c r="AP31" s="131"/>
      <c r="AQ31" s="71">
        <f t="shared" si="24"/>
        <v>80.753552978673639</v>
      </c>
    </row>
    <row r="32" spans="1:44" ht="12.75" customHeight="1">
      <c r="A32" s="166" t="s">
        <v>110</v>
      </c>
      <c r="B32" s="206" t="s">
        <v>122</v>
      </c>
      <c r="C32" s="19">
        <f t="shared" si="36"/>
        <v>17.387135000000001</v>
      </c>
      <c r="D32" s="27">
        <v>17.387135000000001</v>
      </c>
      <c r="E32" s="212"/>
      <c r="F32" s="212"/>
      <c r="G32" s="350"/>
      <c r="H32" s="23">
        <f t="shared" si="37"/>
        <v>0.4437713532</v>
      </c>
      <c r="I32" s="24">
        <v>0.4437713532</v>
      </c>
      <c r="J32" s="25"/>
      <c r="K32" s="25"/>
      <c r="L32" s="23">
        <f t="shared" si="38"/>
        <v>85.213319169325246</v>
      </c>
      <c r="M32" s="25"/>
      <c r="N32" s="25"/>
      <c r="O32" s="25"/>
      <c r="P32" s="128"/>
      <c r="Q32" s="212">
        <v>1.9239999999999999</v>
      </c>
      <c r="R32" s="212"/>
      <c r="S32" s="212">
        <v>56.10826420318682</v>
      </c>
      <c r="T32" s="212">
        <v>12.230054966138429</v>
      </c>
      <c r="U32" s="212">
        <v>14.951000000000001</v>
      </c>
      <c r="V32" s="212">
        <v>0</v>
      </c>
      <c r="W32" s="212"/>
      <c r="X32" s="24"/>
      <c r="Y32" s="22"/>
      <c r="Z32" s="25"/>
      <c r="AA32" s="28">
        <v>148.79657998742209</v>
      </c>
      <c r="AB32" s="26">
        <f t="shared" si="39"/>
        <v>40.36808601464881</v>
      </c>
      <c r="AC32" s="27"/>
      <c r="AD32" s="25"/>
      <c r="AE32" s="25">
        <v>35.823387599128807</v>
      </c>
      <c r="AF32" s="25"/>
      <c r="AG32" s="127"/>
      <c r="AH32" s="127">
        <v>4.5446984155199992</v>
      </c>
      <c r="AI32" s="127"/>
      <c r="AJ32" s="127"/>
      <c r="AK32" s="24"/>
      <c r="AL32" s="22"/>
      <c r="AM32" s="25"/>
      <c r="AN32" s="28"/>
      <c r="AO32" s="28">
        <v>127.72644013474273</v>
      </c>
      <c r="AP32" s="26"/>
      <c r="AQ32" s="29">
        <f t="shared" si="24"/>
        <v>419.93533165933889</v>
      </c>
    </row>
    <row r="33" spans="1:44" ht="12.75" customHeight="1">
      <c r="A33" s="166" t="s">
        <v>16</v>
      </c>
      <c r="B33" s="133" t="s">
        <v>14</v>
      </c>
      <c r="C33" s="19">
        <f t="shared" si="36"/>
        <v>0.1641362686599194</v>
      </c>
      <c r="D33" s="27">
        <v>0.1641362686599194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8.3218077147822473</v>
      </c>
      <c r="M33" s="25"/>
      <c r="N33" s="25"/>
      <c r="O33" s="25"/>
      <c r="P33" s="128"/>
      <c r="Q33" s="212">
        <v>0.125</v>
      </c>
      <c r="R33" s="212"/>
      <c r="S33" s="212">
        <v>1.2417840093382748</v>
      </c>
      <c r="T33" s="212">
        <v>6.6050237054439718</v>
      </c>
      <c r="U33" s="212">
        <v>0.35</v>
      </c>
      <c r="V33" s="212">
        <v>0</v>
      </c>
      <c r="W33" s="212"/>
      <c r="X33" s="24"/>
      <c r="Y33" s="22"/>
      <c r="Z33" s="25"/>
      <c r="AA33" s="28">
        <v>2.2456259277192783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2.6443492610666217</v>
      </c>
      <c r="AP33" s="26"/>
      <c r="AQ33" s="29">
        <f t="shared" si="24"/>
        <v>13.375919172228066</v>
      </c>
    </row>
    <row r="34" spans="1:44" ht="12.75" customHeight="1">
      <c r="A34" s="166" t="s">
        <v>18</v>
      </c>
      <c r="B34" s="133" t="s">
        <v>123</v>
      </c>
      <c r="C34" s="305">
        <f t="shared" si="36"/>
        <v>0.27935775526886941</v>
      </c>
      <c r="D34" s="27">
        <v>0.27935775526886941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4.2301438366443209</v>
      </c>
      <c r="M34" s="25"/>
      <c r="N34" s="25"/>
      <c r="O34" s="25"/>
      <c r="P34" s="128"/>
      <c r="Q34" s="212">
        <v>0.32700000000000001</v>
      </c>
      <c r="R34" s="212"/>
      <c r="S34" s="212">
        <v>0.43818159704514642</v>
      </c>
      <c r="T34" s="212">
        <v>1.0259622395991745</v>
      </c>
      <c r="U34" s="212">
        <v>2.4390000000000001</v>
      </c>
      <c r="V34" s="212">
        <v>0</v>
      </c>
      <c r="W34" s="212"/>
      <c r="X34" s="24"/>
      <c r="Y34" s="22"/>
      <c r="Z34" s="25"/>
      <c r="AA34" s="28">
        <v>4.2071907492852141</v>
      </c>
      <c r="AB34" s="26">
        <f t="shared" si="39"/>
        <v>99.868831574079351</v>
      </c>
      <c r="AC34" s="27"/>
      <c r="AD34" s="25"/>
      <c r="AE34" s="25">
        <v>99.868831574079351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22.626967493830023</v>
      </c>
      <c r="AP34" s="26"/>
      <c r="AQ34" s="29">
        <f t="shared" si="24"/>
        <v>131.21249140910777</v>
      </c>
    </row>
    <row r="35" spans="1:44" ht="12.75" customHeight="1">
      <c r="A35" s="166" t="s">
        <v>20</v>
      </c>
      <c r="B35" s="133" t="s">
        <v>124</v>
      </c>
      <c r="C35" s="305">
        <f t="shared" si="36"/>
        <v>0.27500977464211662</v>
      </c>
      <c r="D35" s="27">
        <v>0.27500977464211662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2.7345034308010225</v>
      </c>
      <c r="M35" s="25"/>
      <c r="N35" s="25"/>
      <c r="O35" s="25"/>
      <c r="P35" s="128"/>
      <c r="Q35" s="212">
        <v>0.20300000000000001</v>
      </c>
      <c r="R35" s="212"/>
      <c r="S35" s="212">
        <v>1.0154171326359851</v>
      </c>
      <c r="T35" s="212">
        <v>0.42208629816503718</v>
      </c>
      <c r="U35" s="212">
        <v>1.0940000000000001</v>
      </c>
      <c r="V35" s="212">
        <v>0</v>
      </c>
      <c r="W35" s="212"/>
      <c r="X35" s="24"/>
      <c r="Y35" s="22"/>
      <c r="Z35" s="25"/>
      <c r="AA35" s="28">
        <v>4.9867870245229584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8.5300627741469128</v>
      </c>
      <c r="AP35" s="26"/>
      <c r="AQ35" s="29">
        <f t="shared" si="24"/>
        <v>16.526363004113009</v>
      </c>
    </row>
    <row r="36" spans="1:44" ht="12.75" customHeight="1">
      <c r="A36" s="166" t="s">
        <v>22</v>
      </c>
      <c r="B36" s="133" t="s">
        <v>125</v>
      </c>
      <c r="C36" s="19">
        <f t="shared" si="36"/>
        <v>0.33207702036824754</v>
      </c>
      <c r="D36" s="132">
        <v>0.33207702036824754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42.059970165369322</v>
      </c>
      <c r="M36" s="25"/>
      <c r="N36" s="25"/>
      <c r="O36" s="25"/>
      <c r="P36" s="128"/>
      <c r="Q36" s="223">
        <v>0.91799999999999993</v>
      </c>
      <c r="R36" s="212"/>
      <c r="S36" s="223">
        <v>13.347561194124296</v>
      </c>
      <c r="T36" s="223">
        <v>3.9032534899618287</v>
      </c>
      <c r="U36" s="223">
        <v>10.961</v>
      </c>
      <c r="V36" s="223">
        <v>12.930155481283201</v>
      </c>
      <c r="W36" s="212"/>
      <c r="X36" s="24"/>
      <c r="Y36" s="22"/>
      <c r="Z36" s="25"/>
      <c r="AA36" s="130">
        <v>85.342358526154101</v>
      </c>
      <c r="AB36" s="26">
        <f t="shared" si="39"/>
        <v>0.46009595999999997</v>
      </c>
      <c r="AC36" s="27"/>
      <c r="AD36" s="25"/>
      <c r="AE36" s="25">
        <v>0.46009595999999997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100.2856046773031</v>
      </c>
      <c r="AP36" s="26"/>
      <c r="AQ36" s="29">
        <f t="shared" si="24"/>
        <v>228.48010634919476</v>
      </c>
    </row>
    <row r="37" spans="1:44" ht="12.75" customHeight="1">
      <c r="A37" s="166" t="s">
        <v>24</v>
      </c>
      <c r="B37" s="133" t="s">
        <v>126</v>
      </c>
      <c r="C37" s="19">
        <f t="shared" si="36"/>
        <v>0.61415226352883745</v>
      </c>
      <c r="D37" s="27">
        <v>0.61415226352883745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4.0570865322801009</v>
      </c>
      <c r="M37" s="25"/>
      <c r="N37" s="25"/>
      <c r="O37" s="25"/>
      <c r="P37" s="128"/>
      <c r="Q37" s="212">
        <v>0.499</v>
      </c>
      <c r="R37" s="212"/>
      <c r="S37" s="212">
        <v>8.5696031894438252E-2</v>
      </c>
      <c r="T37" s="212">
        <v>1.6193905003856623</v>
      </c>
      <c r="U37" s="212">
        <v>1.853</v>
      </c>
      <c r="V37" s="212">
        <v>0</v>
      </c>
      <c r="W37" s="212"/>
      <c r="X37" s="24"/>
      <c r="Y37" s="22"/>
      <c r="Z37" s="25"/>
      <c r="AA37" s="28">
        <v>7.8896972018928269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22.306109187547328</v>
      </c>
      <c r="AP37" s="26"/>
      <c r="AQ37" s="29">
        <f t="shared" si="24"/>
        <v>34.867045185249097</v>
      </c>
    </row>
    <row r="38" spans="1:44" ht="12.75" customHeight="1">
      <c r="A38" s="166" t="s">
        <v>26</v>
      </c>
      <c r="B38" s="133" t="s">
        <v>127</v>
      </c>
      <c r="C38" s="19">
        <f t="shared" si="36"/>
        <v>102.27584221100001</v>
      </c>
      <c r="D38" s="27">
        <v>102.27584221100001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84.101027209574369</v>
      </c>
      <c r="M38" s="25"/>
      <c r="N38" s="25"/>
      <c r="O38" s="25"/>
      <c r="P38" s="128"/>
      <c r="Q38" s="212">
        <v>1.1419999999999999</v>
      </c>
      <c r="R38" s="212"/>
      <c r="S38" s="212">
        <v>9.0368890992078352</v>
      </c>
      <c r="T38" s="212">
        <v>2.1375954605090746</v>
      </c>
      <c r="U38" s="212">
        <v>11.775</v>
      </c>
      <c r="V38" s="212">
        <v>60.009542649857458</v>
      </c>
      <c r="W38" s="212"/>
      <c r="X38" s="24"/>
      <c r="Y38" s="22"/>
      <c r="Z38" s="25"/>
      <c r="AA38" s="28">
        <v>20.468403085640823</v>
      </c>
      <c r="AB38" s="26">
        <f t="shared" si="39"/>
        <v>11.7616927262112</v>
      </c>
      <c r="AC38" s="27"/>
      <c r="AD38" s="25"/>
      <c r="AE38" s="25">
        <v>5.3964853113600002</v>
      </c>
      <c r="AF38" s="25">
        <v>6.3652074148511995</v>
      </c>
      <c r="AG38" s="127"/>
      <c r="AH38" s="127"/>
      <c r="AI38" s="127"/>
      <c r="AJ38" s="127"/>
      <c r="AK38" s="24"/>
      <c r="AL38" s="22"/>
      <c r="AM38" s="25"/>
      <c r="AN38" s="28">
        <v>8.5507786244735993</v>
      </c>
      <c r="AO38" s="28">
        <v>45.974127780399819</v>
      </c>
      <c r="AP38" s="26"/>
      <c r="AQ38" s="29">
        <f t="shared" si="24"/>
        <v>273.13187163729987</v>
      </c>
    </row>
    <row r="39" spans="1:44" ht="12.75" customHeight="1">
      <c r="A39" s="166" t="s">
        <v>28</v>
      </c>
      <c r="B39" s="133" t="s">
        <v>128</v>
      </c>
      <c r="C39" s="19">
        <f t="shared" si="36"/>
        <v>0.78100602008047737</v>
      </c>
      <c r="D39" s="27">
        <v>0.78100602008047737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222.46823731599099</v>
      </c>
      <c r="M39" s="25"/>
      <c r="N39" s="25"/>
      <c r="O39" s="25"/>
      <c r="P39" s="128"/>
      <c r="Q39" s="212">
        <v>0.80500000000000005</v>
      </c>
      <c r="R39" s="212"/>
      <c r="S39" s="212">
        <v>215.96</v>
      </c>
      <c r="T39" s="212">
        <v>2.129237315990955</v>
      </c>
      <c r="U39" s="212">
        <v>3.5739999999999998</v>
      </c>
      <c r="V39" s="212">
        <v>0</v>
      </c>
      <c r="W39" s="212"/>
      <c r="X39" s="24"/>
      <c r="Y39" s="22"/>
      <c r="Z39" s="25"/>
      <c r="AA39" s="28">
        <v>203.47462783705114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45.273802375045967</v>
      </c>
      <c r="AP39" s="26"/>
      <c r="AQ39" s="29">
        <f t="shared" si="24"/>
        <v>471.99767354816856</v>
      </c>
    </row>
    <row r="40" spans="1:44" ht="12.75" customHeight="1">
      <c r="A40" s="166" t="s">
        <v>30</v>
      </c>
      <c r="B40" s="133" t="s">
        <v>129</v>
      </c>
      <c r="C40" s="19">
        <f t="shared" si="36"/>
        <v>0.1788107032752102</v>
      </c>
      <c r="D40" s="27">
        <v>0.1788107032752102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3.7197389790933544</v>
      </c>
      <c r="M40" s="25"/>
      <c r="N40" s="25"/>
      <c r="O40" s="25"/>
      <c r="P40" s="128"/>
      <c r="Q40" s="212">
        <v>0.34899999999999998</v>
      </c>
      <c r="R40" s="212"/>
      <c r="S40" s="212">
        <v>0.46728590976401224</v>
      </c>
      <c r="T40" s="212">
        <v>1.2474530693293424</v>
      </c>
      <c r="U40" s="212">
        <v>1.6559999999999999</v>
      </c>
      <c r="V40" s="212">
        <v>0</v>
      </c>
      <c r="W40" s="212"/>
      <c r="X40" s="24"/>
      <c r="Y40" s="22"/>
      <c r="Z40" s="25"/>
      <c r="AA40" s="28">
        <v>5.4160222171208661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10.343955242481869</v>
      </c>
      <c r="AP40" s="26"/>
      <c r="AQ40" s="29">
        <f t="shared" si="24"/>
        <v>19.658527141971298</v>
      </c>
    </row>
    <row r="41" spans="1:44" ht="12.75" customHeight="1">
      <c r="A41" s="166" t="s">
        <v>32</v>
      </c>
      <c r="B41" s="133" t="s">
        <v>130</v>
      </c>
      <c r="C41" s="305">
        <f t="shared" si="36"/>
        <v>0.1625057759248871</v>
      </c>
      <c r="D41" s="132">
        <v>0.1625057759248871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3.8067361643046964</v>
      </c>
      <c r="M41" s="25"/>
      <c r="N41" s="25"/>
      <c r="O41" s="25"/>
      <c r="P41" s="128"/>
      <c r="Q41" s="223">
        <v>0.124</v>
      </c>
      <c r="R41" s="212"/>
      <c r="S41" s="223">
        <v>0.38644059665605168</v>
      </c>
      <c r="T41" s="223">
        <v>2.3172955676486446</v>
      </c>
      <c r="U41" s="223">
        <v>0.97899999999999998</v>
      </c>
      <c r="V41" s="223">
        <v>0</v>
      </c>
      <c r="W41" s="212"/>
      <c r="X41" s="24"/>
      <c r="Y41" s="22"/>
      <c r="Z41" s="25"/>
      <c r="AA41" s="130">
        <v>17.208273207373892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64.525300752007325</v>
      </c>
      <c r="AP41" s="26"/>
      <c r="AQ41" s="29">
        <f t="shared" si="24"/>
        <v>85.702815899610798</v>
      </c>
    </row>
    <row r="42" spans="1:44" ht="12.75" customHeight="1">
      <c r="A42" s="166" t="s">
        <v>34</v>
      </c>
      <c r="B42" s="133" t="s">
        <v>131</v>
      </c>
      <c r="C42" s="19">
        <f t="shared" si="36"/>
        <v>5.0545274786001668E-2</v>
      </c>
      <c r="D42" s="27">
        <v>5.0545274786001668E-2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1.5591219884640279</v>
      </c>
      <c r="M42" s="25"/>
      <c r="N42" s="25"/>
      <c r="O42" s="25"/>
      <c r="P42" s="128"/>
      <c r="Q42" s="212">
        <v>0.66100000000000003</v>
      </c>
      <c r="R42" s="212"/>
      <c r="S42" s="212">
        <v>0.3023614710237727</v>
      </c>
      <c r="T42" s="212">
        <v>8.7760517440255245E-2</v>
      </c>
      <c r="U42" s="212">
        <v>0.50800000000000001</v>
      </c>
      <c r="V42" s="212">
        <v>0</v>
      </c>
      <c r="W42" s="212"/>
      <c r="X42" s="24"/>
      <c r="Y42" s="22"/>
      <c r="Z42" s="25"/>
      <c r="AA42" s="28">
        <v>1.0979504726772038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2.8976584502371661</v>
      </c>
      <c r="AP42" s="26"/>
      <c r="AQ42" s="29">
        <f t="shared" si="24"/>
        <v>5.6052761861643994</v>
      </c>
    </row>
    <row r="43" spans="1:44" ht="12.75" customHeight="1">
      <c r="A43" s="166" t="s">
        <v>36</v>
      </c>
      <c r="B43" s="133" t="s">
        <v>141</v>
      </c>
      <c r="C43" s="305">
        <f t="shared" si="36"/>
        <v>0.53914959771735116</v>
      </c>
      <c r="D43" s="27">
        <v>0.53914959771735116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26.981923381292074</v>
      </c>
      <c r="M43" s="25"/>
      <c r="N43" s="25"/>
      <c r="O43" s="25"/>
      <c r="P43" s="22"/>
      <c r="Q43" s="212">
        <v>0.91800000000000004</v>
      </c>
      <c r="R43" s="212"/>
      <c r="S43" s="212">
        <v>10.063624575678935</v>
      </c>
      <c r="T43" s="212">
        <v>1.8972988056131372</v>
      </c>
      <c r="U43" s="212">
        <v>13.052</v>
      </c>
      <c r="V43" s="212">
        <v>0</v>
      </c>
      <c r="W43" s="212">
        <v>1.0510000000000019</v>
      </c>
      <c r="X43" s="24"/>
      <c r="Y43" s="22"/>
      <c r="Z43" s="25"/>
      <c r="AA43" s="28">
        <v>20.612434069042514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49.000924248645504</v>
      </c>
      <c r="AP43" s="26"/>
      <c r="AQ43" s="29">
        <f t="shared" si="24"/>
        <v>97.134431296697443</v>
      </c>
    </row>
    <row r="44" spans="1:44" ht="12.75" customHeight="1">
      <c r="A44" s="395" t="s">
        <v>171</v>
      </c>
      <c r="B44" s="396" t="s">
        <v>172</v>
      </c>
      <c r="C44" s="317">
        <f>SUM(D44:G44)</f>
        <v>4.8371284472625252E-2</v>
      </c>
      <c r="D44" s="80">
        <v>4.8371284472625252E-2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25.946743940229535</v>
      </c>
      <c r="M44" s="76"/>
      <c r="N44" s="76"/>
      <c r="O44" s="76"/>
      <c r="P44" s="77"/>
      <c r="Q44" s="213">
        <v>0.5297710356348263</v>
      </c>
      <c r="R44" s="213"/>
      <c r="S44" s="213">
        <v>0</v>
      </c>
      <c r="T44" s="213">
        <v>0.2767115715052223</v>
      </c>
      <c r="U44" s="213">
        <v>25.140261333089487</v>
      </c>
      <c r="V44" s="213">
        <v>0</v>
      </c>
      <c r="W44" s="213"/>
      <c r="X44" s="75"/>
      <c r="Y44" s="77"/>
      <c r="Z44" s="76"/>
      <c r="AA44" s="81">
        <v>6.1173336973817358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8.8633863116747698</v>
      </c>
      <c r="AP44" s="79"/>
      <c r="AQ44" s="82">
        <f>C44+H44+L44+AA44+AB44+AN44+AO44+AP44</f>
        <v>40.975835233758673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4500.7296843882623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1477.5941105444444</v>
      </c>
      <c r="Q45" s="307">
        <f t="shared" si="40"/>
        <v>0</v>
      </c>
      <c r="R45" s="307">
        <f t="shared" si="40"/>
        <v>787.06369733807981</v>
      </c>
      <c r="S45" s="307">
        <f t="shared" si="40"/>
        <v>0</v>
      </c>
      <c r="T45" s="307">
        <f t="shared" si="40"/>
        <v>0.5147191000000001</v>
      </c>
      <c r="U45" s="307">
        <f>SUM(U46:U55)</f>
        <v>2235.5571574057381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2.1026507073206266</v>
      </c>
      <c r="AB45" s="311">
        <f t="shared" si="40"/>
        <v>92.593773226751992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62.438947959215994</v>
      </c>
      <c r="AJ45" s="307">
        <f t="shared" ref="AJ45" si="43">SUM(AJ46:AJ55)</f>
        <v>30.154825267535998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3.9183011259999994</v>
      </c>
      <c r="AP45" s="311">
        <f t="shared" si="40"/>
        <v>0</v>
      </c>
      <c r="AQ45" s="314">
        <f t="shared" si="24"/>
        <v>4599.3444094483348</v>
      </c>
      <c r="AR45" s="2"/>
    </row>
    <row r="46" spans="1:44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669.33267716191835</v>
      </c>
      <c r="M46" s="64"/>
      <c r="N46" s="64"/>
      <c r="O46" s="64"/>
      <c r="P46" s="64"/>
      <c r="Q46" s="64"/>
      <c r="R46" s="64"/>
      <c r="S46" s="64"/>
      <c r="T46" s="64"/>
      <c r="U46" s="64">
        <v>669.33267716191835</v>
      </c>
      <c r="V46" s="64"/>
      <c r="W46" s="65"/>
      <c r="X46" s="65"/>
      <c r="Y46" s="65"/>
      <c r="Z46" s="64"/>
      <c r="AA46" s="66">
        <v>0</v>
      </c>
      <c r="AB46" s="67">
        <f t="shared" ref="AB46:AB64" si="48">SUM(AC46:AM46)</f>
        <v>18.879322838081659</v>
      </c>
      <c r="AC46" s="68"/>
      <c r="AD46" s="64"/>
      <c r="AE46" s="64"/>
      <c r="AF46" s="64"/>
      <c r="AG46" s="64"/>
      <c r="AH46" s="64"/>
      <c r="AI46" s="64">
        <v>18.879322838081659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688.21199999999999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23">
        <f t="shared" si="47"/>
        <v>338.32212339813208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338.32212339813208</v>
      </c>
      <c r="V47" s="127"/>
      <c r="W47" s="128"/>
      <c r="X47" s="128"/>
      <c r="Y47" s="128"/>
      <c r="Z47" s="127"/>
      <c r="AA47" s="297"/>
      <c r="AB47" s="26">
        <f t="shared" si="48"/>
        <v>9.5427771702134976</v>
      </c>
      <c r="AC47" s="132"/>
      <c r="AD47" s="127"/>
      <c r="AE47" s="127"/>
      <c r="AF47" s="127"/>
      <c r="AG47" s="127"/>
      <c r="AH47" s="127"/>
      <c r="AI47" s="127">
        <v>9.5427771702134976</v>
      </c>
      <c r="AJ47" s="127">
        <v>0</v>
      </c>
      <c r="AK47" s="126"/>
      <c r="AL47" s="128"/>
      <c r="AM47" s="127"/>
      <c r="AN47" s="129"/>
      <c r="AO47" s="130">
        <v>0</v>
      </c>
      <c r="AP47" s="131"/>
      <c r="AQ47" s="29">
        <f t="shared" si="24"/>
        <v>347.86490056834555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1965.2565443731883</v>
      </c>
      <c r="M48" s="25"/>
      <c r="N48" s="25"/>
      <c r="O48" s="25"/>
      <c r="P48" s="25">
        <v>1284.0989955023892</v>
      </c>
      <c r="Q48" s="25"/>
      <c r="R48" s="25"/>
      <c r="S48" s="25"/>
      <c r="T48" s="25">
        <v>0.5147191000000001</v>
      </c>
      <c r="U48" s="25">
        <v>680.64282977079904</v>
      </c>
      <c r="V48" s="25"/>
      <c r="W48" s="22"/>
      <c r="X48" s="22"/>
      <c r="Y48" s="22"/>
      <c r="Z48" s="25"/>
      <c r="AA48" s="23"/>
      <c r="AB48" s="26">
        <f t="shared" si="48"/>
        <v>47.744446967620519</v>
      </c>
      <c r="AC48" s="27"/>
      <c r="AD48" s="25"/>
      <c r="AE48" s="25"/>
      <c r="AF48" s="25"/>
      <c r="AG48" s="25"/>
      <c r="AH48" s="25"/>
      <c r="AI48" s="25">
        <v>21.521736699902092</v>
      </c>
      <c r="AJ48" s="25">
        <v>26.222710267718426</v>
      </c>
      <c r="AK48" s="24"/>
      <c r="AL48" s="22"/>
      <c r="AM48" s="25"/>
      <c r="AN48" s="23"/>
      <c r="AO48" s="28">
        <v>0</v>
      </c>
      <c r="AP48" s="26"/>
      <c r="AQ48" s="29">
        <f t="shared" si="24"/>
        <v>2013.0009913408087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160.74033460369316</v>
      </c>
      <c r="M49" s="25"/>
      <c r="N49" s="25"/>
      <c r="O49" s="25"/>
      <c r="P49" s="25">
        <v>37.549428621976645</v>
      </c>
      <c r="Q49" s="25"/>
      <c r="R49" s="25"/>
      <c r="S49" s="25"/>
      <c r="T49" s="25"/>
      <c r="U49" s="25">
        <v>123.19090598171651</v>
      </c>
      <c r="V49" s="25"/>
      <c r="W49" s="22"/>
      <c r="X49" s="22"/>
      <c r="Y49" s="22"/>
      <c r="Z49" s="25"/>
      <c r="AA49" s="23"/>
      <c r="AB49" s="26">
        <f t="shared" si="48"/>
        <v>4.2415462918833242</v>
      </c>
      <c r="AC49" s="27"/>
      <c r="AD49" s="25"/>
      <c r="AE49" s="25"/>
      <c r="AF49" s="25"/>
      <c r="AG49" s="25"/>
      <c r="AH49" s="25"/>
      <c r="AI49" s="25">
        <v>3.4747457641037389</v>
      </c>
      <c r="AJ49" s="25">
        <v>0.76680052777958518</v>
      </c>
      <c r="AK49" s="24"/>
      <c r="AL49" s="22"/>
      <c r="AM49" s="25"/>
      <c r="AN49" s="23"/>
      <c r="AO49" s="28">
        <v>0</v>
      </c>
      <c r="AP49" s="26"/>
      <c r="AQ49" s="29">
        <f t="shared" si="24"/>
        <v>164.98188089557647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39.738570178680206</v>
      </c>
      <c r="M50" s="25"/>
      <c r="N50" s="25"/>
      <c r="O50" s="25"/>
      <c r="P50" s="25"/>
      <c r="Q50" s="25"/>
      <c r="R50" s="135"/>
      <c r="S50" s="25"/>
      <c r="T50" s="25"/>
      <c r="U50" s="25">
        <v>39.738570178680206</v>
      </c>
      <c r="V50" s="25"/>
      <c r="W50" s="22"/>
      <c r="X50" s="22"/>
      <c r="Y50" s="22"/>
      <c r="Z50" s="25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3.9183011259999994</v>
      </c>
      <c r="AP50" s="26"/>
      <c r="AQ50" s="29">
        <f t="shared" si="24"/>
        <v>43.656871304680209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16.437492795382507</v>
      </c>
      <c r="M51" s="25"/>
      <c r="N51" s="25"/>
      <c r="O51" s="25"/>
      <c r="P51" s="25">
        <v>0.94351111111111108</v>
      </c>
      <c r="Q51" s="22"/>
      <c r="R51" s="25">
        <v>15.493981684271397</v>
      </c>
      <c r="S51" s="24"/>
      <c r="T51" s="25"/>
      <c r="U51" s="25"/>
      <c r="V51" s="25"/>
      <c r="W51" s="22"/>
      <c r="X51" s="22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16.437492795382507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771.56971565380843</v>
      </c>
      <c r="M52" s="135"/>
      <c r="N52" s="135"/>
      <c r="O52" s="135"/>
      <c r="P52" s="127"/>
      <c r="Q52" s="127"/>
      <c r="R52" s="135">
        <v>771.56971565380843</v>
      </c>
      <c r="S52" s="127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771.56971565380843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222.46949254734614</v>
      </c>
      <c r="M53" s="135"/>
      <c r="N53" s="135"/>
      <c r="O53" s="135"/>
      <c r="P53" s="105">
        <v>13.788822451092983</v>
      </c>
      <c r="Q53" s="105"/>
      <c r="R53" s="135"/>
      <c r="S53" s="127"/>
      <c r="T53" s="135"/>
      <c r="U53" s="135">
        <v>208.68067009625315</v>
      </c>
      <c r="V53" s="135"/>
      <c r="W53" s="136"/>
      <c r="X53" s="136"/>
      <c r="Y53" s="136"/>
      <c r="Z53" s="135"/>
      <c r="AA53" s="130"/>
      <c r="AB53" s="139">
        <f t="shared" si="48"/>
        <v>6.1676689425120106</v>
      </c>
      <c r="AC53" s="140"/>
      <c r="AD53" s="135"/>
      <c r="AE53" s="135"/>
      <c r="AF53" s="135"/>
      <c r="AG53" s="135"/>
      <c r="AH53" s="135"/>
      <c r="AI53" s="25">
        <v>5.8860860604020857</v>
      </c>
      <c r="AJ53" s="25">
        <v>0.28158288210992499</v>
      </c>
      <c r="AK53" s="181"/>
      <c r="AL53" s="104"/>
      <c r="AM53" s="135"/>
      <c r="AN53" s="130"/>
      <c r="AO53" s="194"/>
      <c r="AP53" s="139"/>
      <c r="AQ53" s="141">
        <f t="shared" si="24"/>
        <v>228.63716148985816</v>
      </c>
    </row>
    <row r="54" spans="1:44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64.529100842424555</v>
      </c>
      <c r="M54" s="135"/>
      <c r="N54" s="135"/>
      <c r="O54" s="135"/>
      <c r="P54" s="105"/>
      <c r="Q54" s="105"/>
      <c r="R54" s="135"/>
      <c r="S54" s="127"/>
      <c r="T54" s="135"/>
      <c r="U54" s="135">
        <v>64.529100842424555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81"/>
      <c r="AL54" s="104"/>
      <c r="AM54" s="135"/>
      <c r="AN54" s="194"/>
      <c r="AO54" s="194"/>
      <c r="AP54" s="139"/>
      <c r="AQ54" s="141">
        <f t="shared" si="24"/>
        <v>64.529100842424555</v>
      </c>
    </row>
    <row r="55" spans="1:44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252.33363283368843</v>
      </c>
      <c r="M55" s="76"/>
      <c r="N55" s="76"/>
      <c r="O55" s="76"/>
      <c r="P55" s="76">
        <v>141.21335285787444</v>
      </c>
      <c r="Q55" s="76"/>
      <c r="R55" s="76"/>
      <c r="S55" s="25">
        <v>0</v>
      </c>
      <c r="T55" s="76"/>
      <c r="U55" s="76">
        <v>111.12027997581399</v>
      </c>
      <c r="V55" s="76"/>
      <c r="W55" s="77"/>
      <c r="X55" s="77"/>
      <c r="Y55" s="77"/>
      <c r="Z55" s="76"/>
      <c r="AA55" s="296">
        <v>2.1026507073206266</v>
      </c>
      <c r="AB55" s="79">
        <f t="shared" si="48"/>
        <v>6.0180110164409779</v>
      </c>
      <c r="AC55" s="80"/>
      <c r="AD55" s="76"/>
      <c r="AE55" s="76"/>
      <c r="AF55" s="76"/>
      <c r="AG55" s="76"/>
      <c r="AH55" s="76"/>
      <c r="AI55" s="76">
        <v>3.1342794265129177</v>
      </c>
      <c r="AJ55" s="76">
        <v>2.8837315899280598</v>
      </c>
      <c r="AK55" s="75"/>
      <c r="AL55" s="77"/>
      <c r="AM55" s="76"/>
      <c r="AN55" s="78"/>
      <c r="AO55" s="81"/>
      <c r="AP55" s="79"/>
      <c r="AQ55" s="82">
        <f t="shared" si="24"/>
        <v>260.45429455745005</v>
      </c>
    </row>
    <row r="56" spans="1:44" s="49" customFormat="1" ht="12.75" customHeight="1">
      <c r="A56" s="168" t="s">
        <v>40</v>
      </c>
      <c r="B56" s="152"/>
      <c r="C56" s="142">
        <f t="shared" si="45"/>
        <v>253.31090531449519</v>
      </c>
      <c r="D56" s="146">
        <v>176.36562818968093</v>
      </c>
      <c r="E56" s="22">
        <v>66.56508065009227</v>
      </c>
      <c r="F56" s="144"/>
      <c r="G56" s="144">
        <v>10.380196474721961</v>
      </c>
      <c r="H56" s="145">
        <f t="shared" si="46"/>
        <v>253.5388561</v>
      </c>
      <c r="I56" s="146"/>
      <c r="J56" s="143">
        <v>165.452426</v>
      </c>
      <c r="K56" s="143">
        <v>88.086430100000001</v>
      </c>
      <c r="L56" s="145">
        <f t="shared" si="47"/>
        <v>1641.1498634211598</v>
      </c>
      <c r="M56" s="143"/>
      <c r="N56" s="143"/>
      <c r="O56" s="143"/>
      <c r="P56" s="143">
        <v>0</v>
      </c>
      <c r="Q56" s="143">
        <v>1080.7148756843653</v>
      </c>
      <c r="R56" s="143"/>
      <c r="S56" s="143">
        <v>0</v>
      </c>
      <c r="T56" s="143">
        <v>37.345377807547798</v>
      </c>
      <c r="U56" s="143">
        <v>509.80680424372434</v>
      </c>
      <c r="V56" s="143">
        <v>13.282805685522471</v>
      </c>
      <c r="W56" s="144"/>
      <c r="X56" s="144"/>
      <c r="Y56" s="144"/>
      <c r="Z56" s="143"/>
      <c r="AA56" s="145">
        <v>709.72863007199987</v>
      </c>
      <c r="AB56" s="147">
        <f t="shared" si="48"/>
        <v>44.395581019336049</v>
      </c>
      <c r="AC56" s="177"/>
      <c r="AD56" s="143"/>
      <c r="AE56" s="143">
        <v>26.732694805008538</v>
      </c>
      <c r="AF56" s="143"/>
      <c r="AG56" s="143"/>
      <c r="AH56" s="143"/>
      <c r="AI56" s="143"/>
      <c r="AJ56" s="143"/>
      <c r="AK56" s="146"/>
      <c r="AL56" s="144">
        <v>7.345079480137632</v>
      </c>
      <c r="AM56" s="143">
        <v>10.317806734189883</v>
      </c>
      <c r="AN56" s="145"/>
      <c r="AO56" s="145">
        <v>734.95332219634304</v>
      </c>
      <c r="AP56" s="147"/>
      <c r="AQ56" s="91">
        <f t="shared" si="24"/>
        <v>3637.0771581233339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0.9878514285714286</v>
      </c>
      <c r="D57" s="143">
        <f t="shared" ref="D57:AP57" si="49">D58+D65</f>
        <v>0.9878514285714286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227.57499615833257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33.234000000000002</v>
      </c>
      <c r="R57" s="143">
        <f t="shared" si="49"/>
        <v>0</v>
      </c>
      <c r="S57" s="143">
        <f t="shared" si="49"/>
        <v>6.7401304501343944</v>
      </c>
      <c r="T57" s="143">
        <f t="shared" si="49"/>
        <v>74.180622134440512</v>
      </c>
      <c r="U57" s="143">
        <f t="shared" si="49"/>
        <v>113.42000000000002</v>
      </c>
      <c r="V57" s="143">
        <f t="shared" si="49"/>
        <v>2.4357375765003548E-4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337.69492937330887</v>
      </c>
      <c r="AB57" s="147">
        <f t="shared" si="49"/>
        <v>21.372356110420323</v>
      </c>
      <c r="AC57" s="177">
        <f t="shared" si="49"/>
        <v>0</v>
      </c>
      <c r="AD57" s="143">
        <f t="shared" si="49"/>
        <v>0</v>
      </c>
      <c r="AE57" s="143">
        <f t="shared" si="49"/>
        <v>12.005245025649025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3.8305885818494128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0.15331938121437691</v>
      </c>
      <c r="AM57" s="146">
        <f t="shared" si="49"/>
        <v>5.3832031217075098</v>
      </c>
      <c r="AN57" s="145">
        <f t="shared" si="49"/>
        <v>0</v>
      </c>
      <c r="AO57" s="145">
        <f t="shared" si="49"/>
        <v>846.52156217192532</v>
      </c>
      <c r="AP57" s="147">
        <f t="shared" si="49"/>
        <v>0</v>
      </c>
      <c r="AQ57" s="148">
        <f t="shared" si="24"/>
        <v>1434.1516952425586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0.9608554887218046</v>
      </c>
      <c r="D58" s="177">
        <v>0.9608554887218046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131.25563169357807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14.359000000000002</v>
      </c>
      <c r="R58" s="147">
        <f t="shared" si="54"/>
        <v>0</v>
      </c>
      <c r="S58" s="147">
        <v>0</v>
      </c>
      <c r="T58" s="147">
        <v>56.135388119820412</v>
      </c>
      <c r="U58" s="147">
        <v>60.76100000000001</v>
      </c>
      <c r="V58" s="147">
        <f t="shared" si="54"/>
        <v>2.4357375765003548E-4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229.96032534036274</v>
      </c>
      <c r="AB58" s="147">
        <f t="shared" si="48"/>
        <v>13.734165427474391</v>
      </c>
      <c r="AC58" s="177">
        <f t="shared" si="54"/>
        <v>0</v>
      </c>
      <c r="AD58" s="143">
        <f t="shared" si="54"/>
        <v>0</v>
      </c>
      <c r="AE58" s="143">
        <f>SUM(AE59:AE64)</f>
        <v>8.1593451135403736</v>
      </c>
      <c r="AF58" s="143"/>
      <c r="AG58" s="143">
        <f t="shared" si="54"/>
        <v>0</v>
      </c>
      <c r="AH58" s="143">
        <f t="shared" si="54"/>
        <v>3.8297811012131242E-2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0.15331938121437691</v>
      </c>
      <c r="AM58" s="144">
        <v>5.3832031217075098</v>
      </c>
      <c r="AN58" s="145">
        <f t="shared" si="54"/>
        <v>0</v>
      </c>
      <c r="AO58" s="145">
        <v>577.66117552504829</v>
      </c>
      <c r="AP58" s="147">
        <f t="shared" ref="AP58" si="57">SUM(AP59:AP64)</f>
        <v>0</v>
      </c>
      <c r="AQ58" s="148">
        <f t="shared" si="24"/>
        <v>953.57215347518536</v>
      </c>
      <c r="AR58" s="2"/>
    </row>
    <row r="59" spans="1:44" s="49" customFormat="1" ht="12.75" customHeight="1">
      <c r="A59" s="398" t="s">
        <v>173</v>
      </c>
      <c r="B59" s="399" t="s">
        <v>174</v>
      </c>
      <c r="C59" s="62">
        <f t="shared" si="45"/>
        <v>0.59890992481203009</v>
      </c>
      <c r="D59" s="416">
        <v>0.59890992481203009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31.839361334927844</v>
      </c>
      <c r="M59" s="103"/>
      <c r="N59" s="327"/>
      <c r="O59" s="327"/>
      <c r="P59" s="67"/>
      <c r="Q59" s="381">
        <v>4.4569999999999999</v>
      </c>
      <c r="R59" s="67"/>
      <c r="S59" s="381">
        <v>0</v>
      </c>
      <c r="T59" s="381">
        <v>11.210361334927844</v>
      </c>
      <c r="U59" s="381">
        <v>16.172000000000001</v>
      </c>
      <c r="V59" s="381">
        <v>0</v>
      </c>
      <c r="W59" s="67"/>
      <c r="X59" s="67"/>
      <c r="Y59" s="327"/>
      <c r="Z59" s="149"/>
      <c r="AA59" s="406">
        <v>56.904812577140945</v>
      </c>
      <c r="AB59" s="67">
        <f t="shared" si="48"/>
        <v>0.93629433492870151</v>
      </c>
      <c r="AC59" s="328"/>
      <c r="AD59" s="103"/>
      <c r="AE59" s="342">
        <v>0.93629433492870151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222.94089418178845</v>
      </c>
      <c r="AP59" s="67"/>
      <c r="AQ59" s="334">
        <f t="shared" si="24"/>
        <v>313.22027235359798</v>
      </c>
      <c r="AR59" s="2"/>
    </row>
    <row r="60" spans="1:44" s="49" customFormat="1" ht="12.75" customHeight="1">
      <c r="A60" s="398" t="s">
        <v>175</v>
      </c>
      <c r="B60" s="399" t="s">
        <v>176</v>
      </c>
      <c r="C60" s="19">
        <f t="shared" si="45"/>
        <v>4.4993233082706766E-2</v>
      </c>
      <c r="D60" s="416">
        <v>4.4993233082706766E-2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28.918185532336455</v>
      </c>
      <c r="M60" s="21"/>
      <c r="N60" s="169"/>
      <c r="O60" s="169"/>
      <c r="P60" s="26"/>
      <c r="Q60" s="381">
        <v>1.202</v>
      </c>
      <c r="R60" s="26"/>
      <c r="S60" s="381">
        <v>0</v>
      </c>
      <c r="T60" s="381">
        <v>3.0381855323364553</v>
      </c>
      <c r="U60" s="381">
        <v>24.678000000000001</v>
      </c>
      <c r="V60" s="381">
        <v>0</v>
      </c>
      <c r="W60" s="26"/>
      <c r="X60" s="26"/>
      <c r="Y60" s="169"/>
      <c r="Z60" s="20"/>
      <c r="AA60" s="406">
        <v>28.192921897838847</v>
      </c>
      <c r="AB60" s="26">
        <f t="shared" si="48"/>
        <v>0.13193238355813519</v>
      </c>
      <c r="AC60" s="329"/>
      <c r="AD60" s="21"/>
      <c r="AE60" s="343">
        <v>0.13193238355813519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74.884156535028623</v>
      </c>
      <c r="AP60" s="26"/>
      <c r="AQ60" s="335">
        <f t="shared" si="24"/>
        <v>132.17218958184478</v>
      </c>
      <c r="AR60" s="2"/>
    </row>
    <row r="61" spans="1:44" s="49" customFormat="1" ht="12.75" customHeight="1">
      <c r="A61" s="398" t="s">
        <v>177</v>
      </c>
      <c r="B61" s="399" t="s">
        <v>178</v>
      </c>
      <c r="C61" s="19">
        <f t="shared" si="45"/>
        <v>5.099233082706766E-2</v>
      </c>
      <c r="D61" s="416">
        <v>5.099233082706766E-2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31.138006380819448</v>
      </c>
      <c r="M61" s="21"/>
      <c r="N61" s="169"/>
      <c r="O61" s="169"/>
      <c r="P61" s="26"/>
      <c r="Q61" s="381">
        <v>3.2919999999999998</v>
      </c>
      <c r="R61" s="26"/>
      <c r="S61" s="381">
        <v>0</v>
      </c>
      <c r="T61" s="381">
        <v>22.404006380819446</v>
      </c>
      <c r="U61" s="381">
        <v>5.4420000000000002</v>
      </c>
      <c r="V61" s="381">
        <v>0</v>
      </c>
      <c r="W61" s="26"/>
      <c r="X61" s="26"/>
      <c r="Y61" s="169"/>
      <c r="Z61" s="20"/>
      <c r="AA61" s="406">
        <v>46.413984401196089</v>
      </c>
      <c r="AB61" s="26">
        <f t="shared" si="48"/>
        <v>3.5451508227073107</v>
      </c>
      <c r="AC61" s="329"/>
      <c r="AD61" s="21"/>
      <c r="AE61" s="343">
        <v>3.5451508227073107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87.295313435015984</v>
      </c>
      <c r="AP61" s="26"/>
      <c r="AQ61" s="335">
        <f t="shared" si="24"/>
        <v>168.44344737056591</v>
      </c>
      <c r="AR61" s="2"/>
    </row>
    <row r="62" spans="1:44" s="49" customFormat="1" ht="12.75" customHeight="1">
      <c r="A62" s="398" t="s">
        <v>179</v>
      </c>
      <c r="B62" s="399" t="s">
        <v>180</v>
      </c>
      <c r="C62" s="19">
        <f t="shared" si="45"/>
        <v>2.8995639097744365E-2</v>
      </c>
      <c r="D62" s="416">
        <v>2.8995639097744365E-2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4.7964411967928697</v>
      </c>
      <c r="M62" s="21"/>
      <c r="N62" s="169"/>
      <c r="O62" s="169"/>
      <c r="P62" s="26"/>
      <c r="Q62" s="381">
        <v>0.61299999999999999</v>
      </c>
      <c r="R62" s="26"/>
      <c r="S62" s="381">
        <v>0</v>
      </c>
      <c r="T62" s="381">
        <v>2.7874411967928694</v>
      </c>
      <c r="U62" s="381">
        <v>1.3959999999999999</v>
      </c>
      <c r="V62" s="381">
        <v>0</v>
      </c>
      <c r="W62" s="26"/>
      <c r="X62" s="26"/>
      <c r="Y62" s="169"/>
      <c r="Z62" s="20"/>
      <c r="AA62" s="406">
        <v>12.348942172131004</v>
      </c>
      <c r="AB62" s="26">
        <f t="shared" si="48"/>
        <v>0.62419622328580104</v>
      </c>
      <c r="AC62" s="329"/>
      <c r="AD62" s="21"/>
      <c r="AE62" s="343">
        <v>0.62419622328580104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42.451639996875315</v>
      </c>
      <c r="AP62" s="26"/>
      <c r="AQ62" s="335">
        <f t="shared" si="24"/>
        <v>60.250215228182732</v>
      </c>
      <c r="AR62" s="2"/>
    </row>
    <row r="63" spans="1:44" s="49" customFormat="1" ht="12.75" customHeight="1">
      <c r="A63" s="398" t="s">
        <v>181</v>
      </c>
      <c r="B63" s="399" t="s">
        <v>182</v>
      </c>
      <c r="C63" s="19">
        <f t="shared" si="45"/>
        <v>8.2987518796992482E-2</v>
      </c>
      <c r="D63" s="417">
        <v>8.2987518796992482E-2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4.7402394746339498</v>
      </c>
      <c r="M63" s="21"/>
      <c r="N63" s="169"/>
      <c r="O63" s="169"/>
      <c r="P63" s="26"/>
      <c r="Q63" s="382">
        <v>0.46400000000000002</v>
      </c>
      <c r="R63" s="26"/>
      <c r="S63" s="382">
        <v>0</v>
      </c>
      <c r="T63" s="382">
        <v>1.8492394746339496</v>
      </c>
      <c r="U63" s="382">
        <v>2.427</v>
      </c>
      <c r="V63" s="382">
        <v>0</v>
      </c>
      <c r="W63" s="26"/>
      <c r="X63" s="26"/>
      <c r="Y63" s="169"/>
      <c r="Z63" s="20"/>
      <c r="AA63" s="407">
        <v>12.422100766874722</v>
      </c>
      <c r="AB63" s="26">
        <f t="shared" si="48"/>
        <v>0.94906198495045646</v>
      </c>
      <c r="AC63" s="329"/>
      <c r="AD63" s="21"/>
      <c r="AE63" s="343">
        <v>0.94906198495045646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40.653641438449093</v>
      </c>
      <c r="AP63" s="26"/>
      <c r="AQ63" s="335">
        <f t="shared" si="24"/>
        <v>58.848031183705217</v>
      </c>
      <c r="AR63" s="2"/>
    </row>
    <row r="64" spans="1:44" ht="12.75" customHeight="1">
      <c r="A64" s="400" t="s">
        <v>183</v>
      </c>
      <c r="B64" s="401"/>
      <c r="C64" s="74">
        <f t="shared" si="45"/>
        <v>0.15397684210526316</v>
      </c>
      <c r="D64" s="417">
        <v>0.15397684210526316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29.823397774067498</v>
      </c>
      <c r="M64" s="151"/>
      <c r="N64" s="331"/>
      <c r="O64" s="331"/>
      <c r="P64" s="79"/>
      <c r="Q64" s="382">
        <v>4.3310000000000004</v>
      </c>
      <c r="R64" s="79"/>
      <c r="S64" s="382">
        <v>0</v>
      </c>
      <c r="T64" s="382">
        <v>14.846154200309847</v>
      </c>
      <c r="U64" s="382">
        <v>10.646000000000001</v>
      </c>
      <c r="V64" s="382">
        <v>2.4357375765003548E-4</v>
      </c>
      <c r="W64" s="79"/>
      <c r="X64" s="79"/>
      <c r="Y64" s="331"/>
      <c r="Z64" s="150"/>
      <c r="AA64" s="407">
        <v>73.677563525181142</v>
      </c>
      <c r="AB64" s="79">
        <f t="shared" si="48"/>
        <v>7.5475296780439862</v>
      </c>
      <c r="AC64" s="332"/>
      <c r="AD64" s="151"/>
      <c r="AE64" s="344">
        <v>1.9727093641099682</v>
      </c>
      <c r="AF64" s="344"/>
      <c r="AG64" s="344"/>
      <c r="AH64" s="344">
        <v>3.8297811012131242E-2</v>
      </c>
      <c r="AI64" s="344"/>
      <c r="AJ64" s="344"/>
      <c r="AK64" s="344"/>
      <c r="AL64" s="344">
        <v>0.15331938121437691</v>
      </c>
      <c r="AM64" s="388">
        <v>5.3832031217075098</v>
      </c>
      <c r="AN64" s="78"/>
      <c r="AO64" s="407">
        <v>109.43552993789086</v>
      </c>
      <c r="AP64" s="79"/>
      <c r="AQ64" s="336">
        <f t="shared" si="24"/>
        <v>220.63799775728876</v>
      </c>
    </row>
    <row r="65" spans="1:44" ht="12.75" customHeight="1">
      <c r="A65" s="168" t="s">
        <v>194</v>
      </c>
      <c r="B65" s="152"/>
      <c r="C65" s="74">
        <f>SUM(D65:G65)</f>
        <v>2.6995939849624062E-2</v>
      </c>
      <c r="D65" s="177">
        <f>SUM(D66:D69)</f>
        <v>2.6995939849624062E-2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96.3193644647545</v>
      </c>
      <c r="M65" s="76"/>
      <c r="N65" s="77"/>
      <c r="O65" s="77"/>
      <c r="P65" s="213"/>
      <c r="Q65" s="147">
        <v>18.875</v>
      </c>
      <c r="R65" s="213"/>
      <c r="S65" s="147">
        <v>6.7401304501343944</v>
      </c>
      <c r="T65" s="147">
        <v>18.045234014620103</v>
      </c>
      <c r="U65" s="147">
        <v>52.658999999999999</v>
      </c>
      <c r="V65" s="147">
        <f>SUM(V66:V69)</f>
        <v>0</v>
      </c>
      <c r="W65" s="213"/>
      <c r="X65" s="213"/>
      <c r="Y65" s="77"/>
      <c r="Z65" s="76"/>
      <c r="AA65" s="145">
        <v>107.73460403294612</v>
      </c>
      <c r="AB65" s="79">
        <f>SUM(AC65:AM65)</f>
        <v>7.6381906829459325</v>
      </c>
      <c r="AC65" s="80"/>
      <c r="AD65" s="76"/>
      <c r="AE65" s="147">
        <f>SUM(AE66:AE69)</f>
        <v>3.8458999121086515</v>
      </c>
      <c r="AF65" s="76"/>
      <c r="AG65" s="76"/>
      <c r="AH65" s="76">
        <v>3.7922907708372815</v>
      </c>
      <c r="AI65" s="76"/>
      <c r="AJ65" s="76"/>
      <c r="AK65" s="76"/>
      <c r="AL65" s="76"/>
      <c r="AM65" s="77"/>
      <c r="AN65" s="78"/>
      <c r="AO65" s="145">
        <v>268.86038664687698</v>
      </c>
      <c r="AP65" s="79"/>
      <c r="AQ65" s="340">
        <f t="shared" si="24"/>
        <v>480.57954176737314</v>
      </c>
    </row>
    <row r="66" spans="1:44" ht="12.75" customHeight="1">
      <c r="A66" s="402" t="s">
        <v>184</v>
      </c>
      <c r="B66" s="403" t="s">
        <v>185</v>
      </c>
      <c r="C66" s="62">
        <f t="shared" ref="C66:C69" si="58">SUM(D66:G66)</f>
        <v>6.9989473684210534E-3</v>
      </c>
      <c r="D66" s="418">
        <v>6.9989473684210534E-3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4.1188895347765015</v>
      </c>
      <c r="M66" s="318"/>
      <c r="N66" s="69"/>
      <c r="O66" s="65"/>
      <c r="P66" s="69"/>
      <c r="Q66" s="383">
        <v>0.41899999999999998</v>
      </c>
      <c r="R66" s="69"/>
      <c r="S66" s="383">
        <v>0.11749147914035646</v>
      </c>
      <c r="T66" s="383">
        <v>0.63939805563614549</v>
      </c>
      <c r="U66" s="383">
        <v>2.9430000000000001</v>
      </c>
      <c r="V66" s="383">
        <v>0</v>
      </c>
      <c r="W66" s="69"/>
      <c r="X66" s="69"/>
      <c r="Y66" s="65"/>
      <c r="Z66" s="64"/>
      <c r="AA66" s="408">
        <v>7.778816206734378</v>
      </c>
      <c r="AB66" s="67">
        <f t="shared" ref="AB66:AB69" si="61">SUM(AC66:AM66)</f>
        <v>3.7937093986174766</v>
      </c>
      <c r="AC66" s="68"/>
      <c r="AD66" s="64"/>
      <c r="AE66" s="64">
        <v>1.4186277801950023E-3</v>
      </c>
      <c r="AF66" s="64"/>
      <c r="AG66" s="64"/>
      <c r="AH66" s="64">
        <v>3.7922907708372815</v>
      </c>
      <c r="AI66" s="64"/>
      <c r="AJ66" s="64"/>
      <c r="AK66" s="64"/>
      <c r="AL66" s="64"/>
      <c r="AM66" s="65"/>
      <c r="AN66" s="66"/>
      <c r="AO66" s="408">
        <v>66.086877400541027</v>
      </c>
      <c r="AP66" s="67"/>
      <c r="AQ66" s="92">
        <f t="shared" si="24"/>
        <v>81.785291488037799</v>
      </c>
    </row>
    <row r="67" spans="1:44" ht="12.75" customHeight="1">
      <c r="A67" s="404" t="s">
        <v>186</v>
      </c>
      <c r="B67" s="405">
        <v>84</v>
      </c>
      <c r="C67" s="19">
        <f t="shared" si="58"/>
        <v>1.6997443609022559E-2</v>
      </c>
      <c r="D67" s="419">
        <v>1.6997443609022559E-2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55.196749697652237</v>
      </c>
      <c r="M67" s="319"/>
      <c r="N67" s="212"/>
      <c r="O67" s="22"/>
      <c r="P67" s="212"/>
      <c r="Q67" s="384">
        <v>9.202</v>
      </c>
      <c r="R67" s="212"/>
      <c r="S67" s="384">
        <v>5.6104876048216088</v>
      </c>
      <c r="T67" s="384">
        <v>10.53126209283063</v>
      </c>
      <c r="U67" s="384">
        <v>29.853000000000002</v>
      </c>
      <c r="V67" s="384">
        <v>0</v>
      </c>
      <c r="W67" s="212"/>
      <c r="X67" s="212"/>
      <c r="Y67" s="22"/>
      <c r="Z67" s="25"/>
      <c r="AA67" s="409">
        <v>42.660605559930495</v>
      </c>
      <c r="AB67" s="26">
        <f t="shared" si="61"/>
        <v>2.3322240706405837</v>
      </c>
      <c r="AC67" s="27"/>
      <c r="AD67" s="25"/>
      <c r="AE67" s="25">
        <v>2.3322240706405837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133.36679141360685</v>
      </c>
      <c r="AP67" s="26"/>
      <c r="AQ67" s="29">
        <f t="shared" si="24"/>
        <v>233.57336818543916</v>
      </c>
    </row>
    <row r="68" spans="1:44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20.376434884843931</v>
      </c>
      <c r="M68" s="319"/>
      <c r="N68" s="212"/>
      <c r="O68" s="22"/>
      <c r="P68" s="212"/>
      <c r="Q68" s="384">
        <v>4.1790000000000003</v>
      </c>
      <c r="R68" s="212"/>
      <c r="S68" s="384">
        <v>0.62302821048739487</v>
      </c>
      <c r="T68" s="384">
        <v>3.3934066743565365</v>
      </c>
      <c r="U68" s="384">
        <v>12.180999999999999</v>
      </c>
      <c r="V68" s="384">
        <v>0</v>
      </c>
      <c r="W68" s="212"/>
      <c r="X68" s="212"/>
      <c r="Y68" s="22"/>
      <c r="Z68" s="25"/>
      <c r="AA68" s="409">
        <v>22.297939505755206</v>
      </c>
      <c r="AB68" s="26">
        <f t="shared" si="61"/>
        <v>0.41423931181694074</v>
      </c>
      <c r="AC68" s="27"/>
      <c r="AD68" s="25"/>
      <c r="AE68" s="25">
        <v>0.41423931181694074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38.376838844022089</v>
      </c>
      <c r="AP68" s="26"/>
      <c r="AQ68" s="29">
        <f t="shared" si="24"/>
        <v>81.465452546438172</v>
      </c>
    </row>
    <row r="69" spans="1:44" s="49" customFormat="1" ht="12.75" customHeight="1">
      <c r="A69" s="400" t="s">
        <v>188</v>
      </c>
      <c r="B69" s="401" t="s">
        <v>189</v>
      </c>
      <c r="C69" s="134">
        <f t="shared" si="58"/>
        <v>2.9995488721804514E-3</v>
      </c>
      <c r="D69" s="420">
        <v>2.9995488721804514E-3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16.627290347481825</v>
      </c>
      <c r="M69" s="320"/>
      <c r="N69" s="213"/>
      <c r="O69" s="77"/>
      <c r="P69" s="213"/>
      <c r="Q69" s="385">
        <v>5.0750000000000002</v>
      </c>
      <c r="R69" s="213"/>
      <c r="S69" s="385">
        <v>0.38912315568503375</v>
      </c>
      <c r="T69" s="385">
        <v>3.4811671917967915</v>
      </c>
      <c r="U69" s="385">
        <v>7.6820000000000004</v>
      </c>
      <c r="V69" s="385">
        <v>0</v>
      </c>
      <c r="W69" s="213"/>
      <c r="X69" s="213"/>
      <c r="Y69" s="77"/>
      <c r="Z69" s="76"/>
      <c r="AA69" s="410">
        <v>34.997242760526042</v>
      </c>
      <c r="AB69" s="139">
        <f t="shared" si="61"/>
        <v>1.0980179018709317</v>
      </c>
      <c r="AC69" s="140"/>
      <c r="AD69" s="135"/>
      <c r="AE69" s="135">
        <v>1.0980179018709317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31.029878988707011</v>
      </c>
      <c r="AP69" s="139"/>
      <c r="AQ69" s="141">
        <f t="shared" si="24"/>
        <v>83.755429547457993</v>
      </c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221.89154760097949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221.89154760097949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269.87954760097949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24.564747688587548</v>
      </c>
      <c r="M71" s="76"/>
      <c r="N71" s="76"/>
      <c r="O71" s="76"/>
      <c r="P71" s="76"/>
      <c r="Q71" s="76"/>
      <c r="R71" s="76"/>
      <c r="S71" s="76"/>
      <c r="T71" s="76"/>
      <c r="U71" s="76">
        <v>24.564747688587548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24.564747688587548</v>
      </c>
      <c r="AR71" s="2"/>
    </row>
    <row r="72" spans="1:44" ht="12.75" customHeight="1" thickBot="1">
      <c r="A72" s="42" t="s">
        <v>42</v>
      </c>
      <c r="B72" s="43"/>
      <c r="C72" s="44">
        <f t="shared" ref="C72:AP72" si="62">C26-C27-C29</f>
        <v>10.594687908308515</v>
      </c>
      <c r="D72" s="108">
        <f t="shared" si="62"/>
        <v>12.404616166203539</v>
      </c>
      <c r="E72" s="46">
        <f t="shared" si="62"/>
        <v>-1.8287930207739578</v>
      </c>
      <c r="F72" s="109">
        <f t="shared" si="62"/>
        <v>0</v>
      </c>
      <c r="G72" s="109">
        <f t="shared" si="62"/>
        <v>1.8864762878987307E-2</v>
      </c>
      <c r="H72" s="47">
        <f t="shared" si="62"/>
        <v>-1.1756158387697724</v>
      </c>
      <c r="I72" s="108">
        <f t="shared" si="62"/>
        <v>-0.25444973876993088</v>
      </c>
      <c r="J72" s="46">
        <f t="shared" si="62"/>
        <v>-0.37685199999998531</v>
      </c>
      <c r="K72" s="46">
        <f t="shared" si="62"/>
        <v>-0.54431410000000824</v>
      </c>
      <c r="L72" s="47">
        <f t="shared" si="62"/>
        <v>-59.188028092075001</v>
      </c>
      <c r="M72" s="46">
        <f t="shared" si="62"/>
        <v>0</v>
      </c>
      <c r="N72" s="46">
        <f t="shared" ref="N72" si="63">N26-N27-N29</f>
        <v>0</v>
      </c>
      <c r="O72" s="46">
        <f t="shared" si="62"/>
        <v>-0.78720530690860357</v>
      </c>
      <c r="P72" s="46">
        <f t="shared" si="62"/>
        <v>67.031501246244034</v>
      </c>
      <c r="Q72" s="46">
        <f t="shared" si="62"/>
        <v>-97.831784486974584</v>
      </c>
      <c r="R72" s="46">
        <f t="shared" si="62"/>
        <v>2.5864829111361587</v>
      </c>
      <c r="S72" s="46">
        <f t="shared" si="62"/>
        <v>-3.0555983747509572</v>
      </c>
      <c r="T72" s="46">
        <f t="shared" si="62"/>
        <v>5.2036782536856663</v>
      </c>
      <c r="U72" s="46">
        <f t="shared" si="62"/>
        <v>-35.654321713225727</v>
      </c>
      <c r="V72" s="46">
        <f t="shared" si="62"/>
        <v>1.2746554777187811</v>
      </c>
      <c r="W72" s="109">
        <f t="shared" si="62"/>
        <v>2.0445639009999965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-10.34516051464675</v>
      </c>
      <c r="AB72" s="45">
        <f t="shared" si="62"/>
        <v>-0.44995735076105348</v>
      </c>
      <c r="AC72" s="110">
        <f t="shared" si="62"/>
        <v>0</v>
      </c>
      <c r="AD72" s="46">
        <f t="shared" si="62"/>
        <v>0</v>
      </c>
      <c r="AE72" s="46">
        <f t="shared" si="62"/>
        <v>-0.46009596000004649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1.0138492800003007E-2</v>
      </c>
      <c r="AJ72" s="46">
        <f t="shared" ref="AJ72" si="65">AJ26-AJ27-AJ29</f>
        <v>1.164388869767663E-7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-7.6479905095075082</v>
      </c>
      <c r="AP72" s="45">
        <f t="shared" si="62"/>
        <v>0</v>
      </c>
      <c r="AQ72" s="48">
        <f t="shared" si="24"/>
        <v>-68.21206439745157</v>
      </c>
    </row>
    <row r="73" spans="1:44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195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238" t="s">
        <v>119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4" ht="12.75" customHeight="1">
      <c r="A77" s="239" t="s">
        <v>117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4" ht="12.75" customHeight="1">
      <c r="A78" s="237" t="s">
        <v>118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4" ht="12.75" customHeight="1">
      <c r="A79" s="156" t="s">
        <v>150</v>
      </c>
      <c r="B79" s="156"/>
      <c r="C79" s="156"/>
      <c r="D79" s="156"/>
      <c r="E79" s="158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8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>
    <pageSetUpPr fitToPage="1"/>
  </sheetPr>
  <dimension ref="A1:AS76"/>
  <sheetViews>
    <sheetView zoomScale="80" zoomScaleNormal="80" workbookViewId="0">
      <pane xSplit="2" ySplit="1" topLeftCell="C3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C72" sqref="C7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1" width="6.109375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113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26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578.46269353784874</v>
      </c>
      <c r="I2" s="10">
        <v>409.44269353784875</v>
      </c>
      <c r="J2" s="11">
        <v>169.02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1"/>
      <c r="AA2" s="9">
        <v>255.05234821118916</v>
      </c>
      <c r="AB2" s="13">
        <f>SUM(AC2:AM2)</f>
        <v>618.04132613946388</v>
      </c>
      <c r="AC2" s="14">
        <v>77.549156461026783</v>
      </c>
      <c r="AD2" s="11">
        <v>254.14868573599998</v>
      </c>
      <c r="AE2" s="11">
        <v>176.64940907642259</v>
      </c>
      <c r="AF2" s="11">
        <v>5.1048760453559998</v>
      </c>
      <c r="AG2" s="11">
        <v>42.147067755128354</v>
      </c>
      <c r="AH2" s="11">
        <v>13.343054701532877</v>
      </c>
      <c r="AI2" s="11">
        <v>28.349239822032001</v>
      </c>
      <c r="AJ2" s="11">
        <v>0.84786792993599991</v>
      </c>
      <c r="AK2" s="11">
        <v>3.6477720921600003E-2</v>
      </c>
      <c r="AL2" s="11">
        <v>5.3943804868063152</v>
      </c>
      <c r="AM2" s="8">
        <v>14.471110404301248</v>
      </c>
      <c r="AN2" s="15">
        <v>12.909895763940002</v>
      </c>
      <c r="AO2" s="15"/>
      <c r="AP2" s="13"/>
      <c r="AQ2" s="16">
        <f>C2+H2+L2+AA2+AB2+AN2+AO2+AP2</f>
        <v>1464.466263652442</v>
      </c>
    </row>
    <row r="3" spans="1:45" ht="12.75" customHeight="1">
      <c r="A3" s="17" t="s">
        <v>1</v>
      </c>
      <c r="B3" s="18"/>
      <c r="C3" s="19">
        <f>SUM(D3:G3)</f>
        <v>1297.0904788803673</v>
      </c>
      <c r="D3" s="20">
        <v>1227.6608440788666</v>
      </c>
      <c r="E3" s="169">
        <v>53.866222015677629</v>
      </c>
      <c r="F3" s="22"/>
      <c r="G3" s="22">
        <v>15.563412785823209</v>
      </c>
      <c r="H3" s="23">
        <f>SUM(I3:K3)</f>
        <v>0</v>
      </c>
      <c r="I3" s="24"/>
      <c r="J3" s="25"/>
      <c r="K3" s="25"/>
      <c r="L3" s="23">
        <f>SUM(M3:Z3)</f>
        <v>8920.4885872336254</v>
      </c>
      <c r="M3" s="24">
        <v>2738.5227999999997</v>
      </c>
      <c r="N3" s="24">
        <v>13.844999999999999</v>
      </c>
      <c r="O3" s="25">
        <v>0</v>
      </c>
      <c r="P3" s="25">
        <v>1113.5994479599933</v>
      </c>
      <c r="Q3" s="25">
        <v>538.18610125093642</v>
      </c>
      <c r="R3" s="25">
        <v>1142.8899671798954</v>
      </c>
      <c r="S3" s="25">
        <v>427.08627184029092</v>
      </c>
      <c r="T3" s="25">
        <v>92.132466300000004</v>
      </c>
      <c r="U3" s="25">
        <v>2446.7753382288615</v>
      </c>
      <c r="V3" s="25">
        <v>140.45274987364937</v>
      </c>
      <c r="W3" s="25">
        <v>0</v>
      </c>
      <c r="X3" s="25">
        <v>224.85599160000001</v>
      </c>
      <c r="Y3" s="25">
        <v>1.5586329999999999</v>
      </c>
      <c r="Z3" s="25">
        <v>40.583820000000003</v>
      </c>
      <c r="AA3" s="23">
        <v>4037.4179199703585</v>
      </c>
      <c r="AB3" s="26">
        <f>SUM(AC3:AM3)</f>
        <v>58.950359546255996</v>
      </c>
      <c r="AC3" s="27"/>
      <c r="AD3" s="25"/>
      <c r="AE3" s="25">
        <v>9.3332362751999991</v>
      </c>
      <c r="AF3" s="25"/>
      <c r="AG3" s="25"/>
      <c r="AH3" s="25"/>
      <c r="AI3" s="25">
        <v>29.353325229119999</v>
      </c>
      <c r="AJ3" s="25">
        <v>20.263798041935999</v>
      </c>
      <c r="AK3" s="25"/>
      <c r="AL3" s="25"/>
      <c r="AM3" s="22"/>
      <c r="AN3" s="28"/>
      <c r="AO3" s="28">
        <v>80.772639553999994</v>
      </c>
      <c r="AP3" s="26"/>
      <c r="AQ3" s="29">
        <f t="shared" ref="AQ3:AQ20" si="0">C3+H3+L3+AA3+AB3+AN3+AO3+AP3</f>
        <v>14394.719985184607</v>
      </c>
    </row>
    <row r="4" spans="1:45" ht="12.75" customHeight="1">
      <c r="A4" s="17" t="s">
        <v>2</v>
      </c>
      <c r="B4" s="18"/>
      <c r="C4" s="19">
        <f>SUM(D4:G4)</f>
        <v>6.6042553515328004</v>
      </c>
      <c r="D4" s="20">
        <v>0</v>
      </c>
      <c r="E4" s="21">
        <v>5.7693002125600001</v>
      </c>
      <c r="F4" s="22"/>
      <c r="G4" s="22">
        <v>0.83495513897280005</v>
      </c>
      <c r="H4" s="23">
        <f>SUM(I4:K4)</f>
        <v>4.6550439999999993</v>
      </c>
      <c r="I4" s="24"/>
      <c r="J4" s="25"/>
      <c r="K4" s="25">
        <v>4.6550439999999993</v>
      </c>
      <c r="L4" s="23">
        <f>SUM(M4:Z4)</f>
        <v>959.23454752670102</v>
      </c>
      <c r="M4" s="24">
        <v>0</v>
      </c>
      <c r="N4" s="24">
        <v>0</v>
      </c>
      <c r="O4" s="25"/>
      <c r="P4" s="25">
        <v>0</v>
      </c>
      <c r="Q4" s="25">
        <v>0</v>
      </c>
      <c r="R4" s="25">
        <v>0</v>
      </c>
      <c r="S4" s="25">
        <v>896.84230182691681</v>
      </c>
      <c r="T4" s="25">
        <v>10.510023938624002</v>
      </c>
      <c r="U4" s="25">
        <v>22.754620519199996</v>
      </c>
      <c r="V4" s="25">
        <v>0.56868162096014074</v>
      </c>
      <c r="W4" s="25">
        <v>24.383695020999998</v>
      </c>
      <c r="X4" s="25">
        <v>4.4119600000000002E-2</v>
      </c>
      <c r="Y4" s="25">
        <v>5.2550000000000001E-3</v>
      </c>
      <c r="Z4" s="25">
        <v>4.1258499999999998</v>
      </c>
      <c r="AA4" s="23">
        <v>0</v>
      </c>
      <c r="AB4" s="26">
        <f>SUM(AC4:AM4)</f>
        <v>0.15904079999999998</v>
      </c>
      <c r="AC4" s="27"/>
      <c r="AD4" s="25"/>
      <c r="AE4" s="25">
        <v>0.15904079999999998</v>
      </c>
      <c r="AF4" s="25"/>
      <c r="AG4" s="25"/>
      <c r="AH4" s="25"/>
      <c r="AI4" s="25">
        <v>0</v>
      </c>
      <c r="AJ4" s="25">
        <v>0</v>
      </c>
      <c r="AK4" s="25"/>
      <c r="AL4" s="25"/>
      <c r="AM4" s="22"/>
      <c r="AN4" s="28"/>
      <c r="AO4" s="28">
        <v>15.089860999999999</v>
      </c>
      <c r="AP4" s="26"/>
      <c r="AQ4" s="29">
        <f t="shared" si="0"/>
        <v>985.74274867823385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97.750870181311129</v>
      </c>
      <c r="M5" s="24"/>
      <c r="N5" s="24"/>
      <c r="O5" s="25"/>
      <c r="P5" s="25"/>
      <c r="Q5" s="25"/>
      <c r="R5" s="25"/>
      <c r="S5" s="25">
        <v>32.049856258474577</v>
      </c>
      <c r="T5" s="25"/>
      <c r="U5" s="25">
        <v>65.701013922836552</v>
      </c>
      <c r="V5" s="25"/>
      <c r="W5" s="25"/>
      <c r="X5" s="25"/>
      <c r="Y5" s="25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2"/>
      <c r="AN5" s="28"/>
      <c r="AO5" s="28"/>
      <c r="AP5" s="26"/>
      <c r="AQ5" s="29">
        <f t="shared" si="0"/>
        <v>97.750870181311129</v>
      </c>
    </row>
    <row r="6" spans="1:45" ht="12.75" customHeight="1" thickBot="1">
      <c r="A6" s="30" t="s">
        <v>4</v>
      </c>
      <c r="B6" s="31"/>
      <c r="C6" s="19">
        <f>SUM(D6:G6)</f>
        <v>-147.2634350632826</v>
      </c>
      <c r="D6" s="32">
        <v>-127.10001968305008</v>
      </c>
      <c r="E6" s="22">
        <v>-16.964353759000439</v>
      </c>
      <c r="F6" s="33"/>
      <c r="G6" s="33">
        <v>-3.1990616212320893</v>
      </c>
      <c r="H6" s="34">
        <f>SUM(I6:K6)</f>
        <v>289.73258770559522</v>
      </c>
      <c r="I6" s="35">
        <v>291.94684070559526</v>
      </c>
      <c r="J6" s="35">
        <v>0.434444</v>
      </c>
      <c r="K6" s="35">
        <v>-2.6486969999999999</v>
      </c>
      <c r="L6" s="34">
        <f>SUM(M6:Z6)</f>
        <v>138.53934129698411</v>
      </c>
      <c r="M6" s="24">
        <v>121.68939999999999</v>
      </c>
      <c r="N6" s="24">
        <v>-4.26</v>
      </c>
      <c r="O6" s="25"/>
      <c r="P6" s="25">
        <v>-13.591499943333304</v>
      </c>
      <c r="Q6" s="25">
        <v>-11.637629190853135</v>
      </c>
      <c r="R6" s="25">
        <v>12.386724578640042</v>
      </c>
      <c r="S6" s="25">
        <v>51.524110655025716</v>
      </c>
      <c r="T6" s="25">
        <v>1.5795906980000136</v>
      </c>
      <c r="U6" s="25">
        <v>-28.17916016179349</v>
      </c>
      <c r="V6" s="25">
        <v>9.5889903152982363</v>
      </c>
      <c r="W6" s="25">
        <v>-0.56118565399999398</v>
      </c>
      <c r="X6" s="25">
        <v>0</v>
      </c>
      <c r="Y6" s="25">
        <v>0</v>
      </c>
      <c r="Z6" s="35">
        <v>0</v>
      </c>
      <c r="AA6" s="34">
        <v>2.8045765267241696</v>
      </c>
      <c r="AB6" s="37">
        <f>SUM(AC6:AM6)</f>
        <v>0.57074795184000027</v>
      </c>
      <c r="AC6" s="38"/>
      <c r="AD6" s="36"/>
      <c r="AE6" s="36">
        <v>1.6977820320000003</v>
      </c>
      <c r="AF6" s="36"/>
      <c r="AG6" s="36"/>
      <c r="AH6" s="36"/>
      <c r="AI6" s="36">
        <v>-2.8213235666399998</v>
      </c>
      <c r="AJ6" s="36">
        <v>1.6942894864799998</v>
      </c>
      <c r="AK6" s="36"/>
      <c r="AL6" s="36"/>
      <c r="AM6" s="33"/>
      <c r="AN6" s="40"/>
      <c r="AO6" s="40"/>
      <c r="AP6" s="37"/>
      <c r="AQ6" s="41">
        <f t="shared" si="0"/>
        <v>284.38381841786094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1143.2227884655517</v>
      </c>
      <c r="D7" s="57">
        <f t="shared" si="1"/>
        <v>1100.5608243958166</v>
      </c>
      <c r="E7" s="54">
        <f t="shared" si="1"/>
        <v>31.132568044117193</v>
      </c>
      <c r="F7" s="54">
        <f t="shared" si="1"/>
        <v>0</v>
      </c>
      <c r="G7" s="54">
        <f t="shared" si="1"/>
        <v>11.529396025618318</v>
      </c>
      <c r="H7" s="56">
        <f t="shared" si="1"/>
        <v>863.54023724344393</v>
      </c>
      <c r="I7" s="57">
        <f t="shared" si="1"/>
        <v>701.38953424344402</v>
      </c>
      <c r="J7" s="54">
        <f t="shared" si="1"/>
        <v>169.45444400000002</v>
      </c>
      <c r="K7" s="54">
        <f t="shared" si="1"/>
        <v>-7.3037409999999987</v>
      </c>
      <c r="L7" s="56">
        <f t="shared" si="1"/>
        <v>8002.0425108225973</v>
      </c>
      <c r="M7" s="57">
        <f t="shared" si="1"/>
        <v>2860.2121999999999</v>
      </c>
      <c r="N7" s="57">
        <f t="shared" ref="N7" si="2">N2+N3-N4-N5+N6</f>
        <v>9.5849999999999991</v>
      </c>
      <c r="O7" s="54">
        <f t="shared" si="1"/>
        <v>0</v>
      </c>
      <c r="P7" s="54">
        <f t="shared" si="1"/>
        <v>1100.0079480166601</v>
      </c>
      <c r="Q7" s="54">
        <f t="shared" si="1"/>
        <v>526.54847206008333</v>
      </c>
      <c r="R7" s="54">
        <f t="shared" si="1"/>
        <v>1155.2766917585354</v>
      </c>
      <c r="S7" s="54">
        <f t="shared" si="1"/>
        <v>-450.28177559007474</v>
      </c>
      <c r="T7" s="54">
        <f t="shared" si="1"/>
        <v>83.202033059376021</v>
      </c>
      <c r="U7" s="54">
        <f t="shared" si="1"/>
        <v>2330.1405436250316</v>
      </c>
      <c r="V7" s="54">
        <f t="shared" si="1"/>
        <v>149.47305856798747</v>
      </c>
      <c r="W7" s="54">
        <f t="shared" si="1"/>
        <v>-24.944880674999993</v>
      </c>
      <c r="X7" s="54">
        <f t="shared" si="1"/>
        <v>224.81187200000002</v>
      </c>
      <c r="Y7" s="54">
        <f t="shared" si="1"/>
        <v>1.5533779999999999</v>
      </c>
      <c r="Z7" s="54">
        <f t="shared" si="1"/>
        <v>36.457970000000003</v>
      </c>
      <c r="AA7" s="56">
        <f t="shared" si="1"/>
        <v>4295.2748447082722</v>
      </c>
      <c r="AB7" s="56">
        <f t="shared" si="1"/>
        <v>677.40339283755986</v>
      </c>
      <c r="AC7" s="57">
        <f t="shared" si="1"/>
        <v>77.549156461026783</v>
      </c>
      <c r="AD7" s="54">
        <f t="shared" si="1"/>
        <v>254.14868573599998</v>
      </c>
      <c r="AE7" s="54">
        <f t="shared" si="1"/>
        <v>187.52138658362256</v>
      </c>
      <c r="AF7" s="54">
        <f t="shared" ref="AF7" si="3">AF2+AF3-AF4-AF5+AF6</f>
        <v>5.1048760453559998</v>
      </c>
      <c r="AG7" s="54">
        <f t="shared" si="1"/>
        <v>42.147067755128354</v>
      </c>
      <c r="AH7" s="54">
        <f t="shared" si="1"/>
        <v>13.343054701532877</v>
      </c>
      <c r="AI7" s="54">
        <f t="shared" si="1"/>
        <v>54.881241484512003</v>
      </c>
      <c r="AJ7" s="54">
        <f t="shared" ref="AJ7" si="4">AJ2+AJ3-AJ4-AJ5+AJ6</f>
        <v>22.805955458351999</v>
      </c>
      <c r="AK7" s="54">
        <f t="shared" si="1"/>
        <v>3.6477720921600003E-2</v>
      </c>
      <c r="AL7" s="54">
        <f t="shared" ref="AL7" si="5">AL2+AL3-AL4-AL5+AL6</f>
        <v>5.3943804868063152</v>
      </c>
      <c r="AM7" s="57">
        <f t="shared" si="1"/>
        <v>14.471110404301248</v>
      </c>
      <c r="AN7" s="56">
        <f t="shared" si="1"/>
        <v>12.909895763940002</v>
      </c>
      <c r="AO7" s="56">
        <f t="shared" si="1"/>
        <v>65.682778553999995</v>
      </c>
      <c r="AP7" s="182">
        <f t="shared" si="1"/>
        <v>0</v>
      </c>
      <c r="AQ7" s="111">
        <f t="shared" si="0"/>
        <v>15060.076448395364</v>
      </c>
      <c r="AR7" s="2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1143.2227884655517</v>
      </c>
      <c r="D8" s="185">
        <f t="shared" si="6"/>
        <v>1100.5608243958166</v>
      </c>
      <c r="E8" s="188">
        <f t="shared" si="6"/>
        <v>31.132568044117193</v>
      </c>
      <c r="F8" s="189">
        <f t="shared" si="6"/>
        <v>0</v>
      </c>
      <c r="G8" s="189">
        <f t="shared" si="6"/>
        <v>11.529396025618318</v>
      </c>
      <c r="H8" s="190">
        <f t="shared" si="6"/>
        <v>863.54023724344393</v>
      </c>
      <c r="I8" s="185">
        <f t="shared" si="6"/>
        <v>701.38953424344402</v>
      </c>
      <c r="J8" s="188">
        <f t="shared" si="6"/>
        <v>169.45444400000002</v>
      </c>
      <c r="K8" s="188">
        <f t="shared" si="6"/>
        <v>-7.3037409999999987</v>
      </c>
      <c r="L8" s="190">
        <f t="shared" si="6"/>
        <v>7739.219290822597</v>
      </c>
      <c r="M8" s="185">
        <f t="shared" si="6"/>
        <v>2860.2121999999999</v>
      </c>
      <c r="N8" s="185">
        <f t="shared" si="6"/>
        <v>9.5849999999999991</v>
      </c>
      <c r="O8" s="188">
        <f t="shared" si="6"/>
        <v>0</v>
      </c>
      <c r="P8" s="188">
        <f t="shared" si="6"/>
        <v>1100.0079480166601</v>
      </c>
      <c r="Q8" s="188">
        <f t="shared" si="6"/>
        <v>526.54847206008333</v>
      </c>
      <c r="R8" s="188">
        <f t="shared" si="6"/>
        <v>1155.2766917585354</v>
      </c>
      <c r="S8" s="188">
        <f t="shared" si="6"/>
        <v>-450.28177559007474</v>
      </c>
      <c r="T8" s="188">
        <f t="shared" si="6"/>
        <v>83.202033059376021</v>
      </c>
      <c r="U8" s="188">
        <f t="shared" si="6"/>
        <v>2330.1405436250316</v>
      </c>
      <c r="V8" s="188">
        <f t="shared" si="6"/>
        <v>149.47305856798747</v>
      </c>
      <c r="W8" s="188">
        <f t="shared" si="6"/>
        <v>-24.944880674999993</v>
      </c>
      <c r="X8" s="188">
        <f t="shared" si="6"/>
        <v>0</v>
      </c>
      <c r="Y8" s="188">
        <f t="shared" si="6"/>
        <v>0</v>
      </c>
      <c r="Z8" s="188">
        <f t="shared" si="6"/>
        <v>0</v>
      </c>
      <c r="AA8" s="190">
        <f t="shared" si="6"/>
        <v>4295.2748447082722</v>
      </c>
      <c r="AB8" s="196">
        <f t="shared" si="6"/>
        <v>677.40339283755986</v>
      </c>
      <c r="AC8" s="185">
        <f t="shared" si="6"/>
        <v>77.549156461026783</v>
      </c>
      <c r="AD8" s="188">
        <f t="shared" si="6"/>
        <v>254.14868573599998</v>
      </c>
      <c r="AE8" s="188">
        <f t="shared" si="6"/>
        <v>187.52138658362256</v>
      </c>
      <c r="AF8" s="188">
        <f t="shared" si="6"/>
        <v>5.1048760453559998</v>
      </c>
      <c r="AG8" s="188">
        <f t="shared" si="6"/>
        <v>42.147067755128354</v>
      </c>
      <c r="AH8" s="188">
        <f t="shared" si="6"/>
        <v>13.343054701532877</v>
      </c>
      <c r="AI8" s="188">
        <f t="shared" si="6"/>
        <v>54.881241484512003</v>
      </c>
      <c r="AJ8" s="188">
        <f t="shared" ref="AJ8" si="7">AJ7-AJ27</f>
        <v>22.805955458351999</v>
      </c>
      <c r="AK8" s="188">
        <f t="shared" si="6"/>
        <v>3.6477720921600003E-2</v>
      </c>
      <c r="AL8" s="188">
        <f t="shared" si="6"/>
        <v>5.3943804868063152</v>
      </c>
      <c r="AM8" s="185">
        <f t="shared" si="6"/>
        <v>14.471110404301248</v>
      </c>
      <c r="AN8" s="190">
        <f t="shared" si="6"/>
        <v>12.909895763940002</v>
      </c>
      <c r="AO8" s="190">
        <f t="shared" si="6"/>
        <v>65.682778553999995</v>
      </c>
      <c r="AP8" s="185">
        <f t="shared" si="6"/>
        <v>0</v>
      </c>
      <c r="AQ8" s="186">
        <f t="shared" si="0"/>
        <v>14797.253228395364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774.91473201490408</v>
      </c>
      <c r="D9" s="53">
        <f t="shared" si="8"/>
        <v>774.91473201490408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680.61468045748097</v>
      </c>
      <c r="I9" s="53">
        <f t="shared" si="8"/>
        <v>680.61468045748097</v>
      </c>
      <c r="J9" s="54">
        <f t="shared" si="8"/>
        <v>0</v>
      </c>
      <c r="K9" s="54">
        <f t="shared" si="8"/>
        <v>0</v>
      </c>
      <c r="L9" s="56">
        <f t="shared" si="8"/>
        <v>3099.6007392562406</v>
      </c>
      <c r="M9" s="54">
        <f t="shared" si="8"/>
        <v>2875.5511999999999</v>
      </c>
      <c r="N9" s="54">
        <f t="shared" ref="N9" si="9">SUM(N10:N14)</f>
        <v>9.5849999999999991</v>
      </c>
      <c r="O9" s="54">
        <f t="shared" si="8"/>
        <v>5.5162570751999995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200.21447203691528</v>
      </c>
      <c r="T9" s="54">
        <f t="shared" si="8"/>
        <v>0.24382005650380797</v>
      </c>
      <c r="U9" s="54">
        <f t="shared" si="8"/>
        <v>8.4899900876216616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4">
        <f t="shared" si="8"/>
        <v>0</v>
      </c>
      <c r="AA9" s="56">
        <f t="shared" si="8"/>
        <v>2758.7923351493687</v>
      </c>
      <c r="AB9" s="57">
        <f t="shared" si="8"/>
        <v>60.957102877378617</v>
      </c>
      <c r="AC9" s="58">
        <f t="shared" si="8"/>
        <v>0</v>
      </c>
      <c r="AD9" s="54">
        <f t="shared" si="8"/>
        <v>0</v>
      </c>
      <c r="AE9" s="54">
        <f t="shared" si="8"/>
        <v>13.330026143999998</v>
      </c>
      <c r="AF9" s="54">
        <f t="shared" ref="AF9" si="10">SUM(AF10:AF14)</f>
        <v>0</v>
      </c>
      <c r="AG9" s="54">
        <f t="shared" si="8"/>
        <v>42.147067755128354</v>
      </c>
      <c r="AH9" s="54">
        <f t="shared" si="8"/>
        <v>5.480008978250269</v>
      </c>
      <c r="AI9" s="54">
        <f t="shared" si="8"/>
        <v>0</v>
      </c>
      <c r="AJ9" s="54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55">
        <f t="shared" si="8"/>
        <v>0</v>
      </c>
      <c r="AN9" s="56">
        <f t="shared" si="8"/>
        <v>0</v>
      </c>
      <c r="AO9" s="56">
        <f t="shared" si="8"/>
        <v>63.825918669999993</v>
      </c>
      <c r="AP9" s="57">
        <f t="shared" si="8"/>
        <v>0</v>
      </c>
      <c r="AQ9" s="59">
        <f t="shared" si="0"/>
        <v>7438.7055084253734</v>
      </c>
      <c r="AR9" s="2"/>
    </row>
    <row r="10" spans="1:45" ht="12.75" customHeight="1">
      <c r="A10" s="60" t="s">
        <v>220</v>
      </c>
      <c r="B10" s="61"/>
      <c r="C10" s="62">
        <f>SUM(D10:G10)</f>
        <v>774.91473201490408</v>
      </c>
      <c r="D10" s="63">
        <v>774.91473201490408</v>
      </c>
      <c r="E10" s="64"/>
      <c r="F10" s="65"/>
      <c r="G10" s="65"/>
      <c r="H10" s="66">
        <f>SUM(I10:K10)</f>
        <v>556.85172607287711</v>
      </c>
      <c r="I10" s="63">
        <v>556.85172607287711</v>
      </c>
      <c r="J10" s="64">
        <v>0</v>
      </c>
      <c r="K10" s="64"/>
      <c r="L10" s="66">
        <f>SUM(M10:Z10)</f>
        <v>208.70446212453695</v>
      </c>
      <c r="M10" s="64"/>
      <c r="N10" s="64"/>
      <c r="O10" s="64"/>
      <c r="P10" s="64"/>
      <c r="Q10" s="64"/>
      <c r="R10" s="64"/>
      <c r="S10" s="64">
        <v>200.21447203691528</v>
      </c>
      <c r="T10" s="64"/>
      <c r="U10" s="64">
        <v>8.4899900876216616</v>
      </c>
      <c r="V10" s="64"/>
      <c r="W10" s="64"/>
      <c r="X10" s="64"/>
      <c r="Y10" s="64"/>
      <c r="Z10" s="64"/>
      <c r="AA10" s="66">
        <v>2514.5910799200001</v>
      </c>
      <c r="AB10" s="67">
        <f>SUM(AC10:AM10)</f>
        <v>52.248307755128351</v>
      </c>
      <c r="AC10" s="68"/>
      <c r="AD10" s="64"/>
      <c r="AE10" s="64">
        <v>10.101239999999999</v>
      </c>
      <c r="AF10" s="64">
        <v>0</v>
      </c>
      <c r="AG10" s="64">
        <v>42.147067755128354</v>
      </c>
      <c r="AH10" s="64"/>
      <c r="AI10" s="64"/>
      <c r="AJ10" s="64"/>
      <c r="AK10" s="64"/>
      <c r="AL10" s="64"/>
      <c r="AM10" s="65"/>
      <c r="AN10" s="70">
        <v>0</v>
      </c>
      <c r="AO10" s="70"/>
      <c r="AP10" s="67"/>
      <c r="AQ10" s="71">
        <f t="shared" si="0"/>
        <v>4107.3103078874474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10.264955437235521</v>
      </c>
      <c r="I11" s="24">
        <v>10.264955437235521</v>
      </c>
      <c r="J11" s="25"/>
      <c r="K11" s="25"/>
      <c r="L11" s="23">
        <f>SUM(M11:Z11)</f>
        <v>5.7600771317038078</v>
      </c>
      <c r="M11" s="25"/>
      <c r="N11" s="127"/>
      <c r="O11" s="127">
        <v>5.5162570751999995</v>
      </c>
      <c r="P11" s="25"/>
      <c r="Q11" s="25"/>
      <c r="R11" s="25"/>
      <c r="S11" s="25">
        <v>0</v>
      </c>
      <c r="T11" s="25">
        <v>0.24382005650380797</v>
      </c>
      <c r="U11" s="25">
        <v>0</v>
      </c>
      <c r="V11" s="25"/>
      <c r="W11" s="25"/>
      <c r="X11" s="25"/>
      <c r="Y11" s="25"/>
      <c r="Z11" s="25"/>
      <c r="AA11" s="23">
        <v>244.20125522936851</v>
      </c>
      <c r="AB11" s="26">
        <f>SUM(AC11:AM11)</f>
        <v>8.7087951222502689</v>
      </c>
      <c r="AC11" s="27"/>
      <c r="AD11" s="25"/>
      <c r="AE11" s="25">
        <v>3.2287861439999999</v>
      </c>
      <c r="AF11" s="25"/>
      <c r="AG11" s="25"/>
      <c r="AH11" s="25">
        <v>5.480008978250269</v>
      </c>
      <c r="AI11" s="25"/>
      <c r="AJ11" s="25"/>
      <c r="AK11" s="25"/>
      <c r="AL11" s="25"/>
      <c r="AM11" s="22"/>
      <c r="AN11" s="28"/>
      <c r="AO11" s="28"/>
      <c r="AP11" s="26"/>
      <c r="AQ11" s="29">
        <f t="shared" si="0"/>
        <v>268.9350829205581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2"/>
      <c r="AN12" s="28"/>
      <c r="AO12" s="28">
        <v>49.667136669999998</v>
      </c>
      <c r="AP12" s="26"/>
      <c r="AQ12" s="29">
        <f t="shared" si="0"/>
        <v>49.667136669999998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113.49799894736843</v>
      </c>
      <c r="I13" s="24">
        <v>113.49799894736843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2"/>
      <c r="AN13" s="28"/>
      <c r="AO13" s="28"/>
      <c r="AP13" s="26"/>
      <c r="AQ13" s="29">
        <f t="shared" si="0"/>
        <v>113.49799894736843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2885.1361999999999</v>
      </c>
      <c r="M14" s="76">
        <v>2875.5511999999999</v>
      </c>
      <c r="N14" s="76">
        <v>9.5849999999999991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77"/>
      <c r="AN14" s="81"/>
      <c r="AO14" s="81">
        <v>14.158781999999999</v>
      </c>
      <c r="AP14" s="79"/>
      <c r="AQ14" s="82">
        <f t="shared" si="0"/>
        <v>2899.2949819999999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107.823099</v>
      </c>
      <c r="I15" s="85">
        <f t="shared" si="13"/>
        <v>0</v>
      </c>
      <c r="J15" s="86">
        <f t="shared" si="13"/>
        <v>0</v>
      </c>
      <c r="K15" s="87">
        <f t="shared" si="13"/>
        <v>107.823099</v>
      </c>
      <c r="L15" s="88">
        <f t="shared" si="13"/>
        <v>2862.5218752440605</v>
      </c>
      <c r="M15" s="86">
        <f t="shared" si="13"/>
        <v>0</v>
      </c>
      <c r="N15" s="86">
        <f t="shared" si="13"/>
        <v>0</v>
      </c>
      <c r="O15" s="86">
        <f t="shared" si="13"/>
        <v>93.836040460373667</v>
      </c>
      <c r="P15" s="86">
        <f t="shared" si="13"/>
        <v>512.8107326249999</v>
      </c>
      <c r="Q15" s="86">
        <f t="shared" si="13"/>
        <v>211.18709201691919</v>
      </c>
      <c r="R15" s="86">
        <f t="shared" si="13"/>
        <v>0</v>
      </c>
      <c r="S15" s="86">
        <f t="shared" si="13"/>
        <v>911.20241654224174</v>
      </c>
      <c r="T15" s="86">
        <f t="shared" si="13"/>
        <v>38.67978823546904</v>
      </c>
      <c r="U15" s="86">
        <f t="shared" si="13"/>
        <v>1069.8609246890569</v>
      </c>
      <c r="V15" s="86">
        <f t="shared" si="13"/>
        <v>0</v>
      </c>
      <c r="W15" s="86">
        <f t="shared" si="13"/>
        <v>24.944880675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2103.9063255308611</v>
      </c>
      <c r="AP15" s="89">
        <f t="shared" si="13"/>
        <v>0</v>
      </c>
      <c r="AQ15" s="91">
        <f t="shared" si="0"/>
        <v>5074.2512997749218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1915.7501510775458</v>
      </c>
      <c r="AP16" s="67"/>
      <c r="AQ16" s="92">
        <f>C16+H16+L16+AA16+AO16+AP16</f>
        <v>1915.7501510775458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157.60304676199999</v>
      </c>
      <c r="AP17" s="26"/>
      <c r="AQ17" s="29">
        <f>C17+H17+L17+AA17+AO17+AP17</f>
        <v>157.60304676199999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30.553127691315201</v>
      </c>
      <c r="AP18" s="26"/>
      <c r="AQ18" s="29">
        <f t="shared" si="0"/>
        <v>30.553127691315201</v>
      </c>
    </row>
    <row r="19" spans="1:44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107.823099</v>
      </c>
      <c r="I19" s="24"/>
      <c r="J19" s="25"/>
      <c r="K19" s="22">
        <v>107.823099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107.823099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2862.5218752440605</v>
      </c>
      <c r="M20" s="76"/>
      <c r="N20" s="76"/>
      <c r="O20" s="76">
        <v>93.836040460373667</v>
      </c>
      <c r="P20" s="76">
        <v>512.8107326249999</v>
      </c>
      <c r="Q20" s="76">
        <v>211.18709201691919</v>
      </c>
      <c r="R20" s="76">
        <v>0</v>
      </c>
      <c r="S20" s="76">
        <v>911.20241654224174</v>
      </c>
      <c r="T20" s="76">
        <v>38.67978823546904</v>
      </c>
      <c r="U20" s="76">
        <v>1069.8609246890569</v>
      </c>
      <c r="V20" s="76"/>
      <c r="W20" s="76">
        <v>24.944880675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2862.5218752440605</v>
      </c>
    </row>
    <row r="21" spans="1:44" ht="12.75" customHeight="1">
      <c r="A21" s="93" t="s">
        <v>7</v>
      </c>
      <c r="B21" s="94"/>
      <c r="C21" s="95">
        <f>SUM(C22:C24)</f>
        <v>18.991539440807998</v>
      </c>
      <c r="D21" s="96">
        <f>SUM(D22:D24)</f>
        <v>-16.134230000000002</v>
      </c>
      <c r="E21" s="97">
        <f>SUM(E22:E24)</f>
        <v>35.125769440808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-21.155370059841182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-0.17762937777777774</v>
      </c>
      <c r="Q21" s="97">
        <f t="shared" si="15"/>
        <v>260.95831978944</v>
      </c>
      <c r="R21" s="97">
        <f t="shared" si="15"/>
        <v>-262.50909865247996</v>
      </c>
      <c r="S21" s="97">
        <f t="shared" si="15"/>
        <v>5.625698720338983</v>
      </c>
      <c r="T21" s="97">
        <f t="shared" si="15"/>
        <v>0</v>
      </c>
      <c r="U21" s="97">
        <f t="shared" si="15"/>
        <v>-6.0611210985543931</v>
      </c>
      <c r="V21" s="97">
        <f t="shared" si="15"/>
        <v>-18.991539440808001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-331.73431991794837</v>
      </c>
      <c r="AC21" s="101">
        <f t="shared" si="17"/>
        <v>-77.549156461026783</v>
      </c>
      <c r="AD21" s="97">
        <f t="shared" si="17"/>
        <v>-254.14868573599998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-3.6477720921600003E-2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331.73431991794837</v>
      </c>
      <c r="AP21" s="100">
        <f t="shared" si="17"/>
        <v>0</v>
      </c>
      <c r="AQ21" s="102">
        <f t="shared" si="17"/>
        <v>-2.1638306190331846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-331.73431991794837</v>
      </c>
      <c r="AC22" s="68">
        <f>-AC2</f>
        <v>-77.549156461026783</v>
      </c>
      <c r="AD22" s="64">
        <f>-AD2</f>
        <v>-254.14868573599998</v>
      </c>
      <c r="AE22" s="64"/>
      <c r="AF22" s="64"/>
      <c r="AG22" s="127"/>
      <c r="AH22" s="127"/>
      <c r="AI22" s="64"/>
      <c r="AJ22" s="64"/>
      <c r="AK22" s="64">
        <v>-3.6477720921600003E-2</v>
      </c>
      <c r="AL22" s="64"/>
      <c r="AM22" s="219"/>
      <c r="AN22" s="69"/>
      <c r="AO22" s="66">
        <f>-(C22+H22+L22+AA22+AB22)</f>
        <v>331.73431991794837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18.991539440807998</v>
      </c>
      <c r="D24" s="207">
        <v>-16.134230000000002</v>
      </c>
      <c r="E24" s="36">
        <f>-D24-V24</f>
        <v>35.125769440808</v>
      </c>
      <c r="F24" s="33"/>
      <c r="G24" s="33">
        <v>0</v>
      </c>
      <c r="H24" s="34"/>
      <c r="I24" s="39"/>
      <c r="J24" s="36"/>
      <c r="K24" s="33"/>
      <c r="L24" s="34">
        <f>SUM(N24:Z24)</f>
        <v>-21.155370059841182</v>
      </c>
      <c r="M24" s="36"/>
      <c r="N24" s="36">
        <v>0</v>
      </c>
      <c r="O24" s="36"/>
      <c r="P24" s="36">
        <v>-0.17762937777777774</v>
      </c>
      <c r="Q24" s="36">
        <v>260.95831978944</v>
      </c>
      <c r="R24" s="36">
        <v>-262.50909865247996</v>
      </c>
      <c r="S24" s="36">
        <v>5.625698720338983</v>
      </c>
      <c r="T24" s="36"/>
      <c r="U24" s="36">
        <v>-6.0611210985543931</v>
      </c>
      <c r="V24" s="33">
        <v>-18.991539440808001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-2.1638306190331846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20.537861033541247</v>
      </c>
      <c r="I25" s="104">
        <v>20.537861033541247</v>
      </c>
      <c r="J25" s="105"/>
      <c r="K25" s="104"/>
      <c r="L25" s="88">
        <f>SUM(O25:Z25)</f>
        <v>116.1481500754339</v>
      </c>
      <c r="M25" s="105"/>
      <c r="N25" s="105"/>
      <c r="O25" s="105">
        <v>88.319783385173665</v>
      </c>
      <c r="P25" s="105"/>
      <c r="Q25" s="105"/>
      <c r="R25" s="105"/>
      <c r="S25" s="105">
        <v>23.217553064632316</v>
      </c>
      <c r="T25" s="105">
        <v>3.1807158879380455</v>
      </c>
      <c r="U25" s="105">
        <v>1.4300977376898822</v>
      </c>
      <c r="V25" s="105"/>
      <c r="W25" s="105"/>
      <c r="X25" s="105"/>
      <c r="Y25" s="105"/>
      <c r="Z25" s="104"/>
      <c r="AA25" s="88">
        <v>82.046312211196764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283.94047620213655</v>
      </c>
      <c r="AP25" s="89"/>
      <c r="AQ25" s="107">
        <f>C25+H25+L25+AA25+AB25+AN25+AO25+AP25</f>
        <v>502.67279952230848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387.29959589145562</v>
      </c>
      <c r="D26" s="108">
        <f t="shared" si="20"/>
        <v>309.51186238091248</v>
      </c>
      <c r="E26" s="46">
        <f t="shared" si="20"/>
        <v>66.258337484925192</v>
      </c>
      <c r="F26" s="46">
        <f t="shared" si="20"/>
        <v>0</v>
      </c>
      <c r="G26" s="46">
        <f t="shared" si="20"/>
        <v>11.529396025618318</v>
      </c>
      <c r="H26" s="47">
        <f t="shared" si="20"/>
        <v>270.21079475242175</v>
      </c>
      <c r="I26" s="108">
        <f t="shared" si="20"/>
        <v>0.23699275242179851</v>
      </c>
      <c r="J26" s="46">
        <f t="shared" si="20"/>
        <v>169.45444400000002</v>
      </c>
      <c r="K26" s="109">
        <f t="shared" si="20"/>
        <v>100.519358</v>
      </c>
      <c r="L26" s="47">
        <f t="shared" si="20"/>
        <v>7627.6601266751422</v>
      </c>
      <c r="M26" s="46">
        <f t="shared" si="20"/>
        <v>-15.338999999999942</v>
      </c>
      <c r="N26" s="46">
        <f t="shared" si="20"/>
        <v>0</v>
      </c>
      <c r="O26" s="46">
        <f t="shared" si="20"/>
        <v>0</v>
      </c>
      <c r="P26" s="46">
        <f t="shared" si="20"/>
        <v>1612.6410512638822</v>
      </c>
      <c r="Q26" s="46">
        <f t="shared" si="20"/>
        <v>998.69388386644255</v>
      </c>
      <c r="R26" s="46">
        <f t="shared" si="20"/>
        <v>892.76759310605553</v>
      </c>
      <c r="S26" s="46">
        <f t="shared" si="20"/>
        <v>243.11431457095838</v>
      </c>
      <c r="T26" s="46">
        <f t="shared" si="20"/>
        <v>118.4572853504032</v>
      </c>
      <c r="U26" s="46">
        <f t="shared" si="20"/>
        <v>3384.0202593902227</v>
      </c>
      <c r="V26" s="46">
        <f t="shared" si="20"/>
        <v>130.48151912717947</v>
      </c>
      <c r="W26" s="46">
        <f t="shared" si="20"/>
        <v>7.1054273576010019E-15</v>
      </c>
      <c r="X26" s="46">
        <f t="shared" si="20"/>
        <v>224.81187200000002</v>
      </c>
      <c r="Y26" s="46">
        <f t="shared" si="20"/>
        <v>1.5533779999999999</v>
      </c>
      <c r="Z26" s="109">
        <f t="shared" si="20"/>
        <v>36.457970000000003</v>
      </c>
      <c r="AA26" s="47">
        <f t="shared" si="20"/>
        <v>1454.4361973477069</v>
      </c>
      <c r="AB26" s="45">
        <f t="shared" si="20"/>
        <v>284.71197004223291</v>
      </c>
      <c r="AC26" s="110">
        <f t="shared" si="20"/>
        <v>0</v>
      </c>
      <c r="AD26" s="110">
        <f t="shared" si="20"/>
        <v>0</v>
      </c>
      <c r="AE26" s="110">
        <f t="shared" si="20"/>
        <v>174.19136043962257</v>
      </c>
      <c r="AF26" s="110">
        <f t="shared" si="20"/>
        <v>5.1048760453559998</v>
      </c>
      <c r="AG26" s="110">
        <f t="shared" si="20"/>
        <v>0</v>
      </c>
      <c r="AH26" s="110">
        <f t="shared" si="20"/>
        <v>7.8630457232826076</v>
      </c>
      <c r="AI26" s="110">
        <f t="shared" si="20"/>
        <v>54.881241484512003</v>
      </c>
      <c r="AJ26" s="110">
        <f t="shared" ref="AJ26" si="21">AJ7-AJ9+AJ15+AJ21-AJ25</f>
        <v>22.805955458351999</v>
      </c>
      <c r="AK26" s="110">
        <f t="shared" si="20"/>
        <v>0</v>
      </c>
      <c r="AL26" s="110">
        <f t="shared" si="20"/>
        <v>5.3943804868063152</v>
      </c>
      <c r="AM26" s="226">
        <f t="shared" si="20"/>
        <v>14.471110404301248</v>
      </c>
      <c r="AN26" s="45">
        <f t="shared" si="20"/>
        <v>12.909895763940002</v>
      </c>
      <c r="AO26" s="47">
        <f t="shared" si="20"/>
        <v>2153.5570291306731</v>
      </c>
      <c r="AP26" s="45">
        <f t="shared" si="20"/>
        <v>0</v>
      </c>
      <c r="AQ26" s="48">
        <f>C26+H26+L26+AA26+AB26+AN26+AO26+AP26</f>
        <v>12190.785609603572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262.82322000000005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224.81187200000002</v>
      </c>
      <c r="Y27" s="54">
        <f t="shared" si="23"/>
        <v>1.5533779999999999</v>
      </c>
      <c r="Z27" s="54">
        <f t="shared" si="23"/>
        <v>36.457970000000003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262.82322000000005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262.82322000000005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224.81187200000002</v>
      </c>
      <c r="Y28" s="97">
        <f>Y26</f>
        <v>1.5533779999999999</v>
      </c>
      <c r="Z28" s="97">
        <f>Z26</f>
        <v>36.457970000000003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98"/>
      <c r="AN28" s="115"/>
      <c r="AO28" s="115"/>
      <c r="AP28" s="116"/>
      <c r="AQ28" s="102">
        <f t="shared" ref="AQ28:AQ72" si="24">C28+H28+L28+AA28+AB28+AN28+AO28+AP28</f>
        <v>262.82322000000005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379.46387562786782</v>
      </c>
      <c r="D29" s="53">
        <f t="shared" si="25"/>
        <v>297.0736377953009</v>
      </c>
      <c r="E29" s="54">
        <f t="shared" si="25"/>
        <v>70.498776495583854</v>
      </c>
      <c r="F29" s="55">
        <f t="shared" si="25"/>
        <v>0</v>
      </c>
      <c r="G29" s="55">
        <f t="shared" si="25"/>
        <v>11.891461336983122</v>
      </c>
      <c r="H29" s="56">
        <f t="shared" si="25"/>
        <v>272.86827172175998</v>
      </c>
      <c r="I29" s="53">
        <f t="shared" si="25"/>
        <v>0.57242872175999993</v>
      </c>
      <c r="J29" s="53">
        <f t="shared" si="25"/>
        <v>168.585556</v>
      </c>
      <c r="K29" s="53">
        <f t="shared" si="25"/>
        <v>103.71028700000001</v>
      </c>
      <c r="L29" s="56">
        <f t="shared" si="25"/>
        <v>7394.0121041017583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1636.3154893351109</v>
      </c>
      <c r="Q29" s="54">
        <f t="shared" si="25"/>
        <v>1058.4205632000001</v>
      </c>
      <c r="R29" s="54">
        <f t="shared" si="25"/>
        <v>766.91674013164641</v>
      </c>
      <c r="S29" s="54">
        <f t="shared" si="25"/>
        <v>266.23364814026479</v>
      </c>
      <c r="T29" s="54">
        <f t="shared" si="25"/>
        <v>114.76262708076902</v>
      </c>
      <c r="U29" s="54">
        <f t="shared" si="25"/>
        <v>3420.2947986528511</v>
      </c>
      <c r="V29" s="54">
        <f t="shared" si="25"/>
        <v>130.01723756111539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3">
        <f t="shared" si="25"/>
        <v>0</v>
      </c>
      <c r="AA29" s="47">
        <f t="shared" si="25"/>
        <v>1461.3322382129361</v>
      </c>
      <c r="AB29" s="57">
        <f t="shared" si="25"/>
        <v>282.22171163312106</v>
      </c>
      <c r="AC29" s="58">
        <f t="shared" si="25"/>
        <v>0</v>
      </c>
      <c r="AD29" s="54">
        <f t="shared" si="25"/>
        <v>0</v>
      </c>
      <c r="AE29" s="54">
        <f t="shared" si="25"/>
        <v>171.97269829562259</v>
      </c>
      <c r="AF29" s="54">
        <f t="shared" ref="AF29" si="27">AF30+AF45+AF56+AF58+AF65+AF70+AF71</f>
        <v>5.1048760453559998</v>
      </c>
      <c r="AG29" s="54">
        <f t="shared" si="25"/>
        <v>0</v>
      </c>
      <c r="AH29" s="54">
        <f t="shared" si="25"/>
        <v>7.8630457232826085</v>
      </c>
      <c r="AI29" s="54">
        <f t="shared" si="25"/>
        <v>54.60964519915008</v>
      </c>
      <c r="AJ29" s="54">
        <f t="shared" ref="AJ29" si="28">AJ30+AJ45+AJ56+AJ58+AJ65+AJ70+AJ71</f>
        <v>22.80595547860224</v>
      </c>
      <c r="AK29" s="54">
        <f t="shared" si="25"/>
        <v>0</v>
      </c>
      <c r="AL29" s="54">
        <f t="shared" ref="AL29" si="29">AL30+AL45+AL56+AL58+AL65+AL70+AL71</f>
        <v>5.3943804868063161</v>
      </c>
      <c r="AM29" s="55">
        <f t="shared" si="25"/>
        <v>14.471110404301246</v>
      </c>
      <c r="AN29" s="56">
        <f t="shared" si="25"/>
        <v>12.909895763940002</v>
      </c>
      <c r="AO29" s="56">
        <f>AO30+AO45+AO56+AO58+AO65+AO70+AO71</f>
        <v>2173.1964914299178</v>
      </c>
      <c r="AP29" s="57">
        <f t="shared" si="25"/>
        <v>0</v>
      </c>
      <c r="AQ29" s="48">
        <f t="shared" si="25"/>
        <v>11976.0045884913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112.44486935400001</v>
      </c>
      <c r="D30" s="120">
        <v>112.44486935400002</v>
      </c>
      <c r="E30" s="120">
        <v>0</v>
      </c>
      <c r="F30" s="121"/>
      <c r="G30" s="121"/>
      <c r="H30" s="122">
        <f>SUM(H31:H44)</f>
        <v>1.16959272176</v>
      </c>
      <c r="I30" s="119">
        <f t="shared" ref="I30:K30" si="30">SUM(I31:I44)</f>
        <v>0.57242872175999993</v>
      </c>
      <c r="J30" s="120">
        <f t="shared" si="30"/>
        <v>0</v>
      </c>
      <c r="K30" s="120">
        <f t="shared" si="30"/>
        <v>0.59716400000000003</v>
      </c>
      <c r="L30" s="122">
        <f>SUM(L31:L44)</f>
        <v>554.62454663707376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8.435850301603967</v>
      </c>
      <c r="R30" s="120">
        <f>SUM(R31:R44)</f>
        <v>0</v>
      </c>
      <c r="S30" s="120">
        <v>259.33567793709091</v>
      </c>
      <c r="T30" s="120">
        <v>26.836881325362501</v>
      </c>
      <c r="U30" s="120">
        <v>143.8799331023294</v>
      </c>
      <c r="V30" s="120">
        <v>115.08520397068689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531.12795771724598</v>
      </c>
      <c r="AB30" s="123">
        <f t="shared" ref="AB30:AN30" si="31">SUM(AB31:AB44)</f>
        <v>140.00302302041331</v>
      </c>
      <c r="AC30" s="176">
        <f t="shared" si="31"/>
        <v>0</v>
      </c>
      <c r="AD30" s="120">
        <f t="shared" si="31"/>
        <v>0</v>
      </c>
      <c r="AE30" s="120">
        <f t="shared" si="31"/>
        <v>130.77503811505733</v>
      </c>
      <c r="AF30" s="120">
        <f t="shared" ref="AF30" si="32">SUM(AF31:AF44)</f>
        <v>5.1048760453559998</v>
      </c>
      <c r="AG30" s="120">
        <f t="shared" si="31"/>
        <v>0</v>
      </c>
      <c r="AH30" s="120">
        <f t="shared" si="31"/>
        <v>4.1231088600000003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12.909895763940002</v>
      </c>
      <c r="AO30" s="122">
        <v>548.91323331957551</v>
      </c>
      <c r="AP30" s="123">
        <f>SUM(AP31:AP44)</f>
        <v>0</v>
      </c>
      <c r="AQ30" s="59">
        <f t="shared" ref="AQ30" si="35">C30+H30+L30+AA30+AB30+AN30+AO30+AP30</f>
        <v>1901.1931185340086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5.6255801974799285E-4</v>
      </c>
      <c r="D31" s="68">
        <v>5.6255801974799285E-4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36.390987729898939</v>
      </c>
      <c r="M31" s="127"/>
      <c r="N31" s="127"/>
      <c r="O31" s="127"/>
      <c r="P31" s="128"/>
      <c r="Q31" s="69">
        <v>0.24</v>
      </c>
      <c r="R31" s="223"/>
      <c r="S31" s="69">
        <v>3.9861248675211178</v>
      </c>
      <c r="T31" s="69">
        <v>0.3750798299298202</v>
      </c>
      <c r="U31" s="69">
        <v>31.753</v>
      </c>
      <c r="V31" s="69">
        <v>3.6783032448000005E-2</v>
      </c>
      <c r="W31" s="223"/>
      <c r="X31" s="126"/>
      <c r="Y31" s="127"/>
      <c r="Z31" s="127"/>
      <c r="AA31" s="70">
        <v>11.142916000496754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128"/>
      <c r="AN31" s="130"/>
      <c r="AO31" s="70">
        <v>44.426105161051488</v>
      </c>
      <c r="AP31" s="131"/>
      <c r="AQ31" s="71">
        <f t="shared" si="24"/>
        <v>91.960571449466926</v>
      </c>
    </row>
    <row r="32" spans="1:44" ht="12.75" customHeight="1">
      <c r="A32" s="166" t="s">
        <v>110</v>
      </c>
      <c r="B32" s="206" t="s">
        <v>122</v>
      </c>
      <c r="C32" s="19">
        <f t="shared" si="36"/>
        <v>15.841867506</v>
      </c>
      <c r="D32" s="27">
        <v>15.841867506</v>
      </c>
      <c r="E32" s="212"/>
      <c r="F32" s="212"/>
      <c r="G32" s="350"/>
      <c r="H32" s="23">
        <f t="shared" si="37"/>
        <v>0.57242872175999993</v>
      </c>
      <c r="I32" s="24">
        <v>0.57242872175999993</v>
      </c>
      <c r="J32" s="25"/>
      <c r="K32" s="25"/>
      <c r="L32" s="23">
        <f t="shared" si="38"/>
        <v>97.167264160700356</v>
      </c>
      <c r="M32" s="25"/>
      <c r="N32" s="25"/>
      <c r="O32" s="25"/>
      <c r="P32" s="128"/>
      <c r="Q32" s="212">
        <v>1.5760000000000001</v>
      </c>
      <c r="R32" s="212"/>
      <c r="S32" s="212">
        <v>74.20735999348193</v>
      </c>
      <c r="T32" s="212">
        <v>7.833904167218436</v>
      </c>
      <c r="U32" s="212">
        <v>13.550000000000002</v>
      </c>
      <c r="V32" s="212">
        <v>0</v>
      </c>
      <c r="W32" s="212"/>
      <c r="X32" s="126"/>
      <c r="Y32" s="127"/>
      <c r="Z32" s="25"/>
      <c r="AA32" s="28">
        <v>153.24533617250412</v>
      </c>
      <c r="AB32" s="26">
        <f t="shared" si="39"/>
        <v>38.988390853920002</v>
      </c>
      <c r="AC32" s="27"/>
      <c r="AD32" s="25"/>
      <c r="AE32" s="25">
        <v>34.86528199392</v>
      </c>
      <c r="AF32" s="25"/>
      <c r="AG32" s="127"/>
      <c r="AH32" s="127">
        <v>4.1231088600000003</v>
      </c>
      <c r="AI32" s="127"/>
      <c r="AJ32" s="127"/>
      <c r="AK32" s="25"/>
      <c r="AL32" s="25"/>
      <c r="AM32" s="22"/>
      <c r="AN32" s="28"/>
      <c r="AO32" s="28">
        <v>120.62280493674757</v>
      </c>
      <c r="AP32" s="26"/>
      <c r="AQ32" s="29">
        <f t="shared" si="24"/>
        <v>426.43809235163206</v>
      </c>
    </row>
    <row r="33" spans="1:44" ht="12.75" customHeight="1">
      <c r="A33" s="166" t="s">
        <v>16</v>
      </c>
      <c r="B33" s="133" t="s">
        <v>14</v>
      </c>
      <c r="C33" s="19">
        <f t="shared" si="36"/>
        <v>0.25202599284710081</v>
      </c>
      <c r="D33" s="27">
        <v>0.25202599284710081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7.1985710960495544</v>
      </c>
      <c r="M33" s="25"/>
      <c r="N33" s="25"/>
      <c r="O33" s="25"/>
      <c r="P33" s="128"/>
      <c r="Q33" s="212">
        <v>0.15300000000000002</v>
      </c>
      <c r="R33" s="212"/>
      <c r="S33" s="212">
        <v>1.6423518767468985</v>
      </c>
      <c r="T33" s="212">
        <v>4.4302192193026562</v>
      </c>
      <c r="U33" s="212">
        <v>0.97299999999999998</v>
      </c>
      <c r="V33" s="212">
        <v>0</v>
      </c>
      <c r="W33" s="212"/>
      <c r="X33" s="126"/>
      <c r="Y33" s="127"/>
      <c r="Z33" s="25"/>
      <c r="AA33" s="28">
        <v>2.7968991604180857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5"/>
      <c r="AL33" s="25"/>
      <c r="AM33" s="22"/>
      <c r="AN33" s="28"/>
      <c r="AO33" s="28">
        <v>3.8912746994822713</v>
      </c>
      <c r="AP33" s="26"/>
      <c r="AQ33" s="29">
        <f t="shared" si="24"/>
        <v>14.138770948797013</v>
      </c>
    </row>
    <row r="34" spans="1:44" ht="12.75" customHeight="1">
      <c r="A34" s="166" t="s">
        <v>18</v>
      </c>
      <c r="B34" s="133" t="s">
        <v>123</v>
      </c>
      <c r="C34" s="305">
        <f t="shared" si="36"/>
        <v>0.30575028373303414</v>
      </c>
      <c r="D34" s="27">
        <v>0.30575028373303414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4.2891626464196921</v>
      </c>
      <c r="M34" s="25"/>
      <c r="N34" s="25"/>
      <c r="O34" s="25"/>
      <c r="P34" s="128"/>
      <c r="Q34" s="212">
        <v>0.20100000000000001</v>
      </c>
      <c r="R34" s="212"/>
      <c r="S34" s="212">
        <v>0.57952781067501224</v>
      </c>
      <c r="T34" s="212">
        <v>0.94263483574467954</v>
      </c>
      <c r="U34" s="212">
        <v>2.5659999999999998</v>
      </c>
      <c r="V34" s="212">
        <v>0</v>
      </c>
      <c r="W34" s="212"/>
      <c r="X34" s="126"/>
      <c r="Y34" s="127"/>
      <c r="Z34" s="25"/>
      <c r="AA34" s="28">
        <v>6.4993986334437803</v>
      </c>
      <c r="AB34" s="26">
        <f t="shared" si="39"/>
        <v>84.813933225137319</v>
      </c>
      <c r="AC34" s="27"/>
      <c r="AD34" s="25"/>
      <c r="AE34" s="25">
        <v>84.813933225137319</v>
      </c>
      <c r="AF34" s="25"/>
      <c r="AG34" s="127"/>
      <c r="AH34" s="127"/>
      <c r="AI34" s="127"/>
      <c r="AJ34" s="127"/>
      <c r="AK34" s="25"/>
      <c r="AL34" s="25"/>
      <c r="AM34" s="22"/>
      <c r="AN34" s="28"/>
      <c r="AO34" s="28">
        <v>21.663250648977801</v>
      </c>
      <c r="AP34" s="26"/>
      <c r="AQ34" s="29">
        <f t="shared" si="24"/>
        <v>117.57149543771163</v>
      </c>
    </row>
    <row r="35" spans="1:44" ht="12.75" customHeight="1">
      <c r="A35" s="166" t="s">
        <v>20</v>
      </c>
      <c r="B35" s="133" t="s">
        <v>124</v>
      </c>
      <c r="C35" s="305">
        <f t="shared" si="36"/>
        <v>0.29646807640719219</v>
      </c>
      <c r="D35" s="27">
        <v>0.29646807640719219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3.2680758634386682</v>
      </c>
      <c r="M35" s="25"/>
      <c r="N35" s="25"/>
      <c r="O35" s="25"/>
      <c r="P35" s="128"/>
      <c r="Q35" s="212">
        <v>0.13900000000000001</v>
      </c>
      <c r="R35" s="212"/>
      <c r="S35" s="212">
        <v>1.3429648158815783</v>
      </c>
      <c r="T35" s="212">
        <v>0.39811104755708987</v>
      </c>
      <c r="U35" s="212">
        <v>1.3879999999999999</v>
      </c>
      <c r="V35" s="212">
        <v>0</v>
      </c>
      <c r="W35" s="212"/>
      <c r="X35" s="126"/>
      <c r="Y35" s="127"/>
      <c r="Z35" s="25"/>
      <c r="AA35" s="28">
        <v>7.1287418109779486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5"/>
      <c r="AL35" s="25"/>
      <c r="AM35" s="22"/>
      <c r="AN35" s="28"/>
      <c r="AO35" s="28">
        <v>9.0221202751484757</v>
      </c>
      <c r="AP35" s="26"/>
      <c r="AQ35" s="29">
        <f t="shared" si="24"/>
        <v>19.715406025972285</v>
      </c>
    </row>
    <row r="36" spans="1:44" ht="12.75" customHeight="1">
      <c r="A36" s="166" t="s">
        <v>22</v>
      </c>
      <c r="B36" s="133" t="s">
        <v>125</v>
      </c>
      <c r="C36" s="19">
        <f t="shared" si="36"/>
        <v>0.4258564209492306</v>
      </c>
      <c r="D36" s="132">
        <v>0.4258564209492306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39.911701574533623</v>
      </c>
      <c r="M36" s="25"/>
      <c r="N36" s="25"/>
      <c r="O36" s="25"/>
      <c r="P36" s="128"/>
      <c r="Q36" s="223">
        <v>0.72199999999999998</v>
      </c>
      <c r="R36" s="212"/>
      <c r="S36" s="223">
        <v>17.653144196022975</v>
      </c>
      <c r="T36" s="223">
        <v>1.5727031465478423</v>
      </c>
      <c r="U36" s="223">
        <v>8.5810000000000013</v>
      </c>
      <c r="V36" s="223">
        <v>11.382854231962799</v>
      </c>
      <c r="W36" s="212"/>
      <c r="X36" s="126"/>
      <c r="Y36" s="127"/>
      <c r="Z36" s="25"/>
      <c r="AA36" s="130">
        <v>80.286753105584097</v>
      </c>
      <c r="AB36" s="26">
        <f t="shared" si="39"/>
        <v>1.0101239999999998</v>
      </c>
      <c r="AC36" s="27"/>
      <c r="AD36" s="25"/>
      <c r="AE36" s="25">
        <v>1.0101239999999998</v>
      </c>
      <c r="AF36" s="25"/>
      <c r="AG36" s="127"/>
      <c r="AH36" s="127"/>
      <c r="AI36" s="127"/>
      <c r="AJ36" s="127"/>
      <c r="AK36" s="25"/>
      <c r="AL36" s="25"/>
      <c r="AM36" s="22"/>
      <c r="AN36" s="28"/>
      <c r="AO36" s="130">
        <v>103.22663083061177</v>
      </c>
      <c r="AP36" s="26"/>
      <c r="AQ36" s="29">
        <f t="shared" si="24"/>
        <v>224.86106593167872</v>
      </c>
    </row>
    <row r="37" spans="1:44" ht="12.75" customHeight="1">
      <c r="A37" s="166" t="s">
        <v>24</v>
      </c>
      <c r="B37" s="133" t="s">
        <v>126</v>
      </c>
      <c r="C37" s="19">
        <f t="shared" si="36"/>
        <v>0.42107467778137264</v>
      </c>
      <c r="D37" s="27">
        <v>0.42107467778137264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4.7083800522267705</v>
      </c>
      <c r="M37" s="25"/>
      <c r="N37" s="25"/>
      <c r="O37" s="25"/>
      <c r="P37" s="128"/>
      <c r="Q37" s="212">
        <v>0.35299999999999998</v>
      </c>
      <c r="R37" s="212"/>
      <c r="S37" s="212">
        <v>0.11333938732758543</v>
      </c>
      <c r="T37" s="212">
        <v>1.2420406648991853</v>
      </c>
      <c r="U37" s="212">
        <v>3</v>
      </c>
      <c r="V37" s="212">
        <v>0</v>
      </c>
      <c r="W37" s="212"/>
      <c r="X37" s="126"/>
      <c r="Y37" s="127"/>
      <c r="Z37" s="25"/>
      <c r="AA37" s="28">
        <v>8.6315370349080247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5"/>
      <c r="AL37" s="25"/>
      <c r="AM37" s="22"/>
      <c r="AN37" s="28"/>
      <c r="AO37" s="28">
        <v>19.34133211679104</v>
      </c>
      <c r="AP37" s="26"/>
      <c r="AQ37" s="29">
        <f t="shared" si="24"/>
        <v>33.102323881707207</v>
      </c>
    </row>
    <row r="38" spans="1:44" ht="12.75" customHeight="1">
      <c r="A38" s="166" t="s">
        <v>26</v>
      </c>
      <c r="B38" s="133" t="s">
        <v>127</v>
      </c>
      <c r="C38" s="19">
        <f t="shared" si="36"/>
        <v>92.785764405000009</v>
      </c>
      <c r="D38" s="27">
        <v>92.785764405000009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141.82305346370237</v>
      </c>
      <c r="M38" s="25"/>
      <c r="N38" s="25"/>
      <c r="O38" s="25"/>
      <c r="P38" s="128"/>
      <c r="Q38" s="212">
        <v>1.2470000000000001</v>
      </c>
      <c r="R38" s="212"/>
      <c r="S38" s="212">
        <v>11.95195916554481</v>
      </c>
      <c r="T38" s="212">
        <v>2.6025275918814716</v>
      </c>
      <c r="U38" s="212">
        <v>22.356000000000002</v>
      </c>
      <c r="V38" s="212">
        <v>103.6655667062761</v>
      </c>
      <c r="W38" s="212"/>
      <c r="X38" s="126"/>
      <c r="Y38" s="127"/>
      <c r="Z38" s="25"/>
      <c r="AA38" s="28">
        <v>24.826089917585975</v>
      </c>
      <c r="AB38" s="26">
        <f t="shared" si="39"/>
        <v>15.190574941355997</v>
      </c>
      <c r="AC38" s="27"/>
      <c r="AD38" s="25"/>
      <c r="AE38" s="25">
        <v>10.085698895999998</v>
      </c>
      <c r="AF38" s="25">
        <v>5.1048760453559998</v>
      </c>
      <c r="AG38" s="127"/>
      <c r="AH38" s="127"/>
      <c r="AI38" s="127"/>
      <c r="AJ38" s="127"/>
      <c r="AK38" s="25"/>
      <c r="AL38" s="25"/>
      <c r="AM38" s="22"/>
      <c r="AN38" s="28">
        <v>12.909895763940002</v>
      </c>
      <c r="AO38" s="28">
        <v>55.094275857242344</v>
      </c>
      <c r="AP38" s="26"/>
      <c r="AQ38" s="29">
        <f t="shared" si="24"/>
        <v>342.6296543488267</v>
      </c>
    </row>
    <row r="39" spans="1:44" ht="12.75" customHeight="1">
      <c r="A39" s="166" t="s">
        <v>28</v>
      </c>
      <c r="B39" s="133" t="s">
        <v>128</v>
      </c>
      <c r="C39" s="19">
        <f t="shared" si="36"/>
        <v>0.61937637974254012</v>
      </c>
      <c r="D39" s="27">
        <v>0.61937637974254012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139.16828119061603</v>
      </c>
      <c r="M39" s="25"/>
      <c r="N39" s="25"/>
      <c r="O39" s="25"/>
      <c r="P39" s="128"/>
      <c r="Q39" s="212">
        <v>0.54500000000000004</v>
      </c>
      <c r="R39" s="212"/>
      <c r="S39" s="212">
        <v>133.02000000000001</v>
      </c>
      <c r="T39" s="212">
        <v>1.6302811906160164</v>
      </c>
      <c r="U39" s="212">
        <v>3.9729999999999999</v>
      </c>
      <c r="V39" s="212">
        <v>0</v>
      </c>
      <c r="W39" s="212"/>
      <c r="X39" s="126"/>
      <c r="Y39" s="127"/>
      <c r="Z39" s="25"/>
      <c r="AA39" s="28">
        <v>193.59086538232228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5"/>
      <c r="AL39" s="25"/>
      <c r="AM39" s="22"/>
      <c r="AN39" s="28"/>
      <c r="AO39" s="28">
        <v>37.845738189569261</v>
      </c>
      <c r="AP39" s="26"/>
      <c r="AQ39" s="29">
        <f t="shared" si="24"/>
        <v>371.2242611422501</v>
      </c>
    </row>
    <row r="40" spans="1:44" ht="12.75" customHeight="1">
      <c r="A40" s="166" t="s">
        <v>30</v>
      </c>
      <c r="B40" s="133" t="s">
        <v>129</v>
      </c>
      <c r="C40" s="19">
        <f t="shared" si="36"/>
        <v>0.30968818987127006</v>
      </c>
      <c r="D40" s="27">
        <v>0.30968818987127006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4.9148264475172452</v>
      </c>
      <c r="M40" s="25"/>
      <c r="N40" s="25"/>
      <c r="O40" s="25"/>
      <c r="P40" s="128"/>
      <c r="Q40" s="212">
        <v>0.44400000000000001</v>
      </c>
      <c r="R40" s="212"/>
      <c r="S40" s="212">
        <v>0.61802043278626784</v>
      </c>
      <c r="T40" s="212">
        <v>1.4378060147309772</v>
      </c>
      <c r="U40" s="212">
        <v>2.415</v>
      </c>
      <c r="V40" s="212">
        <v>0</v>
      </c>
      <c r="W40" s="212"/>
      <c r="X40" s="126"/>
      <c r="Y40" s="127"/>
      <c r="Z40" s="25"/>
      <c r="AA40" s="28">
        <v>6.9636413929754797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5"/>
      <c r="AL40" s="25"/>
      <c r="AM40" s="22"/>
      <c r="AN40" s="28"/>
      <c r="AO40" s="28">
        <v>12.944072676129499</v>
      </c>
      <c r="AP40" s="26"/>
      <c r="AQ40" s="29">
        <f t="shared" si="24"/>
        <v>25.132228706493493</v>
      </c>
    </row>
    <row r="41" spans="1:44" ht="12.75" customHeight="1">
      <c r="A41" s="166" t="s">
        <v>32</v>
      </c>
      <c r="B41" s="133" t="s">
        <v>130</v>
      </c>
      <c r="C41" s="305">
        <f t="shared" si="36"/>
        <v>0.18283135641809767</v>
      </c>
      <c r="D41" s="132">
        <v>0.18283135641809767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3.7019869347886849</v>
      </c>
      <c r="M41" s="25"/>
      <c r="N41" s="25"/>
      <c r="O41" s="25"/>
      <c r="P41" s="128"/>
      <c r="Q41" s="223">
        <v>0.28499999999999998</v>
      </c>
      <c r="R41" s="212"/>
      <c r="S41" s="223">
        <v>0.51109648247722483</v>
      </c>
      <c r="T41" s="223">
        <v>1.7108904523114603</v>
      </c>
      <c r="U41" s="223">
        <v>1.1949999999999998</v>
      </c>
      <c r="V41" s="223">
        <v>0</v>
      </c>
      <c r="W41" s="212"/>
      <c r="X41" s="126"/>
      <c r="Y41" s="127"/>
      <c r="Z41" s="25"/>
      <c r="AA41" s="130">
        <v>14.576241854732944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25"/>
      <c r="AL41" s="25"/>
      <c r="AM41" s="22"/>
      <c r="AN41" s="28"/>
      <c r="AO41" s="130">
        <v>59.323005273210889</v>
      </c>
      <c r="AP41" s="26"/>
      <c r="AQ41" s="29">
        <f t="shared" si="24"/>
        <v>77.784065419150608</v>
      </c>
    </row>
    <row r="42" spans="1:44" ht="12.75" customHeight="1">
      <c r="A42" s="166" t="s">
        <v>34</v>
      </c>
      <c r="B42" s="133" t="s">
        <v>131</v>
      </c>
      <c r="C42" s="19">
        <f t="shared" si="36"/>
        <v>0.26355843225193465</v>
      </c>
      <c r="D42" s="27">
        <v>0.26355843225193465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2.4920690569674493</v>
      </c>
      <c r="M42" s="25"/>
      <c r="N42" s="25"/>
      <c r="O42" s="25"/>
      <c r="P42" s="128"/>
      <c r="Q42" s="212">
        <v>0.54900000000000004</v>
      </c>
      <c r="R42" s="212"/>
      <c r="S42" s="212">
        <v>0.39989557415582033</v>
      </c>
      <c r="T42" s="212">
        <v>0.44417348281162911</v>
      </c>
      <c r="U42" s="212">
        <v>1.099</v>
      </c>
      <c r="V42" s="212">
        <v>0</v>
      </c>
      <c r="W42" s="212"/>
      <c r="X42" s="126"/>
      <c r="Y42" s="127"/>
      <c r="Z42" s="25"/>
      <c r="AA42" s="28">
        <v>1.4739162729263435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25"/>
      <c r="AL42" s="25"/>
      <c r="AM42" s="22"/>
      <c r="AN42" s="28"/>
      <c r="AO42" s="28">
        <v>3.8740184923892236</v>
      </c>
      <c r="AP42" s="26"/>
      <c r="AQ42" s="29">
        <f t="shared" si="24"/>
        <v>8.1035622545349515</v>
      </c>
    </row>
    <row r="43" spans="1:44" ht="12.75" customHeight="1">
      <c r="A43" s="166" t="s">
        <v>36</v>
      </c>
      <c r="B43" s="133" t="s">
        <v>141</v>
      </c>
      <c r="C43" s="305">
        <f t="shared" si="36"/>
        <v>0.6933527593394011</v>
      </c>
      <c r="D43" s="27">
        <v>0.6933527593394011</v>
      </c>
      <c r="E43" s="212"/>
      <c r="F43" s="212"/>
      <c r="G43" s="350"/>
      <c r="H43" s="23">
        <f t="shared" si="37"/>
        <v>0.59716400000000003</v>
      </c>
      <c r="I43" s="24"/>
      <c r="J43" s="25"/>
      <c r="K43" s="25">
        <v>0.59716400000000003</v>
      </c>
      <c r="L43" s="23">
        <f t="shared" si="38"/>
        <v>32.668649700970711</v>
      </c>
      <c r="M43" s="25"/>
      <c r="N43" s="25"/>
      <c r="O43" s="25"/>
      <c r="P43" s="22"/>
      <c r="Q43" s="212">
        <v>1.228</v>
      </c>
      <c r="R43" s="212"/>
      <c r="S43" s="212">
        <v>13.309893334469656</v>
      </c>
      <c r="T43" s="212">
        <v>1.8227563665010558</v>
      </c>
      <c r="U43" s="212">
        <v>15.257</v>
      </c>
      <c r="V43" s="212">
        <v>0</v>
      </c>
      <c r="W43" s="212">
        <v>1.0510000000000019</v>
      </c>
      <c r="X43" s="24"/>
      <c r="Y43" s="25"/>
      <c r="Z43" s="25"/>
      <c r="AA43" s="28">
        <v>18.471086039160856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2"/>
      <c r="AN43" s="28"/>
      <c r="AO43" s="28">
        <v>45.026237696620811</v>
      </c>
      <c r="AP43" s="26"/>
      <c r="AQ43" s="29">
        <f t="shared" si="24"/>
        <v>97.456490196091778</v>
      </c>
    </row>
    <row r="44" spans="1:44" ht="12.75" customHeight="1">
      <c r="A44" s="395" t="s">
        <v>171</v>
      </c>
      <c r="B44" s="396" t="s">
        <v>172</v>
      </c>
      <c r="C44" s="317">
        <f>SUM(D44:G44)</f>
        <v>4.6692315639083402E-2</v>
      </c>
      <c r="D44" s="80">
        <v>4.6692315639083402E-2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36.921536719243576</v>
      </c>
      <c r="M44" s="76"/>
      <c r="N44" s="76"/>
      <c r="O44" s="76"/>
      <c r="P44" s="77"/>
      <c r="Q44" s="213">
        <v>0.75385030160396704</v>
      </c>
      <c r="R44" s="213"/>
      <c r="S44" s="213">
        <v>0</v>
      </c>
      <c r="T44" s="213">
        <v>0.39375331531017838</v>
      </c>
      <c r="U44" s="213">
        <v>35.77393310232943</v>
      </c>
      <c r="V44" s="213">
        <v>0</v>
      </c>
      <c r="W44" s="213"/>
      <c r="X44" s="75"/>
      <c r="Y44" s="76"/>
      <c r="Z44" s="76"/>
      <c r="AA44" s="81">
        <v>1.4945349392092884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77"/>
      <c r="AN44" s="81"/>
      <c r="AO44" s="81">
        <v>12.612366465603083</v>
      </c>
      <c r="AP44" s="79"/>
      <c r="AQ44" s="82">
        <f>C44+H44+L44+AA44+AB44+AN44+AO44+AP44</f>
        <v>51.07513043969503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4782.0597407026398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1636.3154893351109</v>
      </c>
      <c r="Q45" s="307">
        <f t="shared" si="40"/>
        <v>0</v>
      </c>
      <c r="R45" s="307">
        <f t="shared" si="40"/>
        <v>766.91674013164641</v>
      </c>
      <c r="S45" s="307">
        <f t="shared" si="40"/>
        <v>0</v>
      </c>
      <c r="T45" s="307">
        <f t="shared" si="40"/>
        <v>0.58680230000000011</v>
      </c>
      <c r="U45" s="307">
        <f>SUM(U46:U55)</f>
        <v>2378.240708935883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7">
        <f t="shared" si="40"/>
        <v>0</v>
      </c>
      <c r="AA45" s="309">
        <f t="shared" si="40"/>
        <v>1.2905508210490111</v>
      </c>
      <c r="AB45" s="311">
        <f t="shared" si="40"/>
        <v>77.415600677752309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54.60964519915008</v>
      </c>
      <c r="AJ45" s="307">
        <f t="shared" ref="AJ45" si="43">SUM(AJ46:AJ55)</f>
        <v>22.80595547860224</v>
      </c>
      <c r="AK45" s="307">
        <f t="shared" si="40"/>
        <v>0</v>
      </c>
      <c r="AL45" s="307">
        <f t="shared" ref="AL45" si="44">SUM(AL46:AL55)</f>
        <v>0</v>
      </c>
      <c r="AM45" s="308">
        <f t="shared" si="40"/>
        <v>0</v>
      </c>
      <c r="AN45" s="309">
        <f t="shared" si="40"/>
        <v>0</v>
      </c>
      <c r="AO45" s="309">
        <f t="shared" si="40"/>
        <v>3.8538215079999998</v>
      </c>
      <c r="AP45" s="311">
        <f t="shared" si="40"/>
        <v>0</v>
      </c>
      <c r="AQ45" s="314">
        <f t="shared" si="24"/>
        <v>4864.6197137094405</v>
      </c>
      <c r="AR45" s="2"/>
    </row>
    <row r="46" spans="1:44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766.6481368802788</v>
      </c>
      <c r="M46" s="64"/>
      <c r="N46" s="64"/>
      <c r="O46" s="64"/>
      <c r="P46" s="64"/>
      <c r="Q46" s="64"/>
      <c r="R46" s="64"/>
      <c r="S46" s="64"/>
      <c r="T46" s="64"/>
      <c r="U46" s="64">
        <v>766.6481368802788</v>
      </c>
      <c r="V46" s="64"/>
      <c r="W46" s="64"/>
      <c r="X46" s="64"/>
      <c r="Y46" s="64"/>
      <c r="Z46" s="64"/>
      <c r="AA46" s="66">
        <v>0</v>
      </c>
      <c r="AB46" s="67">
        <f t="shared" ref="AB46:AB64" si="48">SUM(AC46:AM46)</f>
        <v>17.966863119721204</v>
      </c>
      <c r="AC46" s="68"/>
      <c r="AD46" s="64"/>
      <c r="AE46" s="64"/>
      <c r="AF46" s="64"/>
      <c r="AG46" s="64"/>
      <c r="AH46" s="64"/>
      <c r="AI46" s="64">
        <v>17.966863119721204</v>
      </c>
      <c r="AJ46" s="64">
        <v>0</v>
      </c>
      <c r="AK46" s="64"/>
      <c r="AL46" s="64"/>
      <c r="AM46" s="65"/>
      <c r="AN46" s="70"/>
      <c r="AO46" s="70"/>
      <c r="AP46" s="67"/>
      <c r="AQ46" s="92">
        <f t="shared" si="24"/>
        <v>784.61500000000001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23">
        <f t="shared" si="47"/>
        <v>365.19916418090378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365.19916418090378</v>
      </c>
      <c r="V47" s="127"/>
      <c r="W47" s="127"/>
      <c r="X47" s="127"/>
      <c r="Y47" s="127"/>
      <c r="Z47" s="127"/>
      <c r="AA47" s="297"/>
      <c r="AB47" s="26">
        <f t="shared" si="48"/>
        <v>8.5586634580180867</v>
      </c>
      <c r="AC47" s="132"/>
      <c r="AD47" s="127"/>
      <c r="AE47" s="127"/>
      <c r="AF47" s="127"/>
      <c r="AG47" s="127"/>
      <c r="AH47" s="127"/>
      <c r="AI47" s="127">
        <v>8.5586634580180867</v>
      </c>
      <c r="AJ47" s="127">
        <v>0</v>
      </c>
      <c r="AK47" s="127"/>
      <c r="AL47" s="127"/>
      <c r="AM47" s="128"/>
      <c r="AN47" s="130"/>
      <c r="AO47" s="130">
        <v>0</v>
      </c>
      <c r="AP47" s="131"/>
      <c r="AQ47" s="29">
        <f t="shared" si="24"/>
        <v>373.75782763892187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2021.8288835377361</v>
      </c>
      <c r="M48" s="25"/>
      <c r="N48" s="25"/>
      <c r="O48" s="25"/>
      <c r="P48" s="25">
        <v>1405.7130669554169</v>
      </c>
      <c r="Q48" s="25"/>
      <c r="R48" s="25"/>
      <c r="S48" s="25"/>
      <c r="T48" s="25">
        <v>0.58680230000000011</v>
      </c>
      <c r="U48" s="25">
        <v>615.52901428231905</v>
      </c>
      <c r="V48" s="25"/>
      <c r="W48" s="25"/>
      <c r="X48" s="25"/>
      <c r="Y48" s="25"/>
      <c r="Z48" s="25"/>
      <c r="AA48" s="23"/>
      <c r="AB48" s="26">
        <f t="shared" si="48"/>
        <v>35.348054556161387</v>
      </c>
      <c r="AC48" s="27"/>
      <c r="AD48" s="25"/>
      <c r="AE48" s="25"/>
      <c r="AF48" s="25"/>
      <c r="AG48" s="25"/>
      <c r="AH48" s="25"/>
      <c r="AI48" s="25">
        <v>15.745669358251984</v>
      </c>
      <c r="AJ48" s="25">
        <v>19.602385197909406</v>
      </c>
      <c r="AK48" s="25"/>
      <c r="AL48" s="25"/>
      <c r="AM48" s="22"/>
      <c r="AN48" s="28"/>
      <c r="AO48" s="28">
        <v>0</v>
      </c>
      <c r="AP48" s="26"/>
      <c r="AQ48" s="29">
        <f t="shared" si="24"/>
        <v>2057.1769380938977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178.4328709755367</v>
      </c>
      <c r="M49" s="25"/>
      <c r="N49" s="25"/>
      <c r="O49" s="25"/>
      <c r="P49" s="25">
        <v>44.595677817007896</v>
      </c>
      <c r="Q49" s="25"/>
      <c r="R49" s="25"/>
      <c r="S49" s="25"/>
      <c r="T49" s="25"/>
      <c r="U49" s="25">
        <v>133.83719315852881</v>
      </c>
      <c r="V49" s="25"/>
      <c r="W49" s="25"/>
      <c r="X49" s="25"/>
      <c r="Y49" s="25"/>
      <c r="Z49" s="25"/>
      <c r="AA49" s="23"/>
      <c r="AB49" s="26">
        <f t="shared" si="48"/>
        <v>3.7584333623754045</v>
      </c>
      <c r="AC49" s="27"/>
      <c r="AD49" s="25"/>
      <c r="AE49" s="25"/>
      <c r="AF49" s="25"/>
      <c r="AG49" s="25"/>
      <c r="AH49" s="25"/>
      <c r="AI49" s="25">
        <v>3.1365556297992887</v>
      </c>
      <c r="AJ49" s="25">
        <v>0.62187773257611589</v>
      </c>
      <c r="AK49" s="25"/>
      <c r="AL49" s="25"/>
      <c r="AM49" s="22"/>
      <c r="AN49" s="28"/>
      <c r="AO49" s="28">
        <v>0</v>
      </c>
      <c r="AP49" s="26"/>
      <c r="AQ49" s="29">
        <f t="shared" si="24"/>
        <v>182.1913043379121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40.044561801015227</v>
      </c>
      <c r="M50" s="25"/>
      <c r="N50" s="25"/>
      <c r="O50" s="25"/>
      <c r="P50" s="25"/>
      <c r="Q50" s="25"/>
      <c r="R50" s="135"/>
      <c r="S50" s="25"/>
      <c r="T50" s="25"/>
      <c r="U50" s="25">
        <v>40.044561801015227</v>
      </c>
      <c r="V50" s="25"/>
      <c r="W50" s="25"/>
      <c r="X50" s="25"/>
      <c r="Y50" s="25"/>
      <c r="Z50" s="25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2"/>
      <c r="AN50" s="28"/>
      <c r="AO50" s="28">
        <v>3.8538215079999998</v>
      </c>
      <c r="AP50" s="26"/>
      <c r="AQ50" s="29">
        <f t="shared" si="24"/>
        <v>43.89838330901523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21.777611779352263</v>
      </c>
      <c r="M51" s="25"/>
      <c r="N51" s="25"/>
      <c r="O51" s="25"/>
      <c r="P51" s="25">
        <v>0.87014444444444439</v>
      </c>
      <c r="Q51" s="22"/>
      <c r="R51" s="25">
        <v>20.907467334907818</v>
      </c>
      <c r="S51" s="24"/>
      <c r="T51" s="25"/>
      <c r="U51" s="25"/>
      <c r="V51" s="25"/>
      <c r="W51" s="25"/>
      <c r="X51" s="25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"/>
      <c r="AN51" s="28"/>
      <c r="AO51" s="28"/>
      <c r="AP51" s="26"/>
      <c r="AQ51" s="29">
        <f t="shared" si="24"/>
        <v>21.777611779352263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746.00927279673863</v>
      </c>
      <c r="M52" s="135"/>
      <c r="N52" s="135"/>
      <c r="O52" s="135"/>
      <c r="P52" s="127"/>
      <c r="Q52" s="127"/>
      <c r="R52" s="135">
        <v>746.00927279673863</v>
      </c>
      <c r="S52" s="127"/>
      <c r="T52" s="135"/>
      <c r="U52" s="135"/>
      <c r="V52" s="135"/>
      <c r="W52" s="135"/>
      <c r="X52" s="127"/>
      <c r="Y52" s="127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236"/>
      <c r="AO52" s="130"/>
      <c r="AP52" s="139"/>
      <c r="AQ52" s="141">
        <f t="shared" si="24"/>
        <v>746.00927279673863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207.13623339615719</v>
      </c>
      <c r="M53" s="135"/>
      <c r="N53" s="135"/>
      <c r="O53" s="135"/>
      <c r="P53" s="105">
        <v>3.4013787304800189</v>
      </c>
      <c r="Q53" s="105"/>
      <c r="R53" s="135"/>
      <c r="S53" s="127"/>
      <c r="T53" s="135"/>
      <c r="U53" s="135">
        <v>203.73485466567718</v>
      </c>
      <c r="V53" s="135"/>
      <c r="W53" s="135"/>
      <c r="X53" s="105"/>
      <c r="Y53" s="105"/>
      <c r="Z53" s="135"/>
      <c r="AA53" s="130"/>
      <c r="AB53" s="139">
        <f t="shared" si="48"/>
        <v>4.8220811747998393</v>
      </c>
      <c r="AC53" s="140"/>
      <c r="AD53" s="135"/>
      <c r="AE53" s="135"/>
      <c r="AF53" s="135"/>
      <c r="AG53" s="135"/>
      <c r="AH53" s="135"/>
      <c r="AI53" s="25">
        <v>4.7746496344334579</v>
      </c>
      <c r="AJ53" s="25">
        <v>4.7431540366381225E-2</v>
      </c>
      <c r="AK53" s="135"/>
      <c r="AL53" s="135"/>
      <c r="AM53" s="136"/>
      <c r="AN53" s="236"/>
      <c r="AO53" s="194"/>
      <c r="AP53" s="139"/>
      <c r="AQ53" s="141">
        <f t="shared" si="24"/>
        <v>211.95831457095704</v>
      </c>
    </row>
    <row r="54" spans="1:44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64.336768133488818</v>
      </c>
      <c r="M54" s="135"/>
      <c r="N54" s="135"/>
      <c r="O54" s="135"/>
      <c r="P54" s="105"/>
      <c r="Q54" s="105"/>
      <c r="R54" s="135"/>
      <c r="S54" s="127"/>
      <c r="T54" s="135"/>
      <c r="U54" s="135">
        <v>64.336768133488818</v>
      </c>
      <c r="V54" s="135"/>
      <c r="W54" s="135"/>
      <c r="X54" s="105"/>
      <c r="Y54" s="105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236"/>
      <c r="AO54" s="194"/>
      <c r="AP54" s="139"/>
      <c r="AQ54" s="141">
        <f t="shared" si="24"/>
        <v>64.336768133488818</v>
      </c>
    </row>
    <row r="55" spans="1:44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370.64623722143295</v>
      </c>
      <c r="M55" s="76"/>
      <c r="N55" s="76"/>
      <c r="O55" s="76"/>
      <c r="P55" s="76">
        <v>181.73522138776164</v>
      </c>
      <c r="Q55" s="76"/>
      <c r="R55" s="76"/>
      <c r="S55" s="25">
        <v>0</v>
      </c>
      <c r="T55" s="76"/>
      <c r="U55" s="76">
        <v>188.91101583367131</v>
      </c>
      <c r="V55" s="76"/>
      <c r="W55" s="76"/>
      <c r="X55" s="76"/>
      <c r="Y55" s="76"/>
      <c r="Z55" s="76"/>
      <c r="AA55" s="296">
        <v>1.2905508210490111</v>
      </c>
      <c r="AB55" s="79">
        <f t="shared" si="48"/>
        <v>6.9615050066763917</v>
      </c>
      <c r="AC55" s="80"/>
      <c r="AD55" s="76"/>
      <c r="AE55" s="76"/>
      <c r="AF55" s="76"/>
      <c r="AG55" s="76"/>
      <c r="AH55" s="76"/>
      <c r="AI55" s="76">
        <v>4.4272439989260581</v>
      </c>
      <c r="AJ55" s="76">
        <v>2.534261007750334</v>
      </c>
      <c r="AK55" s="76"/>
      <c r="AL55" s="76"/>
      <c r="AM55" s="77"/>
      <c r="AN55" s="81"/>
      <c r="AO55" s="81"/>
      <c r="AP55" s="79"/>
      <c r="AQ55" s="82">
        <f t="shared" si="24"/>
        <v>378.89829304915838</v>
      </c>
    </row>
    <row r="56" spans="1:44" s="49" customFormat="1" ht="12.75" customHeight="1">
      <c r="A56" s="168" t="s">
        <v>40</v>
      </c>
      <c r="B56" s="152"/>
      <c r="C56" s="142">
        <f t="shared" si="45"/>
        <v>266.37610296559717</v>
      </c>
      <c r="D56" s="146">
        <v>183.98586513303022</v>
      </c>
      <c r="E56" s="22">
        <v>70.498776495583854</v>
      </c>
      <c r="F56" s="144"/>
      <c r="G56" s="144">
        <v>11.891461336983122</v>
      </c>
      <c r="H56" s="145">
        <f t="shared" si="46"/>
        <v>271.69867899999997</v>
      </c>
      <c r="I56" s="146"/>
      <c r="J56" s="143">
        <v>168.585556</v>
      </c>
      <c r="K56" s="143">
        <v>103.113123</v>
      </c>
      <c r="L56" s="145">
        <f t="shared" si="47"/>
        <v>1574.524884544594</v>
      </c>
      <c r="M56" s="143"/>
      <c r="N56" s="143"/>
      <c r="O56" s="143"/>
      <c r="P56" s="143">
        <v>0</v>
      </c>
      <c r="Q56" s="143">
        <v>1013.4727128983961</v>
      </c>
      <c r="R56" s="143"/>
      <c r="S56" s="143">
        <v>0</v>
      </c>
      <c r="T56" s="143">
        <v>29.525651950039542</v>
      </c>
      <c r="U56" s="143">
        <v>516.59448610572986</v>
      </c>
      <c r="V56" s="143">
        <v>14.932033590428489</v>
      </c>
      <c r="W56" s="143"/>
      <c r="X56" s="143"/>
      <c r="Y56" s="143"/>
      <c r="Z56" s="143"/>
      <c r="AA56" s="145">
        <v>624.70667400239995</v>
      </c>
      <c r="AB56" s="147">
        <f t="shared" si="48"/>
        <v>41.393727861409118</v>
      </c>
      <c r="AC56" s="177"/>
      <c r="AD56" s="143"/>
      <c r="AE56" s="143">
        <v>26.697426477710728</v>
      </c>
      <c r="AF56" s="143"/>
      <c r="AG56" s="143"/>
      <c r="AH56" s="143"/>
      <c r="AI56" s="143"/>
      <c r="AJ56" s="143"/>
      <c r="AK56" s="143"/>
      <c r="AL56" s="143">
        <v>5.2935100203800847</v>
      </c>
      <c r="AM56" s="144">
        <v>9.4027913633183111</v>
      </c>
      <c r="AN56" s="145"/>
      <c r="AO56" s="145">
        <v>698.59286147943487</v>
      </c>
      <c r="AP56" s="147"/>
      <c r="AQ56" s="91">
        <f t="shared" si="24"/>
        <v>3477.292929853435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0.64290330827067677</v>
      </c>
      <c r="D57" s="143">
        <f t="shared" ref="D57:AP57" si="49">D58+D65</f>
        <v>0.64290330827067677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216.95626170854086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36.512</v>
      </c>
      <c r="R57" s="143">
        <f t="shared" si="49"/>
        <v>0</v>
      </c>
      <c r="S57" s="143">
        <f t="shared" si="49"/>
        <v>6.8979702031738599</v>
      </c>
      <c r="T57" s="143">
        <f t="shared" si="49"/>
        <v>57.813291505366969</v>
      </c>
      <c r="U57" s="143">
        <f t="shared" si="49"/>
        <v>115.733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6">
        <f t="shared" si="49"/>
        <v>0</v>
      </c>
      <c r="AA57" s="145">
        <f t="shared" si="49"/>
        <v>304.20705567224138</v>
      </c>
      <c r="AB57" s="147">
        <f t="shared" si="49"/>
        <v>23.409360073546303</v>
      </c>
      <c r="AC57" s="177">
        <f t="shared" si="49"/>
        <v>0</v>
      </c>
      <c r="AD57" s="143">
        <f t="shared" si="49"/>
        <v>0</v>
      </c>
      <c r="AE57" s="143">
        <f t="shared" si="49"/>
        <v>14.50023370285453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3.7399368632826082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0.10087046642623103</v>
      </c>
      <c r="AM57" s="144">
        <f t="shared" si="49"/>
        <v>5.0683190409829342</v>
      </c>
      <c r="AN57" s="145">
        <f t="shared" si="49"/>
        <v>0</v>
      </c>
      <c r="AO57" s="145">
        <f t="shared" si="49"/>
        <v>873.84857512290796</v>
      </c>
      <c r="AP57" s="147">
        <f t="shared" si="49"/>
        <v>0</v>
      </c>
      <c r="AQ57" s="148">
        <f t="shared" si="24"/>
        <v>1419.0641558855073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0.63090511278195494</v>
      </c>
      <c r="D58" s="177">
        <v>0.63090511278195494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121.74692298547839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17.494000000000003</v>
      </c>
      <c r="R58" s="147">
        <f t="shared" si="54"/>
        <v>0</v>
      </c>
      <c r="S58" s="147">
        <v>0</v>
      </c>
      <c r="T58" s="147">
        <v>45.262922985478383</v>
      </c>
      <c r="U58" s="147">
        <v>58.99</v>
      </c>
      <c r="V58" s="147">
        <f t="shared" si="54"/>
        <v>0</v>
      </c>
      <c r="W58" s="147">
        <f t="shared" si="54"/>
        <v>0</v>
      </c>
      <c r="X58" s="146">
        <f t="shared" si="54"/>
        <v>0</v>
      </c>
      <c r="Y58" s="143">
        <f t="shared" si="54"/>
        <v>0</v>
      </c>
      <c r="Z58" s="146">
        <f t="shared" si="54"/>
        <v>0</v>
      </c>
      <c r="AA58" s="145">
        <v>201.76306363051057</v>
      </c>
      <c r="AB58" s="147">
        <f t="shared" si="48"/>
        <v>14.576920533376079</v>
      </c>
      <c r="AC58" s="177">
        <f t="shared" si="54"/>
        <v>0</v>
      </c>
      <c r="AD58" s="143">
        <f t="shared" si="54"/>
        <v>0</v>
      </c>
      <c r="AE58" s="143">
        <f>SUM(AE59:AE64)</f>
        <v>9.407731025966914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0.10087046642623103</v>
      </c>
      <c r="AM58" s="144">
        <v>5.0683190409829342</v>
      </c>
      <c r="AN58" s="145">
        <f t="shared" si="54"/>
        <v>0</v>
      </c>
      <c r="AO58" s="145">
        <v>594.27309458306638</v>
      </c>
      <c r="AP58" s="147">
        <f t="shared" ref="AP58" si="57">SUM(AP59:AP64)</f>
        <v>0</v>
      </c>
      <c r="AQ58" s="148">
        <f t="shared" si="24"/>
        <v>932.99090684521343</v>
      </c>
      <c r="AR58" s="2"/>
    </row>
    <row r="59" spans="1:44" s="49" customFormat="1" ht="12.75" customHeight="1">
      <c r="A59" s="398" t="s">
        <v>173</v>
      </c>
      <c r="B59" s="399" t="s">
        <v>174</v>
      </c>
      <c r="C59" s="62">
        <f t="shared" si="45"/>
        <v>0.14497819548872179</v>
      </c>
      <c r="D59" s="416">
        <v>0.14497819548872179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33.29635042930154</v>
      </c>
      <c r="M59" s="103"/>
      <c r="N59" s="327"/>
      <c r="O59" s="327"/>
      <c r="P59" s="67"/>
      <c r="Q59" s="381">
        <v>5.3940000000000001</v>
      </c>
      <c r="R59" s="67"/>
      <c r="S59" s="381">
        <v>0</v>
      </c>
      <c r="T59" s="381">
        <v>7.9523504293015383</v>
      </c>
      <c r="U59" s="381">
        <v>19.95</v>
      </c>
      <c r="V59" s="381">
        <v>0</v>
      </c>
      <c r="W59" s="67"/>
      <c r="X59" s="149"/>
      <c r="Y59" s="103"/>
      <c r="Z59" s="149"/>
      <c r="AA59" s="406">
        <v>42.759918490903807</v>
      </c>
      <c r="AB59" s="67">
        <f t="shared" si="48"/>
        <v>0.45731759198838551</v>
      </c>
      <c r="AC59" s="328"/>
      <c r="AD59" s="103"/>
      <c r="AE59" s="342">
        <v>0.45731759198838551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231.34150568025754</v>
      </c>
      <c r="AP59" s="67"/>
      <c r="AQ59" s="334">
        <f t="shared" si="24"/>
        <v>308.00007038794001</v>
      </c>
      <c r="AR59" s="2"/>
    </row>
    <row r="60" spans="1:44" s="49" customFormat="1" ht="12.75" customHeight="1">
      <c r="A60" s="398" t="s">
        <v>175</v>
      </c>
      <c r="B60" s="399" t="s">
        <v>176</v>
      </c>
      <c r="C60" s="19">
        <f t="shared" si="45"/>
        <v>3.4994736842105266E-2</v>
      </c>
      <c r="D60" s="416">
        <v>3.4994736842105266E-2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18.257369199919793</v>
      </c>
      <c r="M60" s="21"/>
      <c r="N60" s="169"/>
      <c r="O60" s="169"/>
      <c r="P60" s="26"/>
      <c r="Q60" s="381">
        <v>1.415</v>
      </c>
      <c r="R60" s="26"/>
      <c r="S60" s="381">
        <v>0</v>
      </c>
      <c r="T60" s="381">
        <v>2.5383691999197917</v>
      </c>
      <c r="U60" s="381">
        <v>14.304</v>
      </c>
      <c r="V60" s="381">
        <v>0</v>
      </c>
      <c r="W60" s="26"/>
      <c r="X60" s="20"/>
      <c r="Y60" s="21"/>
      <c r="Z60" s="20"/>
      <c r="AA60" s="406">
        <v>18.094569904376346</v>
      </c>
      <c r="AB60" s="26">
        <f t="shared" si="48"/>
        <v>9.3013747523061449E-2</v>
      </c>
      <c r="AC60" s="329"/>
      <c r="AD60" s="21"/>
      <c r="AE60" s="343">
        <v>9.3013747523061449E-2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58.918443084696101</v>
      </c>
      <c r="AP60" s="26"/>
      <c r="AQ60" s="335">
        <f t="shared" si="24"/>
        <v>95.398390673357397</v>
      </c>
      <c r="AR60" s="2"/>
    </row>
    <row r="61" spans="1:44" s="49" customFormat="1" ht="12.75" customHeight="1">
      <c r="A61" s="398" t="s">
        <v>177</v>
      </c>
      <c r="B61" s="399" t="s">
        <v>178</v>
      </c>
      <c r="C61" s="19">
        <f t="shared" si="45"/>
        <v>0.18497218045112782</v>
      </c>
      <c r="D61" s="416">
        <v>0.18497218045112782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31.343074898144117</v>
      </c>
      <c r="M61" s="21"/>
      <c r="N61" s="169"/>
      <c r="O61" s="169"/>
      <c r="P61" s="26"/>
      <c r="Q61" s="381">
        <v>3.9929999999999999</v>
      </c>
      <c r="R61" s="26"/>
      <c r="S61" s="381">
        <v>0</v>
      </c>
      <c r="T61" s="381">
        <v>19.76407489814412</v>
      </c>
      <c r="U61" s="381">
        <v>7.5859999999999994</v>
      </c>
      <c r="V61" s="381">
        <v>0</v>
      </c>
      <c r="W61" s="26"/>
      <c r="X61" s="20"/>
      <c r="Y61" s="21"/>
      <c r="Z61" s="20"/>
      <c r="AA61" s="406">
        <v>54.748497358528738</v>
      </c>
      <c r="AB61" s="26">
        <f t="shared" si="48"/>
        <v>7.0671070253459423</v>
      </c>
      <c r="AC61" s="329"/>
      <c r="AD61" s="21"/>
      <c r="AE61" s="343">
        <v>7.0671070253459423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101.51539029388449</v>
      </c>
      <c r="AP61" s="26"/>
      <c r="AQ61" s="335">
        <f t="shared" si="24"/>
        <v>194.85904175635443</v>
      </c>
      <c r="AR61" s="2"/>
    </row>
    <row r="62" spans="1:44" s="49" customFormat="1" ht="12.75" customHeight="1">
      <c r="A62" s="398" t="s">
        <v>179</v>
      </c>
      <c r="B62" s="399" t="s">
        <v>180</v>
      </c>
      <c r="C62" s="19">
        <f t="shared" si="45"/>
        <v>0.16797473684210529</v>
      </c>
      <c r="D62" s="416">
        <v>0.16797473684210529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4.0027320603497802</v>
      </c>
      <c r="M62" s="21"/>
      <c r="N62" s="169"/>
      <c r="O62" s="169"/>
      <c r="P62" s="26"/>
      <c r="Q62" s="381">
        <v>0.47</v>
      </c>
      <c r="R62" s="26"/>
      <c r="S62" s="381">
        <v>0</v>
      </c>
      <c r="T62" s="381">
        <v>1.6467320603497806</v>
      </c>
      <c r="U62" s="381">
        <v>1.8859999999999999</v>
      </c>
      <c r="V62" s="381">
        <v>0</v>
      </c>
      <c r="W62" s="26"/>
      <c r="X62" s="20"/>
      <c r="Y62" s="21"/>
      <c r="Z62" s="20"/>
      <c r="AA62" s="406">
        <v>11.468757749557737</v>
      </c>
      <c r="AB62" s="26">
        <f t="shared" si="48"/>
        <v>0.31198361148360199</v>
      </c>
      <c r="AC62" s="329"/>
      <c r="AD62" s="21"/>
      <c r="AE62" s="343">
        <v>0.31198361148360199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57.908954969752799</v>
      </c>
      <c r="AP62" s="26"/>
      <c r="AQ62" s="335">
        <f t="shared" si="24"/>
        <v>73.860403127986018</v>
      </c>
      <c r="AR62" s="2"/>
    </row>
    <row r="63" spans="1:44" s="49" customFormat="1" ht="12.75" customHeight="1">
      <c r="A63" s="398" t="s">
        <v>181</v>
      </c>
      <c r="B63" s="399" t="s">
        <v>182</v>
      </c>
      <c r="C63" s="19">
        <f t="shared" si="45"/>
        <v>3.7994285714285717E-2</v>
      </c>
      <c r="D63" s="417">
        <v>3.7994285714285717E-2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4.1450754542497474</v>
      </c>
      <c r="M63" s="21"/>
      <c r="N63" s="169"/>
      <c r="O63" s="169"/>
      <c r="P63" s="26"/>
      <c r="Q63" s="382">
        <v>0.78600000000000003</v>
      </c>
      <c r="R63" s="26"/>
      <c r="S63" s="382">
        <v>0</v>
      </c>
      <c r="T63" s="382">
        <v>1.9000754542497467</v>
      </c>
      <c r="U63" s="382">
        <v>1.4590000000000001</v>
      </c>
      <c r="V63" s="382">
        <v>0</v>
      </c>
      <c r="W63" s="26"/>
      <c r="X63" s="20"/>
      <c r="Y63" s="21"/>
      <c r="Z63" s="20"/>
      <c r="AA63" s="407">
        <v>12.077395264108096</v>
      </c>
      <c r="AB63" s="26">
        <f t="shared" si="48"/>
        <v>8.9138174709600559E-2</v>
      </c>
      <c r="AC63" s="329"/>
      <c r="AD63" s="21"/>
      <c r="AE63" s="343">
        <v>8.9138174709600559E-2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44.272716653557723</v>
      </c>
      <c r="AP63" s="26"/>
      <c r="AQ63" s="335">
        <f t="shared" si="24"/>
        <v>60.622319832339457</v>
      </c>
      <c r="AR63" s="2"/>
    </row>
    <row r="64" spans="1:44" ht="12.75" customHeight="1">
      <c r="A64" s="400" t="s">
        <v>183</v>
      </c>
      <c r="B64" s="401"/>
      <c r="C64" s="74">
        <f t="shared" si="45"/>
        <v>5.9990977443609025E-2</v>
      </c>
      <c r="D64" s="417">
        <v>5.9990977443609025E-2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30.702320943513406</v>
      </c>
      <c r="M64" s="151"/>
      <c r="N64" s="331"/>
      <c r="O64" s="331"/>
      <c r="P64" s="79"/>
      <c r="Q64" s="382">
        <v>5.4359999999999999</v>
      </c>
      <c r="R64" s="79"/>
      <c r="S64" s="382">
        <v>0</v>
      </c>
      <c r="T64" s="382">
        <v>11.461320943513408</v>
      </c>
      <c r="U64" s="382">
        <v>13.805</v>
      </c>
      <c r="V64" s="382">
        <v>0</v>
      </c>
      <c r="W64" s="79"/>
      <c r="X64" s="150"/>
      <c r="Y64" s="151"/>
      <c r="Z64" s="150"/>
      <c r="AA64" s="407">
        <v>62.613924863035855</v>
      </c>
      <c r="AB64" s="79">
        <f t="shared" si="48"/>
        <v>6.5583603823254881</v>
      </c>
      <c r="AC64" s="332"/>
      <c r="AD64" s="151"/>
      <c r="AE64" s="344">
        <v>1.3891708749163232</v>
      </c>
      <c r="AF64" s="344"/>
      <c r="AG64" s="344"/>
      <c r="AH64" s="344">
        <v>0</v>
      </c>
      <c r="AI64" s="344"/>
      <c r="AJ64" s="344"/>
      <c r="AK64" s="344"/>
      <c r="AL64" s="344">
        <v>0.10087046642623103</v>
      </c>
      <c r="AM64" s="388">
        <v>5.0683190409829342</v>
      </c>
      <c r="AN64" s="78"/>
      <c r="AO64" s="407">
        <v>100.31608390091768</v>
      </c>
      <c r="AP64" s="79"/>
      <c r="AQ64" s="336">
        <f t="shared" si="24"/>
        <v>200.25068106723603</v>
      </c>
    </row>
    <row r="65" spans="1:44" ht="12.75" customHeight="1">
      <c r="A65" s="168" t="s">
        <v>194</v>
      </c>
      <c r="B65" s="152"/>
      <c r="C65" s="74">
        <f>SUM(D65:G65)</f>
        <v>1.1998195488721804E-2</v>
      </c>
      <c r="D65" s="177">
        <f>SUM(D66:D69)</f>
        <v>1.1998195488721804E-2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95.209338723062459</v>
      </c>
      <c r="M65" s="76"/>
      <c r="N65" s="77"/>
      <c r="O65" s="77"/>
      <c r="P65" s="213"/>
      <c r="Q65" s="147">
        <v>19.018000000000001</v>
      </c>
      <c r="R65" s="213"/>
      <c r="S65" s="147">
        <v>6.8979702031738599</v>
      </c>
      <c r="T65" s="147">
        <v>12.550368519888586</v>
      </c>
      <c r="U65" s="147">
        <v>56.743000000000009</v>
      </c>
      <c r="V65" s="147">
        <f>SUM(V66:V69)</f>
        <v>0</v>
      </c>
      <c r="W65" s="213"/>
      <c r="X65" s="75"/>
      <c r="Y65" s="76"/>
      <c r="Z65" s="76"/>
      <c r="AA65" s="145">
        <v>102.44399204173082</v>
      </c>
      <c r="AB65" s="79">
        <f>SUM(AC65:AM65)</f>
        <v>8.832439540170224</v>
      </c>
      <c r="AC65" s="80"/>
      <c r="AD65" s="76"/>
      <c r="AE65" s="147">
        <f>SUM(AE66:AE69)</f>
        <v>5.0925026768876158</v>
      </c>
      <c r="AF65" s="76"/>
      <c r="AG65" s="76"/>
      <c r="AH65" s="415">
        <v>3.7399368632826082</v>
      </c>
      <c r="AI65" s="76"/>
      <c r="AJ65" s="76"/>
      <c r="AK65" s="76"/>
      <c r="AL65" s="76"/>
      <c r="AM65" s="77"/>
      <c r="AN65" s="81"/>
      <c r="AO65" s="145">
        <v>279.57548053984158</v>
      </c>
      <c r="AP65" s="79"/>
      <c r="AQ65" s="340">
        <f t="shared" si="24"/>
        <v>486.07324904029383</v>
      </c>
    </row>
    <row r="66" spans="1:44" ht="12.75" customHeight="1">
      <c r="A66" s="402" t="s">
        <v>184</v>
      </c>
      <c r="B66" s="403" t="s">
        <v>185</v>
      </c>
      <c r="C66" s="62">
        <f t="shared" ref="C66:C69" si="58">SUM(D66:G66)</f>
        <v>1.9996992481203005E-3</v>
      </c>
      <c r="D66" s="418">
        <v>1.9996992481203005E-3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8.0155546883029007</v>
      </c>
      <c r="M66" s="318"/>
      <c r="N66" s="69"/>
      <c r="O66" s="65"/>
      <c r="P66" s="69"/>
      <c r="Q66" s="383">
        <v>0.82399999999999995</v>
      </c>
      <c r="R66" s="69"/>
      <c r="S66" s="383">
        <v>7.4331575465235566E-3</v>
      </c>
      <c r="T66" s="383">
        <v>0.88012153075637634</v>
      </c>
      <c r="U66" s="383">
        <v>6.3040000000000003</v>
      </c>
      <c r="V66" s="383">
        <v>0</v>
      </c>
      <c r="W66" s="69"/>
      <c r="X66" s="63"/>
      <c r="Y66" s="64"/>
      <c r="Z66" s="64"/>
      <c r="AA66" s="408">
        <v>10.976180924890301</v>
      </c>
      <c r="AB66" s="67">
        <f t="shared" ref="AB66:AB69" si="61">SUM(AC66:AM66)</f>
        <v>3.7399368632826082</v>
      </c>
      <c r="AC66" s="68"/>
      <c r="AD66" s="64"/>
      <c r="AE66" s="64">
        <v>0</v>
      </c>
      <c r="AF66" s="64"/>
      <c r="AG66" s="64"/>
      <c r="AH66" s="64">
        <v>3.7399368632826082</v>
      </c>
      <c r="AI66" s="64"/>
      <c r="AJ66" s="64"/>
      <c r="AK66" s="64"/>
      <c r="AL66" s="64"/>
      <c r="AM66" s="65"/>
      <c r="AN66" s="70"/>
      <c r="AO66" s="408">
        <v>89.150359233543966</v>
      </c>
      <c r="AP66" s="67"/>
      <c r="AQ66" s="92">
        <f t="shared" si="24"/>
        <v>111.88403140926789</v>
      </c>
    </row>
    <row r="67" spans="1:44" ht="12.75" customHeight="1">
      <c r="A67" s="404" t="s">
        <v>186</v>
      </c>
      <c r="B67" s="405">
        <v>84</v>
      </c>
      <c r="C67" s="19">
        <f t="shared" si="58"/>
        <v>9.9984962406015031E-3</v>
      </c>
      <c r="D67" s="419">
        <v>9.9984962406015031E-3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51.44281630164128</v>
      </c>
      <c r="M67" s="319"/>
      <c r="N67" s="212"/>
      <c r="O67" s="22"/>
      <c r="P67" s="212"/>
      <c r="Q67" s="384">
        <v>8.86</v>
      </c>
      <c r="R67" s="212"/>
      <c r="S67" s="384">
        <v>5.3996580177246116</v>
      </c>
      <c r="T67" s="384">
        <v>6.4931582839166673</v>
      </c>
      <c r="U67" s="384">
        <v>30.69</v>
      </c>
      <c r="V67" s="384">
        <v>0</v>
      </c>
      <c r="W67" s="212"/>
      <c r="X67" s="24"/>
      <c r="Y67" s="25"/>
      <c r="Z67" s="25"/>
      <c r="AA67" s="409">
        <v>35.538546082366715</v>
      </c>
      <c r="AB67" s="26">
        <f t="shared" si="61"/>
        <v>1.6858741738554892</v>
      </c>
      <c r="AC67" s="27"/>
      <c r="AD67" s="25"/>
      <c r="AE67" s="25">
        <v>1.6858741738554892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8"/>
      <c r="AO67" s="409">
        <v>120.36971389938286</v>
      </c>
      <c r="AP67" s="26"/>
      <c r="AQ67" s="29">
        <f t="shared" si="24"/>
        <v>209.04694895348695</v>
      </c>
    </row>
    <row r="68" spans="1:44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18.096409417465686</v>
      </c>
      <c r="M68" s="319"/>
      <c r="N68" s="212"/>
      <c r="O68" s="22"/>
      <c r="P68" s="212"/>
      <c r="Q68" s="384">
        <v>3.637</v>
      </c>
      <c r="R68" s="212"/>
      <c r="S68" s="384">
        <v>0.83357552486014164</v>
      </c>
      <c r="T68" s="384">
        <v>2.2488338926055444</v>
      </c>
      <c r="U68" s="384">
        <v>11.377000000000001</v>
      </c>
      <c r="V68" s="384">
        <v>0</v>
      </c>
      <c r="W68" s="212"/>
      <c r="X68" s="24"/>
      <c r="Y68" s="25"/>
      <c r="Z68" s="25"/>
      <c r="AA68" s="409">
        <v>17.740394090179628</v>
      </c>
      <c r="AB68" s="26">
        <f t="shared" si="61"/>
        <v>0.69566532001623049</v>
      </c>
      <c r="AC68" s="27"/>
      <c r="AD68" s="25"/>
      <c r="AE68" s="25">
        <v>0.69566532001623049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8"/>
      <c r="AO68" s="409">
        <v>34.967786317717625</v>
      </c>
      <c r="AP68" s="26"/>
      <c r="AQ68" s="29">
        <f t="shared" si="24"/>
        <v>71.500255145379171</v>
      </c>
    </row>
    <row r="69" spans="1:44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17.654558315652583</v>
      </c>
      <c r="M69" s="320"/>
      <c r="N69" s="213"/>
      <c r="O69" s="77"/>
      <c r="P69" s="213"/>
      <c r="Q69" s="385">
        <v>5.6970000000000001</v>
      </c>
      <c r="R69" s="213"/>
      <c r="S69" s="385">
        <v>0.657303503042583</v>
      </c>
      <c r="T69" s="385">
        <v>2.9282548126099996</v>
      </c>
      <c r="U69" s="385">
        <v>8.3719999999999999</v>
      </c>
      <c r="V69" s="385">
        <v>0</v>
      </c>
      <c r="W69" s="213"/>
      <c r="X69" s="75"/>
      <c r="Y69" s="76"/>
      <c r="Z69" s="76"/>
      <c r="AA69" s="410">
        <v>38.188870944294166</v>
      </c>
      <c r="AB69" s="139">
        <f t="shared" si="61"/>
        <v>2.7109631830158958</v>
      </c>
      <c r="AC69" s="140"/>
      <c r="AD69" s="135"/>
      <c r="AE69" s="135">
        <v>2.7109631830158958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236"/>
      <c r="AO69" s="410">
        <v>35.087621089197128</v>
      </c>
      <c r="AP69" s="139"/>
      <c r="AQ69" s="141">
        <f t="shared" si="24"/>
        <v>93.64201353215978</v>
      </c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234.59482203732583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234.59482203732583</v>
      </c>
      <c r="V70" s="64"/>
      <c r="W70" s="154"/>
      <c r="X70" s="154"/>
      <c r="Y70" s="154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155"/>
      <c r="AN70" s="99"/>
      <c r="AO70" s="99">
        <v>47.988</v>
      </c>
      <c r="AP70" s="100"/>
      <c r="AQ70" s="91">
        <f t="shared" si="24"/>
        <v>282.58282203732585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31.251848471583898</v>
      </c>
      <c r="M71" s="76"/>
      <c r="N71" s="76"/>
      <c r="O71" s="76"/>
      <c r="P71" s="76"/>
      <c r="Q71" s="76"/>
      <c r="R71" s="76"/>
      <c r="S71" s="76"/>
      <c r="T71" s="76"/>
      <c r="U71" s="76">
        <v>31.251848471583898</v>
      </c>
      <c r="V71" s="76"/>
      <c r="W71" s="76"/>
      <c r="X71" s="76"/>
      <c r="Y71" s="76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77"/>
      <c r="AN71" s="81"/>
      <c r="AO71" s="81"/>
      <c r="AP71" s="79"/>
      <c r="AQ71" s="244">
        <f t="shared" si="24"/>
        <v>31.251848471583898</v>
      </c>
      <c r="AR71" s="2"/>
    </row>
    <row r="72" spans="1:44" ht="12.75" customHeight="1" thickBot="1">
      <c r="A72" s="42" t="s">
        <v>42</v>
      </c>
      <c r="B72" s="43"/>
      <c r="C72" s="44">
        <f t="shared" ref="C72:AP72" si="62">C26-C27-C29</f>
        <v>7.8357202635878025</v>
      </c>
      <c r="D72" s="108">
        <f t="shared" si="62"/>
        <v>12.438224585611579</v>
      </c>
      <c r="E72" s="46">
        <f t="shared" si="62"/>
        <v>-4.2404390106586618</v>
      </c>
      <c r="F72" s="109">
        <f t="shared" si="62"/>
        <v>0</v>
      </c>
      <c r="G72" s="109">
        <f t="shared" si="62"/>
        <v>-0.36206531136480358</v>
      </c>
      <c r="H72" s="47">
        <f t="shared" si="62"/>
        <v>-2.6574769693382336</v>
      </c>
      <c r="I72" s="108">
        <f t="shared" si="62"/>
        <v>-0.33543596933820141</v>
      </c>
      <c r="J72" s="46">
        <f t="shared" si="62"/>
        <v>0.86888800000002675</v>
      </c>
      <c r="K72" s="46">
        <f t="shared" si="62"/>
        <v>-3.1909290000000112</v>
      </c>
      <c r="L72" s="47">
        <f t="shared" si="62"/>
        <v>-29.175197426616251</v>
      </c>
      <c r="M72" s="46">
        <f t="shared" si="62"/>
        <v>-15.338999999999942</v>
      </c>
      <c r="N72" s="46">
        <f t="shared" ref="N72" si="63">N26-N27-N29</f>
        <v>0</v>
      </c>
      <c r="O72" s="46">
        <f t="shared" si="62"/>
        <v>0</v>
      </c>
      <c r="P72" s="46">
        <f t="shared" si="62"/>
        <v>-23.674438071228678</v>
      </c>
      <c r="Q72" s="46">
        <f t="shared" si="62"/>
        <v>-59.726679333557513</v>
      </c>
      <c r="R72" s="46">
        <f t="shared" si="62"/>
        <v>125.85085297440912</v>
      </c>
      <c r="S72" s="46">
        <f t="shared" si="62"/>
        <v>-23.119333569306406</v>
      </c>
      <c r="T72" s="46">
        <f t="shared" si="62"/>
        <v>3.694658269634175</v>
      </c>
      <c r="U72" s="46">
        <f t="shared" si="62"/>
        <v>-36.274539262628423</v>
      </c>
      <c r="V72" s="46">
        <f t="shared" si="62"/>
        <v>0.46428156606407356</v>
      </c>
      <c r="W72" s="46">
        <f t="shared" si="62"/>
        <v>-1.0509999999999948</v>
      </c>
      <c r="X72" s="46">
        <f t="shared" si="62"/>
        <v>0</v>
      </c>
      <c r="Y72" s="46">
        <f t="shared" si="62"/>
        <v>0</v>
      </c>
      <c r="Z72" s="46">
        <f t="shared" si="62"/>
        <v>0</v>
      </c>
      <c r="AA72" s="47">
        <f t="shared" si="62"/>
        <v>-6.8960408652292244</v>
      </c>
      <c r="AB72" s="45">
        <f t="shared" si="62"/>
        <v>2.4902584091118456</v>
      </c>
      <c r="AC72" s="110">
        <f t="shared" si="62"/>
        <v>0</v>
      </c>
      <c r="AD72" s="46">
        <f t="shared" si="62"/>
        <v>0</v>
      </c>
      <c r="AE72" s="46">
        <f t="shared" si="62"/>
        <v>2.2186621439999783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0.27159628536192315</v>
      </c>
      <c r="AJ72" s="46">
        <f t="shared" ref="AJ72" si="65">AJ26-AJ27-AJ29</f>
        <v>-2.0250240595487412E-8</v>
      </c>
      <c r="AK72" s="46">
        <f t="shared" si="62"/>
        <v>0</v>
      </c>
      <c r="AL72" s="46">
        <f t="shared" ref="AL72" si="66">AL26-AL27-AL29</f>
        <v>0</v>
      </c>
      <c r="AM72" s="109">
        <f t="shared" si="62"/>
        <v>0</v>
      </c>
      <c r="AN72" s="47">
        <f t="shared" si="62"/>
        <v>0</v>
      </c>
      <c r="AO72" s="47">
        <f t="shared" si="62"/>
        <v>-19.639462299244769</v>
      </c>
      <c r="AP72" s="45">
        <f t="shared" si="62"/>
        <v>0</v>
      </c>
      <c r="AQ72" s="48">
        <f t="shared" si="24"/>
        <v>-48.04219888772883</v>
      </c>
    </row>
    <row r="73" spans="1:44" s="49" customFormat="1" ht="27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191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K76" s="157"/>
      <c r="S76" s="159"/>
      <c r="T76"/>
      <c r="U76" s="159"/>
      <c r="V76" s="159"/>
      <c r="Z76" s="157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1">
    <pageSetUpPr fitToPage="1"/>
  </sheetPr>
  <dimension ref="A1:AS76"/>
  <sheetViews>
    <sheetView zoomScale="80" zoomScaleNormal="80" workbookViewId="0">
      <pane xSplit="2" ySplit="1" topLeftCell="C53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3" width="7.6640625" style="89" bestFit="1" customWidth="1"/>
    <col min="4" max="4" width="7.5546875" style="89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1" width="6.109375" style="106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12.1093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12.109375" style="157" bestFit="1" customWidth="1"/>
    <col min="44" max="16384" width="9.109375" style="2"/>
  </cols>
  <sheetData>
    <row r="1" spans="1:45" ht="105.75" customHeight="1" thickBot="1">
      <c r="A1" s="163" t="s">
        <v>109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198" t="s">
        <v>116</v>
      </c>
      <c r="AO1" s="201" t="s">
        <v>106</v>
      </c>
      <c r="AP1" s="202" t="s">
        <v>107</v>
      </c>
      <c r="AQ1" s="204" t="s">
        <v>108</v>
      </c>
      <c r="AS1" s="295">
        <v>25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660.41395602603791</v>
      </c>
      <c r="I2" s="10">
        <v>486.69895602603793</v>
      </c>
      <c r="J2" s="11">
        <v>173.715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1"/>
      <c r="AA2" s="9">
        <v>368.07061753937609</v>
      </c>
      <c r="AB2" s="13">
        <f>SUM(AC2:AM2)</f>
        <v>544.06346170946574</v>
      </c>
      <c r="AC2" s="14">
        <v>83.275793096818404</v>
      </c>
      <c r="AD2" s="11">
        <v>207.26111933300004</v>
      </c>
      <c r="AE2" s="11">
        <v>163.22404926901905</v>
      </c>
      <c r="AF2" s="11">
        <v>0</v>
      </c>
      <c r="AG2" s="11">
        <v>39.177066211884537</v>
      </c>
      <c r="AH2" s="11">
        <v>10.350408320135344</v>
      </c>
      <c r="AI2" s="11">
        <v>23.949134570577598</v>
      </c>
      <c r="AJ2" s="11">
        <v>0.24068574628799999</v>
      </c>
      <c r="AK2" s="11">
        <v>0</v>
      </c>
      <c r="AL2" s="11">
        <v>3.2444861662287354</v>
      </c>
      <c r="AM2" s="214">
        <v>13.340718995514104</v>
      </c>
      <c r="AN2" s="10">
        <v>0</v>
      </c>
      <c r="AO2" s="15"/>
      <c r="AP2" s="13"/>
      <c r="AQ2" s="16">
        <f>C2+H2+L2+AA2+AB2+AN2+AO2+AP2</f>
        <v>1572.5480352748796</v>
      </c>
    </row>
    <row r="3" spans="1:45" ht="12.75" customHeight="1">
      <c r="A3" s="17" t="s">
        <v>1</v>
      </c>
      <c r="B3" s="18"/>
      <c r="C3" s="19">
        <f>SUM(D3:G3)</f>
        <v>1600.1652266200822</v>
      </c>
      <c r="D3" s="20">
        <v>1551.2064087920824</v>
      </c>
      <c r="E3" s="169">
        <v>36.674274799999999</v>
      </c>
      <c r="F3" s="22"/>
      <c r="G3" s="22">
        <v>12.284543027999998</v>
      </c>
      <c r="H3" s="23">
        <f>SUM(I3:K3)</f>
        <v>0</v>
      </c>
      <c r="I3" s="24"/>
      <c r="J3" s="25"/>
      <c r="K3" s="25"/>
      <c r="L3" s="23">
        <f>SUM(M3:Z3)</f>
        <v>10452.766371418726</v>
      </c>
      <c r="M3" s="24">
        <v>3347.9923999999996</v>
      </c>
      <c r="N3" s="24">
        <v>15.449160509999999</v>
      </c>
      <c r="O3" s="25">
        <v>0</v>
      </c>
      <c r="P3" s="25">
        <v>1179.6242171823524</v>
      </c>
      <c r="Q3" s="25">
        <v>459.98784896063995</v>
      </c>
      <c r="R3" s="25">
        <v>1261.3807090211819</v>
      </c>
      <c r="S3" s="25">
        <v>756.04298719971734</v>
      </c>
      <c r="T3" s="25">
        <v>146.97764479999998</v>
      </c>
      <c r="U3" s="25">
        <v>2741.0445092535701</v>
      </c>
      <c r="V3" s="25">
        <v>259.77649449126068</v>
      </c>
      <c r="W3" s="25">
        <v>0</v>
      </c>
      <c r="X3" s="25">
        <v>244.00839999999999</v>
      </c>
      <c r="Y3" s="25">
        <v>2.1019999999999999</v>
      </c>
      <c r="Z3" s="25">
        <v>38.380000000000003</v>
      </c>
      <c r="AA3" s="23">
        <v>4174.4214764382778</v>
      </c>
      <c r="AB3" s="26">
        <f>SUM(AC3:AM3)</f>
        <v>44.174817216288005</v>
      </c>
      <c r="AC3" s="27"/>
      <c r="AD3" s="25"/>
      <c r="AE3" s="25">
        <v>11.4133867776</v>
      </c>
      <c r="AF3" s="25"/>
      <c r="AG3" s="25"/>
      <c r="AH3" s="25"/>
      <c r="AI3" s="25">
        <v>16.163124289104001</v>
      </c>
      <c r="AJ3" s="25">
        <v>16.598306149584001</v>
      </c>
      <c r="AK3" s="25"/>
      <c r="AL3" s="25"/>
      <c r="AM3" s="215"/>
      <c r="AN3" s="24"/>
      <c r="AO3" s="28">
        <v>64.760690338000003</v>
      </c>
      <c r="AP3" s="26"/>
      <c r="AQ3" s="29">
        <f t="shared" ref="AQ3:AQ20" si="0">C3+H3+L3+AA3+AB3+AN3+AO3+AP3</f>
        <v>16336.288582031373</v>
      </c>
    </row>
    <row r="4" spans="1:45" ht="12.75" customHeight="1">
      <c r="A4" s="17" t="s">
        <v>2</v>
      </c>
      <c r="B4" s="18"/>
      <c r="C4" s="19">
        <f>SUM(D4:G4)</f>
        <v>4.4363623335999991</v>
      </c>
      <c r="D4" s="20">
        <v>0</v>
      </c>
      <c r="E4" s="21">
        <v>4.1897721999999993</v>
      </c>
      <c r="F4" s="22"/>
      <c r="G4" s="22">
        <v>0.24659013360000001</v>
      </c>
      <c r="H4" s="23">
        <f>SUM(I4:K4)</f>
        <v>9.724736</v>
      </c>
      <c r="I4" s="24"/>
      <c r="J4" s="25"/>
      <c r="K4" s="25">
        <v>9.724736</v>
      </c>
      <c r="L4" s="23">
        <f>SUM(M4:Z4)</f>
        <v>1215.9438960523266</v>
      </c>
      <c r="M4" s="24">
        <v>0</v>
      </c>
      <c r="N4" s="24">
        <v>0</v>
      </c>
      <c r="O4" s="25"/>
      <c r="P4" s="25">
        <v>6.2347955777777777</v>
      </c>
      <c r="Q4" s="25">
        <v>0</v>
      </c>
      <c r="R4" s="25">
        <v>0</v>
      </c>
      <c r="S4" s="25">
        <v>1144.9902314328729</v>
      </c>
      <c r="T4" s="25">
        <v>12.92625132252825</v>
      </c>
      <c r="U4" s="25">
        <v>20.639678335139735</v>
      </c>
      <c r="V4" s="25">
        <v>0.370129264008</v>
      </c>
      <c r="W4" s="25">
        <v>25.732810119999996</v>
      </c>
      <c r="X4" s="25">
        <v>0</v>
      </c>
      <c r="Y4" s="25">
        <v>0</v>
      </c>
      <c r="Z4" s="25">
        <v>5.05</v>
      </c>
      <c r="AA4" s="23">
        <v>0</v>
      </c>
      <c r="AB4" s="26">
        <f>SUM(AC4:AM4)</f>
        <v>2.3973745238400004</v>
      </c>
      <c r="AC4" s="27"/>
      <c r="AD4" s="25"/>
      <c r="AE4" s="25">
        <v>0.15904079999999998</v>
      </c>
      <c r="AF4" s="25"/>
      <c r="AG4" s="25"/>
      <c r="AH4" s="25"/>
      <c r="AI4" s="25">
        <v>2.2383337238400003</v>
      </c>
      <c r="AJ4" s="25">
        <v>0</v>
      </c>
      <c r="AK4" s="25"/>
      <c r="AL4" s="25"/>
      <c r="AM4" s="215"/>
      <c r="AN4" s="24"/>
      <c r="AO4" s="28">
        <v>26.042077443999997</v>
      </c>
      <c r="AP4" s="26"/>
      <c r="AQ4" s="29">
        <f t="shared" si="0"/>
        <v>1258.5444463537665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70.314919719976189</v>
      </c>
      <c r="M5" s="24"/>
      <c r="N5" s="24"/>
      <c r="O5" s="25"/>
      <c r="P5" s="25"/>
      <c r="Q5" s="25"/>
      <c r="R5" s="25"/>
      <c r="S5" s="25">
        <v>44.810541539265536</v>
      </c>
      <c r="T5" s="25"/>
      <c r="U5" s="25">
        <v>25.504378180710656</v>
      </c>
      <c r="V5" s="25"/>
      <c r="W5" s="25"/>
      <c r="X5" s="25"/>
      <c r="Y5" s="25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4"/>
      <c r="AO5" s="28"/>
      <c r="AP5" s="26"/>
      <c r="AQ5" s="29">
        <f t="shared" si="0"/>
        <v>70.314919719976189</v>
      </c>
    </row>
    <row r="6" spans="1:45" ht="12.75" customHeight="1" thickBot="1">
      <c r="A6" s="30" t="s">
        <v>4</v>
      </c>
      <c r="B6" s="31"/>
      <c r="C6" s="19">
        <f>SUM(D6:G6)</f>
        <v>-185.99624553800001</v>
      </c>
      <c r="D6" s="32">
        <v>-183.50887071080001</v>
      </c>
      <c r="E6" s="22">
        <v>-2.3610033000000001</v>
      </c>
      <c r="F6" s="33"/>
      <c r="G6" s="33">
        <v>-0.1263715272</v>
      </c>
      <c r="H6" s="34">
        <f>SUM(I6:K6)</f>
        <v>221.28996399230192</v>
      </c>
      <c r="I6" s="35">
        <v>207.21768899230193</v>
      </c>
      <c r="J6" s="35">
        <v>-0.15023999999999998</v>
      </c>
      <c r="K6" s="35">
        <v>14.222515</v>
      </c>
      <c r="L6" s="34">
        <f>SUM(M6:Z6)</f>
        <v>38.602646172035556</v>
      </c>
      <c r="M6" s="24">
        <v>-117.59899999999999</v>
      </c>
      <c r="N6" s="24">
        <v>5.3249999999999993</v>
      </c>
      <c r="O6" s="25"/>
      <c r="P6" s="25">
        <v>32.60479892</v>
      </c>
      <c r="Q6" s="25">
        <v>27.98210809535232</v>
      </c>
      <c r="R6" s="25">
        <v>8.8643200079987827E-2</v>
      </c>
      <c r="S6" s="25">
        <v>52.940926721023942</v>
      </c>
      <c r="T6" s="25">
        <v>-3.7997735313999983</v>
      </c>
      <c r="U6" s="25">
        <v>41.520042549038841</v>
      </c>
      <c r="V6" s="25">
        <v>-0.52379038205951756</v>
      </c>
      <c r="W6" s="25">
        <v>6.3690599999978517E-2</v>
      </c>
      <c r="X6" s="25">
        <v>0</v>
      </c>
      <c r="Y6" s="25">
        <v>0</v>
      </c>
      <c r="Z6" s="35">
        <v>0</v>
      </c>
      <c r="AA6" s="34">
        <v>-18.900708372724878</v>
      </c>
      <c r="AB6" s="37">
        <f>SUM(AC6:AM6)</f>
        <v>2.423012359296</v>
      </c>
      <c r="AC6" s="38"/>
      <c r="AD6" s="36"/>
      <c r="AE6" s="36">
        <v>1.0230363936000006</v>
      </c>
      <c r="AF6" s="36"/>
      <c r="AG6" s="36"/>
      <c r="AH6" s="36"/>
      <c r="AI6" s="36">
        <v>0.12383722876799994</v>
      </c>
      <c r="AJ6" s="36">
        <v>1.2761387369279997</v>
      </c>
      <c r="AK6" s="36"/>
      <c r="AL6" s="36"/>
      <c r="AM6" s="216"/>
      <c r="AN6" s="35"/>
      <c r="AO6" s="40"/>
      <c r="AP6" s="37"/>
      <c r="AQ6" s="41">
        <f t="shared" si="0"/>
        <v>57.418668612908583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1409.7326187484821</v>
      </c>
      <c r="D7" s="57">
        <f t="shared" si="1"/>
        <v>1367.6975380812823</v>
      </c>
      <c r="E7" s="54">
        <f t="shared" si="1"/>
        <v>30.123499299999999</v>
      </c>
      <c r="F7" s="54">
        <f t="shared" si="1"/>
        <v>0</v>
      </c>
      <c r="G7" s="54">
        <f t="shared" si="1"/>
        <v>11.911581367199998</v>
      </c>
      <c r="H7" s="56">
        <f t="shared" si="1"/>
        <v>871.97918401833977</v>
      </c>
      <c r="I7" s="57">
        <f t="shared" si="1"/>
        <v>693.91664501833986</v>
      </c>
      <c r="J7" s="54">
        <f t="shared" si="1"/>
        <v>173.56476000000001</v>
      </c>
      <c r="K7" s="54">
        <f t="shared" si="1"/>
        <v>4.4977789999999995</v>
      </c>
      <c r="L7" s="56">
        <f t="shared" si="1"/>
        <v>9205.1102018184592</v>
      </c>
      <c r="M7" s="57">
        <f t="shared" si="1"/>
        <v>3230.3933999999995</v>
      </c>
      <c r="N7" s="57">
        <f t="shared" ref="N7" si="2">N2+N3-N4-N5+N6</f>
        <v>20.774160509999998</v>
      </c>
      <c r="O7" s="54">
        <f t="shared" si="1"/>
        <v>0</v>
      </c>
      <c r="P7" s="54">
        <f t="shared" si="1"/>
        <v>1205.9942205245745</v>
      </c>
      <c r="Q7" s="54">
        <f t="shared" si="1"/>
        <v>487.96995705599227</v>
      </c>
      <c r="R7" s="54">
        <f t="shared" si="1"/>
        <v>1261.4693522212619</v>
      </c>
      <c r="S7" s="54">
        <f t="shared" si="1"/>
        <v>-380.81685905139716</v>
      </c>
      <c r="T7" s="54">
        <f t="shared" si="1"/>
        <v>130.25161994607171</v>
      </c>
      <c r="U7" s="54">
        <f t="shared" si="1"/>
        <v>2736.4204952867585</v>
      </c>
      <c r="V7" s="54">
        <f t="shared" si="1"/>
        <v>258.88257484519312</v>
      </c>
      <c r="W7" s="54">
        <f t="shared" si="1"/>
        <v>-25.669119520000017</v>
      </c>
      <c r="X7" s="54">
        <f t="shared" si="1"/>
        <v>244.00839999999999</v>
      </c>
      <c r="Y7" s="54">
        <f t="shared" si="1"/>
        <v>2.1019999999999999</v>
      </c>
      <c r="Z7" s="54">
        <f t="shared" si="1"/>
        <v>33.330000000000005</v>
      </c>
      <c r="AA7" s="56">
        <f t="shared" si="1"/>
        <v>4523.5913856049292</v>
      </c>
      <c r="AB7" s="56">
        <f t="shared" si="1"/>
        <v>588.26391676120977</v>
      </c>
      <c r="AC7" s="57">
        <f t="shared" si="1"/>
        <v>83.275793096818404</v>
      </c>
      <c r="AD7" s="54">
        <f t="shared" si="1"/>
        <v>207.26111933300004</v>
      </c>
      <c r="AE7" s="54">
        <f t="shared" si="1"/>
        <v>175.50143164021904</v>
      </c>
      <c r="AF7" s="54">
        <f t="shared" ref="AF7" si="3">AF2+AF3-AF4-AF5+AF6</f>
        <v>0</v>
      </c>
      <c r="AG7" s="54">
        <f t="shared" si="1"/>
        <v>39.177066211884537</v>
      </c>
      <c r="AH7" s="54">
        <f t="shared" si="1"/>
        <v>10.350408320135344</v>
      </c>
      <c r="AI7" s="54">
        <f t="shared" si="1"/>
        <v>37.997762364609599</v>
      </c>
      <c r="AJ7" s="54">
        <f t="shared" ref="AJ7" si="4">AJ2+AJ3-AJ4-AJ5+AJ6</f>
        <v>18.115130632800003</v>
      </c>
      <c r="AK7" s="54">
        <f t="shared" si="1"/>
        <v>0</v>
      </c>
      <c r="AL7" s="54">
        <f t="shared" ref="AL7" si="5">AL2+AL3-AL4-AL5+AL6</f>
        <v>3.2444861662287354</v>
      </c>
      <c r="AM7" s="217">
        <f t="shared" si="1"/>
        <v>13.340718995514104</v>
      </c>
      <c r="AN7" s="53">
        <f t="shared" si="1"/>
        <v>0</v>
      </c>
      <c r="AO7" s="56">
        <f t="shared" si="1"/>
        <v>38.718612894000003</v>
      </c>
      <c r="AP7" s="182">
        <f t="shared" si="1"/>
        <v>0</v>
      </c>
      <c r="AQ7" s="111">
        <f t="shared" si="0"/>
        <v>16637.395919845421</v>
      </c>
      <c r="AR7" s="2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1409.7326187484821</v>
      </c>
      <c r="D8" s="185">
        <f t="shared" si="6"/>
        <v>1367.6975380812823</v>
      </c>
      <c r="E8" s="188">
        <f t="shared" si="6"/>
        <v>30.123499299999999</v>
      </c>
      <c r="F8" s="189">
        <f t="shared" si="6"/>
        <v>0</v>
      </c>
      <c r="G8" s="189">
        <f t="shared" si="6"/>
        <v>11.911581367199998</v>
      </c>
      <c r="H8" s="190">
        <f t="shared" si="6"/>
        <v>871.97918401833977</v>
      </c>
      <c r="I8" s="185">
        <f t="shared" si="6"/>
        <v>693.91664501833986</v>
      </c>
      <c r="J8" s="188">
        <f t="shared" si="6"/>
        <v>173.56476000000001</v>
      </c>
      <c r="K8" s="188">
        <f t="shared" si="6"/>
        <v>4.4977789999999995</v>
      </c>
      <c r="L8" s="190">
        <f t="shared" si="6"/>
        <v>8925.6698018184597</v>
      </c>
      <c r="M8" s="185">
        <f t="shared" si="6"/>
        <v>3230.3933999999995</v>
      </c>
      <c r="N8" s="185">
        <f t="shared" si="6"/>
        <v>20.774160509999998</v>
      </c>
      <c r="O8" s="188">
        <f t="shared" si="6"/>
        <v>0</v>
      </c>
      <c r="P8" s="188">
        <f t="shared" si="6"/>
        <v>1205.9942205245745</v>
      </c>
      <c r="Q8" s="188">
        <f t="shared" si="6"/>
        <v>487.96995705599227</v>
      </c>
      <c r="R8" s="188">
        <f t="shared" si="6"/>
        <v>1261.4693522212619</v>
      </c>
      <c r="S8" s="188">
        <f t="shared" si="6"/>
        <v>-380.81685905139716</v>
      </c>
      <c r="T8" s="188">
        <f t="shared" si="6"/>
        <v>130.25161994607171</v>
      </c>
      <c r="U8" s="188">
        <f t="shared" si="6"/>
        <v>2736.4204952867585</v>
      </c>
      <c r="V8" s="188">
        <f t="shared" si="6"/>
        <v>258.88257484519312</v>
      </c>
      <c r="W8" s="188">
        <f t="shared" si="6"/>
        <v>-25.669119520000017</v>
      </c>
      <c r="X8" s="188">
        <f t="shared" si="6"/>
        <v>0</v>
      </c>
      <c r="Y8" s="188">
        <f t="shared" si="6"/>
        <v>0</v>
      </c>
      <c r="Z8" s="188">
        <f t="shared" si="6"/>
        <v>0</v>
      </c>
      <c r="AA8" s="190">
        <f t="shared" si="6"/>
        <v>4523.5913856049292</v>
      </c>
      <c r="AB8" s="196">
        <f t="shared" si="6"/>
        <v>588.26391676120977</v>
      </c>
      <c r="AC8" s="185">
        <f t="shared" si="6"/>
        <v>83.275793096818404</v>
      </c>
      <c r="AD8" s="188">
        <f t="shared" si="6"/>
        <v>207.26111933300004</v>
      </c>
      <c r="AE8" s="188">
        <f t="shared" si="6"/>
        <v>175.50143164021904</v>
      </c>
      <c r="AF8" s="188">
        <f t="shared" si="6"/>
        <v>0</v>
      </c>
      <c r="AG8" s="188">
        <f t="shared" si="6"/>
        <v>39.177066211884537</v>
      </c>
      <c r="AH8" s="188">
        <f t="shared" si="6"/>
        <v>10.350408320135344</v>
      </c>
      <c r="AI8" s="188">
        <f t="shared" si="6"/>
        <v>37.997762364609599</v>
      </c>
      <c r="AJ8" s="188">
        <f t="shared" ref="AJ8" si="7">AJ7-AJ27</f>
        <v>18.115130632800003</v>
      </c>
      <c r="AK8" s="188">
        <f t="shared" si="6"/>
        <v>0</v>
      </c>
      <c r="AL8" s="188">
        <f t="shared" si="6"/>
        <v>3.2444861662287354</v>
      </c>
      <c r="AM8" s="218">
        <f t="shared" si="6"/>
        <v>13.340718995514104</v>
      </c>
      <c r="AN8" s="210">
        <f t="shared" si="6"/>
        <v>0</v>
      </c>
      <c r="AO8" s="190">
        <f t="shared" si="6"/>
        <v>38.718612894000003</v>
      </c>
      <c r="AP8" s="185">
        <f t="shared" si="6"/>
        <v>0</v>
      </c>
      <c r="AQ8" s="186">
        <f t="shared" si="0"/>
        <v>16357.95551984542</v>
      </c>
      <c r="AR8" s="2"/>
    </row>
    <row r="9" spans="1:45" s="49" customFormat="1" ht="12.75" customHeight="1">
      <c r="A9" s="50" t="s">
        <v>5</v>
      </c>
      <c r="B9" s="51"/>
      <c r="C9" s="52">
        <f t="shared" ref="C9:AP9" si="8">SUM(C10:C14)</f>
        <v>991.34685201108232</v>
      </c>
      <c r="D9" s="53">
        <f t="shared" si="8"/>
        <v>991.34685201108232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675.40450635527804</v>
      </c>
      <c r="I9" s="53">
        <f t="shared" si="8"/>
        <v>675.40450635527804</v>
      </c>
      <c r="J9" s="54">
        <f t="shared" si="8"/>
        <v>0</v>
      </c>
      <c r="K9" s="54">
        <f t="shared" si="8"/>
        <v>0</v>
      </c>
      <c r="L9" s="56">
        <f t="shared" si="8"/>
        <v>3715.1764476403332</v>
      </c>
      <c r="M9" s="54">
        <f t="shared" si="8"/>
        <v>3345.9472000000001</v>
      </c>
      <c r="N9" s="54">
        <f t="shared" ref="N9" si="9">SUM(N10:N14)</f>
        <v>13.844999999999999</v>
      </c>
      <c r="O9" s="54">
        <f t="shared" si="8"/>
        <v>5.3559439487999994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338.86473050350503</v>
      </c>
      <c r="T9" s="54">
        <f t="shared" si="8"/>
        <v>0.23932922044226948</v>
      </c>
      <c r="U9" s="54">
        <f t="shared" si="8"/>
        <v>10.924243967586222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4">
        <f t="shared" si="8"/>
        <v>0</v>
      </c>
      <c r="AA9" s="56">
        <f t="shared" si="8"/>
        <v>2810.624906482155</v>
      </c>
      <c r="AB9" s="57">
        <f t="shared" si="8"/>
        <v>50.437388627794235</v>
      </c>
      <c r="AC9" s="58">
        <f t="shared" si="8"/>
        <v>0</v>
      </c>
      <c r="AD9" s="54">
        <f t="shared" si="8"/>
        <v>0</v>
      </c>
      <c r="AE9" s="54">
        <f t="shared" si="8"/>
        <v>6.0103380959999999</v>
      </c>
      <c r="AF9" s="54">
        <f t="shared" ref="AF9" si="10">SUM(AF10:AF14)</f>
        <v>0</v>
      </c>
      <c r="AG9" s="54">
        <f t="shared" si="8"/>
        <v>39.177066211884537</v>
      </c>
      <c r="AH9" s="54">
        <f t="shared" si="8"/>
        <v>5.2499843199096974</v>
      </c>
      <c r="AI9" s="54">
        <f t="shared" si="8"/>
        <v>0</v>
      </c>
      <c r="AJ9" s="54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3">
        <f t="shared" si="8"/>
        <v>0</v>
      </c>
      <c r="AO9" s="56">
        <f t="shared" si="8"/>
        <v>57.723931086</v>
      </c>
      <c r="AP9" s="57">
        <f t="shared" si="8"/>
        <v>0</v>
      </c>
      <c r="AQ9" s="59">
        <f t="shared" si="0"/>
        <v>8300.7140322026426</v>
      </c>
      <c r="AR9" s="2"/>
    </row>
    <row r="10" spans="1:45" ht="12.75" customHeight="1">
      <c r="A10" s="60" t="s">
        <v>220</v>
      </c>
      <c r="B10" s="61"/>
      <c r="C10" s="62">
        <f>SUM(D10:G10)</f>
        <v>991.34685201108232</v>
      </c>
      <c r="D10" s="63">
        <v>991.34685201108232</v>
      </c>
      <c r="E10" s="64"/>
      <c r="F10" s="65"/>
      <c r="G10" s="65"/>
      <c r="H10" s="66">
        <f>SUM(I10:K10)</f>
        <v>569.81167057625555</v>
      </c>
      <c r="I10" s="63">
        <v>569.81167057625555</v>
      </c>
      <c r="J10" s="64">
        <v>0</v>
      </c>
      <c r="K10" s="64"/>
      <c r="L10" s="66">
        <f>SUM(M10:Z10)</f>
        <v>349.78897447109125</v>
      </c>
      <c r="M10" s="64"/>
      <c r="N10" s="64"/>
      <c r="O10" s="64"/>
      <c r="P10" s="64"/>
      <c r="Q10" s="64"/>
      <c r="R10" s="64"/>
      <c r="S10" s="64">
        <v>338.86473050350503</v>
      </c>
      <c r="T10" s="64"/>
      <c r="U10" s="64">
        <v>10.924243967586222</v>
      </c>
      <c r="V10" s="64"/>
      <c r="W10" s="64"/>
      <c r="X10" s="64"/>
      <c r="Y10" s="64"/>
      <c r="Z10" s="64"/>
      <c r="AA10" s="66">
        <v>2577.3615225600001</v>
      </c>
      <c r="AB10" s="67">
        <f>SUM(AC10:AM10)</f>
        <v>42.687426211884535</v>
      </c>
      <c r="AC10" s="68"/>
      <c r="AD10" s="64"/>
      <c r="AE10" s="64">
        <v>3.5103599999999999</v>
      </c>
      <c r="AF10" s="64">
        <v>0</v>
      </c>
      <c r="AG10" s="64">
        <v>39.177066211884537</v>
      </c>
      <c r="AH10" s="64"/>
      <c r="AI10" s="64"/>
      <c r="AJ10" s="64"/>
      <c r="AK10" s="64"/>
      <c r="AL10" s="64"/>
      <c r="AM10" s="219"/>
      <c r="AN10" s="63">
        <v>0</v>
      </c>
      <c r="AO10" s="70"/>
      <c r="AP10" s="67"/>
      <c r="AQ10" s="71">
        <f t="shared" si="0"/>
        <v>4530.9964458303139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8.3347505158645365</v>
      </c>
      <c r="I11" s="24">
        <v>8.3347505158645365</v>
      </c>
      <c r="J11" s="25"/>
      <c r="K11" s="25"/>
      <c r="L11" s="23">
        <f>SUM(M11:Z11)</f>
        <v>5.5952731692422688</v>
      </c>
      <c r="M11" s="25"/>
      <c r="N11" s="25"/>
      <c r="O11" s="25">
        <v>5.3559439487999994</v>
      </c>
      <c r="P11" s="25"/>
      <c r="Q11" s="25"/>
      <c r="R11" s="25"/>
      <c r="S11" s="25">
        <v>0</v>
      </c>
      <c r="T11" s="25">
        <v>0.23932922044226948</v>
      </c>
      <c r="U11" s="25">
        <v>0</v>
      </c>
      <c r="V11" s="25"/>
      <c r="W11" s="25"/>
      <c r="X11" s="25"/>
      <c r="Y11" s="25"/>
      <c r="Z11" s="25"/>
      <c r="AA11" s="23">
        <v>233.26338392215484</v>
      </c>
      <c r="AB11" s="26">
        <f>SUM(AC11:AM11)</f>
        <v>7.7499624159096969</v>
      </c>
      <c r="AC11" s="27"/>
      <c r="AD11" s="25"/>
      <c r="AE11" s="25">
        <v>2.4999780959999995</v>
      </c>
      <c r="AF11" s="25"/>
      <c r="AG11" s="25"/>
      <c r="AH11" s="25">
        <v>5.2499843199096974</v>
      </c>
      <c r="AI11" s="25"/>
      <c r="AJ11" s="25"/>
      <c r="AK11" s="25"/>
      <c r="AL11" s="25"/>
      <c r="AM11" s="215"/>
      <c r="AN11" s="24"/>
      <c r="AO11" s="28"/>
      <c r="AP11" s="26"/>
      <c r="AQ11" s="29">
        <f t="shared" si="0"/>
        <v>254.94337002317135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4"/>
      <c r="AO12" s="28">
        <v>44.965573085999999</v>
      </c>
      <c r="AP12" s="26"/>
      <c r="AQ12" s="29">
        <f t="shared" si="0"/>
        <v>44.965573085999999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97.258085263157909</v>
      </c>
      <c r="I13" s="24">
        <v>97.258085263157909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4"/>
      <c r="AO13" s="28"/>
      <c r="AP13" s="26"/>
      <c r="AQ13" s="29">
        <f t="shared" si="0"/>
        <v>97.258085263157909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3359.7921999999999</v>
      </c>
      <c r="M14" s="76">
        <v>3345.9472000000001</v>
      </c>
      <c r="N14" s="76">
        <v>13.844999999999999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75"/>
      <c r="AO14" s="81">
        <v>12.758357999999999</v>
      </c>
      <c r="AP14" s="79"/>
      <c r="AQ14" s="82">
        <f t="shared" si="0"/>
        <v>3372.5505579999999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92.395181000000008</v>
      </c>
      <c r="I15" s="85">
        <f t="shared" si="13"/>
        <v>0</v>
      </c>
      <c r="J15" s="86">
        <f t="shared" si="13"/>
        <v>0</v>
      </c>
      <c r="K15" s="87">
        <f t="shared" si="13"/>
        <v>92.395181000000008</v>
      </c>
      <c r="L15" s="88">
        <f t="shared" si="13"/>
        <v>3406.1567477404378</v>
      </c>
      <c r="M15" s="86">
        <f t="shared" si="13"/>
        <v>0</v>
      </c>
      <c r="N15" s="86">
        <f t="shared" si="13"/>
        <v>0</v>
      </c>
      <c r="O15" s="86">
        <f t="shared" si="13"/>
        <v>103.67169227583004</v>
      </c>
      <c r="P15" s="86">
        <f t="shared" si="13"/>
        <v>633.34289465999996</v>
      </c>
      <c r="Q15" s="86">
        <f t="shared" si="13"/>
        <v>221.56671162080005</v>
      </c>
      <c r="R15" s="86">
        <f t="shared" si="13"/>
        <v>0</v>
      </c>
      <c r="S15" s="86">
        <f t="shared" si="13"/>
        <v>1169.6927017480803</v>
      </c>
      <c r="T15" s="86">
        <f t="shared" si="13"/>
        <v>37.748000708074294</v>
      </c>
      <c r="U15" s="86">
        <f t="shared" si="13"/>
        <v>1214.4656272076531</v>
      </c>
      <c r="V15" s="86">
        <f t="shared" si="13"/>
        <v>0</v>
      </c>
      <c r="W15" s="86">
        <f t="shared" si="13"/>
        <v>25.669119519999999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2310.6335861727193</v>
      </c>
      <c r="AP15" s="89">
        <f t="shared" si="13"/>
        <v>0</v>
      </c>
      <c r="AQ15" s="91">
        <f t="shared" si="0"/>
        <v>5809.185514913157</v>
      </c>
      <c r="AR15" s="2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2120.5628530333979</v>
      </c>
      <c r="AP16" s="67"/>
      <c r="AQ16" s="92">
        <f>C16+H16+L16+AA16+AO16+AP16</f>
        <v>2120.5628530333979</v>
      </c>
    </row>
    <row r="17" spans="1:44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161.581674652</v>
      </c>
      <c r="AP17" s="26"/>
      <c r="AQ17" s="29">
        <f>C17+H17+L17+AA17+AO17+AP17</f>
        <v>161.581674652</v>
      </c>
    </row>
    <row r="18" spans="1:44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28.489058487321604</v>
      </c>
      <c r="AP18" s="26"/>
      <c r="AQ18" s="29">
        <f t="shared" si="0"/>
        <v>28.489058487321604</v>
      </c>
    </row>
    <row r="19" spans="1:44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92.395181000000008</v>
      </c>
      <c r="I19" s="24"/>
      <c r="J19" s="25"/>
      <c r="K19" s="22">
        <v>92.395181000000008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92.395181000000008</v>
      </c>
    </row>
    <row r="20" spans="1:44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3406.1567477404378</v>
      </c>
      <c r="M20" s="76"/>
      <c r="N20" s="76"/>
      <c r="O20" s="76">
        <v>103.67169227583004</v>
      </c>
      <c r="P20" s="76">
        <v>633.34289465999996</v>
      </c>
      <c r="Q20" s="76">
        <v>221.56671162080005</v>
      </c>
      <c r="R20" s="76">
        <v>0</v>
      </c>
      <c r="S20" s="76">
        <v>1169.6927017480803</v>
      </c>
      <c r="T20" s="76">
        <v>37.748000708074294</v>
      </c>
      <c r="U20" s="76">
        <v>1214.4656272076531</v>
      </c>
      <c r="V20" s="76"/>
      <c r="W20" s="76">
        <v>25.669119519999999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3406.1567477404378</v>
      </c>
    </row>
    <row r="21" spans="1:44" ht="12.75" customHeight="1">
      <c r="A21" s="93" t="s">
        <v>7</v>
      </c>
      <c r="B21" s="94"/>
      <c r="C21" s="95">
        <f>SUM(C22:C24)</f>
        <v>12.132270202432</v>
      </c>
      <c r="D21" s="96">
        <f>SUM(D22:D24)</f>
        <v>-12.901</v>
      </c>
      <c r="E21" s="97">
        <f>SUM(E22:E24)</f>
        <v>25.033270202432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-11.581507510835745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-2.1505111111111102E-3</v>
      </c>
      <c r="Q21" s="97">
        <f t="shared" si="15"/>
        <v>188.73631952448</v>
      </c>
      <c r="R21" s="97">
        <f t="shared" si="15"/>
        <v>-188.66402036399995</v>
      </c>
      <c r="S21" s="97">
        <f t="shared" si="15"/>
        <v>4.4718540564971754</v>
      </c>
      <c r="T21" s="97">
        <f t="shared" si="15"/>
        <v>0</v>
      </c>
      <c r="U21" s="97">
        <f t="shared" si="15"/>
        <v>-3.9912400142698372</v>
      </c>
      <c r="V21" s="97">
        <f t="shared" si="15"/>
        <v>-12.132270202432002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-290.53691242981847</v>
      </c>
      <c r="AC21" s="101">
        <f t="shared" si="17"/>
        <v>-83.275793096818404</v>
      </c>
      <c r="AD21" s="97">
        <f t="shared" si="17"/>
        <v>-207.26111933300004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290.53691242981847</v>
      </c>
      <c r="AP21" s="100">
        <f t="shared" si="17"/>
        <v>0</v>
      </c>
      <c r="AQ21" s="102">
        <f t="shared" si="17"/>
        <v>0.55076269159625468</v>
      </c>
    </row>
    <row r="22" spans="1:44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-290.53691242981847</v>
      </c>
      <c r="AC22" s="68">
        <f>-AC2</f>
        <v>-83.275793096818404</v>
      </c>
      <c r="AD22" s="64">
        <f>-AD2</f>
        <v>-207.26111933300004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290.53691242981847</v>
      </c>
      <c r="AP22" s="67"/>
      <c r="AQ22" s="92">
        <f>C22+H22+L22+AA22+AB22+AN22+AO22+AP22</f>
        <v>0</v>
      </c>
    </row>
    <row r="23" spans="1:44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4" ht="12.75" customHeight="1" thickBot="1">
      <c r="A24" s="30" t="s">
        <v>230</v>
      </c>
      <c r="B24" s="31"/>
      <c r="C24" s="173">
        <f>SUM(D24:G24)</f>
        <v>12.132270202432</v>
      </c>
      <c r="D24" s="207">
        <v>-12.901</v>
      </c>
      <c r="E24" s="36">
        <f>-D24-V24</f>
        <v>25.033270202432</v>
      </c>
      <c r="F24" s="33"/>
      <c r="G24" s="33">
        <v>0</v>
      </c>
      <c r="H24" s="34"/>
      <c r="I24" s="39"/>
      <c r="J24" s="36"/>
      <c r="K24" s="33"/>
      <c r="L24" s="34">
        <f>SUM(N24:Z24)</f>
        <v>-11.581507510835745</v>
      </c>
      <c r="M24" s="36"/>
      <c r="N24" s="36">
        <v>0</v>
      </c>
      <c r="O24" s="36"/>
      <c r="P24" s="36">
        <v>-2.1505111111111102E-3</v>
      </c>
      <c r="Q24" s="36">
        <v>188.73631952448</v>
      </c>
      <c r="R24" s="36">
        <v>-188.66402036399995</v>
      </c>
      <c r="S24" s="36">
        <v>4.4718540564971754</v>
      </c>
      <c r="T24" s="36"/>
      <c r="U24" s="36">
        <v>-3.9912400142698372</v>
      </c>
      <c r="V24" s="33">
        <v>-12.132270202432002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0.55076269159625468</v>
      </c>
    </row>
    <row r="25" spans="1:44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18.245039872976584</v>
      </c>
      <c r="I25" s="104">
        <v>18.245039872976584</v>
      </c>
      <c r="J25" s="105"/>
      <c r="K25" s="104"/>
      <c r="L25" s="88">
        <f>SUM(O25:Z25)</f>
        <v>134.87061987542384</v>
      </c>
      <c r="M25" s="105"/>
      <c r="N25" s="105"/>
      <c r="O25" s="105">
        <v>98.315748327030036</v>
      </c>
      <c r="P25" s="105"/>
      <c r="Q25" s="105"/>
      <c r="R25" s="105"/>
      <c r="S25" s="105">
        <v>25.36555030934213</v>
      </c>
      <c r="T25" s="105">
        <v>4.0697821438255444</v>
      </c>
      <c r="U25" s="105">
        <v>7.1195390952261191</v>
      </c>
      <c r="V25" s="105"/>
      <c r="W25" s="105"/>
      <c r="X25" s="105"/>
      <c r="Y25" s="105"/>
      <c r="Z25" s="104"/>
      <c r="AA25" s="88">
        <v>87.160580600548556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305.09988455646538</v>
      </c>
      <c r="AP25" s="89"/>
      <c r="AQ25" s="107">
        <f>C25+H25+L25+AA25+AB25+AN25+AO25+AP25</f>
        <v>545.37612490541437</v>
      </c>
    </row>
    <row r="26" spans="1:44" s="49" customFormat="1" ht="12.75" customHeight="1" thickBot="1">
      <c r="A26" s="42" t="s">
        <v>9</v>
      </c>
      <c r="B26" s="43"/>
      <c r="C26" s="44">
        <f t="shared" ref="C26:AP26" si="20">C7-C9+C15+C21-C25</f>
        <v>430.51803693983175</v>
      </c>
      <c r="D26" s="108">
        <f t="shared" si="20"/>
        <v>363.44968607020002</v>
      </c>
      <c r="E26" s="46">
        <f t="shared" si="20"/>
        <v>55.156769502431999</v>
      </c>
      <c r="F26" s="46">
        <f t="shared" si="20"/>
        <v>0</v>
      </c>
      <c r="G26" s="46">
        <f t="shared" si="20"/>
        <v>11.911581367199998</v>
      </c>
      <c r="H26" s="47">
        <f t="shared" si="20"/>
        <v>270.72481879008512</v>
      </c>
      <c r="I26" s="108">
        <f t="shared" si="20"/>
        <v>0.26709879008523529</v>
      </c>
      <c r="J26" s="46">
        <f t="shared" si="20"/>
        <v>173.56476000000001</v>
      </c>
      <c r="K26" s="109">
        <f t="shared" si="20"/>
        <v>96.892960000000002</v>
      </c>
      <c r="L26" s="47">
        <f t="shared" si="20"/>
        <v>8749.6383745323037</v>
      </c>
      <c r="M26" s="46">
        <f t="shared" si="20"/>
        <v>-115.55380000000059</v>
      </c>
      <c r="N26" s="46">
        <f t="shared" si="20"/>
        <v>6.9291605099999991</v>
      </c>
      <c r="O26" s="46">
        <f t="shared" si="20"/>
        <v>0</v>
      </c>
      <c r="P26" s="46">
        <f t="shared" si="20"/>
        <v>1839.3349646734634</v>
      </c>
      <c r="Q26" s="46">
        <f t="shared" si="20"/>
        <v>898.27298820127226</v>
      </c>
      <c r="R26" s="46">
        <f t="shared" si="20"/>
        <v>1072.805331857262</v>
      </c>
      <c r="S26" s="46">
        <f t="shared" si="20"/>
        <v>429.1174159403331</v>
      </c>
      <c r="T26" s="46">
        <f t="shared" si="20"/>
        <v>163.69050928987821</v>
      </c>
      <c r="U26" s="46">
        <f t="shared" si="20"/>
        <v>3928.8510994173294</v>
      </c>
      <c r="V26" s="46">
        <f t="shared" si="20"/>
        <v>246.75030464276111</v>
      </c>
      <c r="W26" s="46">
        <f t="shared" si="20"/>
        <v>-1.7763568394002505E-14</v>
      </c>
      <c r="X26" s="46">
        <f t="shared" si="20"/>
        <v>244.00839999999999</v>
      </c>
      <c r="Y26" s="46">
        <f t="shared" si="20"/>
        <v>2.1019999999999999</v>
      </c>
      <c r="Z26" s="109">
        <f t="shared" si="20"/>
        <v>33.330000000000005</v>
      </c>
      <c r="AA26" s="47">
        <f t="shared" si="20"/>
        <v>1625.8058985222256</v>
      </c>
      <c r="AB26" s="45">
        <f t="shared" si="20"/>
        <v>247.28961570359706</v>
      </c>
      <c r="AC26" s="110">
        <f t="shared" si="20"/>
        <v>0</v>
      </c>
      <c r="AD26" s="110">
        <f t="shared" si="20"/>
        <v>0</v>
      </c>
      <c r="AE26" s="110">
        <f t="shared" si="20"/>
        <v>169.49109354421904</v>
      </c>
      <c r="AF26" s="110">
        <f t="shared" si="20"/>
        <v>0</v>
      </c>
      <c r="AG26" s="110">
        <f t="shared" si="20"/>
        <v>0</v>
      </c>
      <c r="AH26" s="110">
        <f t="shared" si="20"/>
        <v>5.1004240002256465</v>
      </c>
      <c r="AI26" s="110">
        <f t="shared" si="20"/>
        <v>37.997762364609599</v>
      </c>
      <c r="AJ26" s="110">
        <f t="shared" ref="AJ26" si="21">AJ7-AJ9+AJ15+AJ21-AJ25</f>
        <v>18.115130632800003</v>
      </c>
      <c r="AK26" s="110">
        <f t="shared" si="20"/>
        <v>0</v>
      </c>
      <c r="AL26" s="110">
        <f t="shared" si="20"/>
        <v>3.2444861662287354</v>
      </c>
      <c r="AM26" s="226">
        <f t="shared" si="20"/>
        <v>13.340718995514104</v>
      </c>
      <c r="AN26" s="45">
        <f t="shared" si="20"/>
        <v>0</v>
      </c>
      <c r="AO26" s="47">
        <f t="shared" si="20"/>
        <v>2277.0652958540727</v>
      </c>
      <c r="AP26" s="45">
        <f t="shared" si="20"/>
        <v>0</v>
      </c>
      <c r="AQ26" s="48">
        <f>C26+H26+L26+AA26+AB26+AN26+AO26+AP26</f>
        <v>13601.042040342116</v>
      </c>
      <c r="AR26" s="2"/>
    </row>
    <row r="27" spans="1:44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279.44040000000001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244.00839999999999</v>
      </c>
      <c r="Y27" s="54">
        <f t="shared" si="23"/>
        <v>2.1019999999999999</v>
      </c>
      <c r="Z27" s="54">
        <f t="shared" si="23"/>
        <v>33.330000000000005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3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279.44040000000001</v>
      </c>
      <c r="AR27" s="2"/>
    </row>
    <row r="28" spans="1:44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279.44040000000001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244.00839999999999</v>
      </c>
      <c r="Y28" s="97">
        <f>Y26</f>
        <v>2.1019999999999999</v>
      </c>
      <c r="Z28" s="97">
        <f>Z26</f>
        <v>33.330000000000005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96"/>
      <c r="AO28" s="115"/>
      <c r="AP28" s="116"/>
      <c r="AQ28" s="102">
        <f t="shared" ref="AQ28:AQ72" si="24">C28+H28+L28+AA28+AB28+AN28+AO28+AP28</f>
        <v>279.44040000000001</v>
      </c>
    </row>
    <row r="29" spans="1:44" s="49" customFormat="1" ht="12.75" customHeight="1" thickBot="1">
      <c r="A29" s="50" t="s">
        <v>12</v>
      </c>
      <c r="B29" s="51"/>
      <c r="C29" s="52">
        <f t="shared" ref="C29:AQ29" si="25">C30+C45+C56+C58+C65+C70+C71</f>
        <v>421.48781046239998</v>
      </c>
      <c r="D29" s="53">
        <f t="shared" si="25"/>
        <v>353.02466140000001</v>
      </c>
      <c r="E29" s="54">
        <f t="shared" si="25"/>
        <v>58.286085099999994</v>
      </c>
      <c r="F29" s="55">
        <f t="shared" si="25"/>
        <v>0</v>
      </c>
      <c r="G29" s="55">
        <f t="shared" si="25"/>
        <v>10.4310939624</v>
      </c>
      <c r="H29" s="56">
        <f t="shared" si="25"/>
        <v>280.31037789943997</v>
      </c>
      <c r="I29" s="53">
        <f t="shared" si="25"/>
        <v>0.6164248994399999</v>
      </c>
      <c r="J29" s="53">
        <f t="shared" si="25"/>
        <v>173.86524</v>
      </c>
      <c r="K29" s="53">
        <f t="shared" si="25"/>
        <v>105.82871299999999</v>
      </c>
      <c r="L29" s="56">
        <f t="shared" si="25"/>
        <v>8388.7614516803387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1797.8159328333331</v>
      </c>
      <c r="Q29" s="54">
        <f t="shared" si="25"/>
        <v>1015.4627100800002</v>
      </c>
      <c r="R29" s="54">
        <f t="shared" si="25"/>
        <v>970.12959600475085</v>
      </c>
      <c r="S29" s="54">
        <f t="shared" si="25"/>
        <v>340.69357072990528</v>
      </c>
      <c r="T29" s="54">
        <f t="shared" si="25"/>
        <v>163.73523373084601</v>
      </c>
      <c r="U29" s="54">
        <f t="shared" si="25"/>
        <v>3853.414073537981</v>
      </c>
      <c r="V29" s="54">
        <f t="shared" si="25"/>
        <v>246.45933476352079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1557.8573927395548</v>
      </c>
      <c r="AB29" s="57">
        <f t="shared" si="25"/>
        <v>246.74487436127717</v>
      </c>
      <c r="AC29" s="58">
        <f t="shared" si="25"/>
        <v>0</v>
      </c>
      <c r="AD29" s="54">
        <f t="shared" si="25"/>
        <v>0</v>
      </c>
      <c r="AE29" s="54">
        <f t="shared" si="25"/>
        <v>169.49109354421907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5.1004240002256456</v>
      </c>
      <c r="AI29" s="54">
        <f t="shared" si="25"/>
        <v>37.693571091969588</v>
      </c>
      <c r="AJ29" s="54">
        <f t="shared" ref="AJ29" si="28">AJ30+AJ45+AJ56+AJ58+AJ65+AJ70+AJ71</f>
        <v>17.874580563119999</v>
      </c>
      <c r="AK29" s="54">
        <f t="shared" si="25"/>
        <v>0</v>
      </c>
      <c r="AL29" s="54">
        <f t="shared" ref="AL29" si="29">AL30+AL45+AL56+AL58+AL65+AL70+AL71</f>
        <v>3.2444861662287354</v>
      </c>
      <c r="AM29" s="217">
        <f t="shared" si="25"/>
        <v>13.340718995514106</v>
      </c>
      <c r="AN29" s="53">
        <f t="shared" si="25"/>
        <v>0</v>
      </c>
      <c r="AO29" s="56">
        <f t="shared" si="25"/>
        <v>2294.0359546520008</v>
      </c>
      <c r="AP29" s="57">
        <f t="shared" si="25"/>
        <v>0</v>
      </c>
      <c r="AQ29" s="48">
        <f t="shared" si="25"/>
        <v>13189.197861795012</v>
      </c>
      <c r="AR29" s="2"/>
    </row>
    <row r="30" spans="1:44" s="49" customFormat="1" ht="12.75" customHeight="1">
      <c r="A30" s="164" t="s">
        <v>43</v>
      </c>
      <c r="B30" s="117"/>
      <c r="C30" s="118">
        <f>SUM(C31:C44)</f>
        <v>164.96235490000004</v>
      </c>
      <c r="D30" s="120">
        <v>164.96235490000001</v>
      </c>
      <c r="E30" s="120">
        <v>0.25403000000000003</v>
      </c>
      <c r="F30" s="121"/>
      <c r="G30" s="121"/>
      <c r="H30" s="122">
        <f>SUM(H31:H44)</f>
        <v>0.6164248994399999</v>
      </c>
      <c r="I30" s="119">
        <f t="shared" ref="I30:K30" si="30">SUM(I31:I44)</f>
        <v>0.6164248994399999</v>
      </c>
      <c r="J30" s="120">
        <f t="shared" si="30"/>
        <v>0</v>
      </c>
      <c r="K30" s="120">
        <f t="shared" si="30"/>
        <v>0</v>
      </c>
      <c r="L30" s="122">
        <f>SUM(L31:L44)</f>
        <v>783.40955822747048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15.435101977456908</v>
      </c>
      <c r="R30" s="120">
        <f>SUM(R31:R44)</f>
        <v>0</v>
      </c>
      <c r="S30" s="120">
        <v>330.84457072990529</v>
      </c>
      <c r="T30" s="120">
        <v>42.375946131173947</v>
      </c>
      <c r="U30" s="120">
        <v>174.0572091789239</v>
      </c>
      <c r="V30" s="120">
        <v>219.64573021001038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562.53019610197873</v>
      </c>
      <c r="AB30" s="123">
        <f t="shared" ref="AB30:AN30" si="31">SUM(AB31:AB44)</f>
        <v>139.18793126715732</v>
      </c>
      <c r="AC30" s="176">
        <f t="shared" si="31"/>
        <v>0</v>
      </c>
      <c r="AD30" s="120">
        <f t="shared" si="31"/>
        <v>0</v>
      </c>
      <c r="AE30" s="120">
        <f t="shared" si="31"/>
        <v>137.80302260715732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1.38490866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614.33460563835933</v>
      </c>
      <c r="AP30" s="123">
        <f>SUM(AP31:AP44)</f>
        <v>0</v>
      </c>
      <c r="AQ30" s="59">
        <f t="shared" ref="AQ30" si="35">C30+H30+L30+AA30+AB30+AN30+AO30+AP30</f>
        <v>2265.0410710344058</v>
      </c>
      <c r="AR30" s="2"/>
    </row>
    <row r="31" spans="1:44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31.722569383547132</v>
      </c>
      <c r="M31" s="127"/>
      <c r="N31" s="127"/>
      <c r="O31" s="127"/>
      <c r="P31" s="127"/>
      <c r="Q31" s="127">
        <v>0.96935730115159235</v>
      </c>
      <c r="R31" s="127"/>
      <c r="S31" s="127">
        <v>8.100958799515082</v>
      </c>
      <c r="T31" s="127">
        <v>0.75532393906294149</v>
      </c>
      <c r="U31" s="127">
        <v>21.083104750905516</v>
      </c>
      <c r="V31" s="127">
        <v>0.81382459291200004</v>
      </c>
      <c r="W31" s="127"/>
      <c r="X31" s="127"/>
      <c r="Y31" s="127"/>
      <c r="Z31" s="127"/>
      <c r="AA31" s="70">
        <v>16.092442910260484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126"/>
      <c r="AO31" s="70">
        <v>43.809043062439748</v>
      </c>
      <c r="AP31" s="131"/>
      <c r="AQ31" s="71">
        <f t="shared" si="24"/>
        <v>91.624055356247368</v>
      </c>
    </row>
    <row r="32" spans="1:44" ht="12.75" customHeight="1">
      <c r="A32" s="166" t="s">
        <v>110</v>
      </c>
      <c r="B32" s="206" t="s">
        <v>122</v>
      </c>
      <c r="C32" s="19">
        <f t="shared" si="36"/>
        <v>16.347537253999999</v>
      </c>
      <c r="D32" s="127">
        <v>16.347537253999999</v>
      </c>
      <c r="E32" s="25"/>
      <c r="F32" s="22"/>
      <c r="G32" s="22"/>
      <c r="H32" s="23">
        <f t="shared" si="37"/>
        <v>0.6164248994399999</v>
      </c>
      <c r="I32" s="24">
        <v>0.6164248994399999</v>
      </c>
      <c r="J32" s="25"/>
      <c r="K32" s="25"/>
      <c r="L32" s="23">
        <f t="shared" si="38"/>
        <v>117.08164947773638</v>
      </c>
      <c r="M32" s="25"/>
      <c r="N32" s="25"/>
      <c r="O32" s="25"/>
      <c r="P32" s="127"/>
      <c r="Q32" s="127">
        <v>8.3818827146744308</v>
      </c>
      <c r="R32" s="25"/>
      <c r="S32" s="127">
        <v>70.0477382831684</v>
      </c>
      <c r="T32" s="127">
        <v>5.2973117747579161</v>
      </c>
      <c r="U32" s="127">
        <v>33.35471670513563</v>
      </c>
      <c r="V32" s="127">
        <v>0</v>
      </c>
      <c r="W32" s="25"/>
      <c r="X32" s="127"/>
      <c r="Y32" s="127"/>
      <c r="Z32" s="25"/>
      <c r="AA32" s="28">
        <v>110.54003963626384</v>
      </c>
      <c r="AB32" s="26">
        <f t="shared" si="39"/>
        <v>41.490387430800006</v>
      </c>
      <c r="AC32" s="27"/>
      <c r="AD32" s="25"/>
      <c r="AE32" s="25">
        <v>40.105478770800005</v>
      </c>
      <c r="AF32" s="25"/>
      <c r="AG32" s="127"/>
      <c r="AH32" s="127">
        <v>1.38490866</v>
      </c>
      <c r="AI32" s="127"/>
      <c r="AJ32" s="127"/>
      <c r="AK32" s="25"/>
      <c r="AL32" s="25"/>
      <c r="AM32" s="215"/>
      <c r="AN32" s="24"/>
      <c r="AO32" s="28">
        <v>115.11923926962777</v>
      </c>
      <c r="AP32" s="26"/>
      <c r="AQ32" s="29">
        <f t="shared" si="24"/>
        <v>401.19527796786798</v>
      </c>
    </row>
    <row r="33" spans="1:44" ht="12.75" customHeight="1">
      <c r="A33" s="166" t="s">
        <v>16</v>
      </c>
      <c r="B33" s="133" t="s">
        <v>14</v>
      </c>
      <c r="C33" s="19">
        <f t="shared" si="36"/>
        <v>0</v>
      </c>
      <c r="D33" s="127">
        <v>0</v>
      </c>
      <c r="E33" s="25"/>
      <c r="F33" s="22"/>
      <c r="G33" s="22"/>
      <c r="H33" s="23">
        <f t="shared" si="37"/>
        <v>0</v>
      </c>
      <c r="I33" s="24"/>
      <c r="J33" s="25"/>
      <c r="K33" s="25"/>
      <c r="L33" s="23">
        <f t="shared" si="38"/>
        <v>3.2733466852359165</v>
      </c>
      <c r="M33" s="25"/>
      <c r="N33" s="25"/>
      <c r="O33" s="25"/>
      <c r="P33" s="127"/>
      <c r="Q33" s="127">
        <v>0.17097110229946449</v>
      </c>
      <c r="R33" s="25"/>
      <c r="S33" s="127">
        <v>1.4288125276306587</v>
      </c>
      <c r="T33" s="127">
        <v>0.44194485796235938</v>
      </c>
      <c r="U33" s="127">
        <v>1.2316181973434341</v>
      </c>
      <c r="V33" s="127">
        <v>0</v>
      </c>
      <c r="W33" s="25"/>
      <c r="X33" s="127"/>
      <c r="Y33" s="127"/>
      <c r="Z33" s="25"/>
      <c r="AA33" s="28">
        <v>1.0017452328606971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5"/>
      <c r="AL33" s="25"/>
      <c r="AM33" s="215"/>
      <c r="AN33" s="24"/>
      <c r="AO33" s="28">
        <v>5.4466216128254148</v>
      </c>
      <c r="AP33" s="26"/>
      <c r="AQ33" s="29">
        <f t="shared" si="24"/>
        <v>9.7217135309220275</v>
      </c>
    </row>
    <row r="34" spans="1:44" ht="12.75" customHeight="1">
      <c r="A34" s="166" t="s">
        <v>18</v>
      </c>
      <c r="B34" s="133" t="s">
        <v>123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5"/>
      <c r="L34" s="23">
        <f t="shared" si="38"/>
        <v>3.8662556557634051</v>
      </c>
      <c r="M34" s="25"/>
      <c r="N34" s="25"/>
      <c r="O34" s="25"/>
      <c r="P34" s="127"/>
      <c r="Q34" s="127">
        <v>0.20711927821420839</v>
      </c>
      <c r="R34" s="25"/>
      <c r="S34" s="127">
        <v>1.7309043191868549</v>
      </c>
      <c r="T34" s="127">
        <v>0.13057461712524257</v>
      </c>
      <c r="U34" s="127">
        <v>1.7976574412370996</v>
      </c>
      <c r="V34" s="127">
        <v>0</v>
      </c>
      <c r="W34" s="25"/>
      <c r="X34" s="127"/>
      <c r="Y34" s="127"/>
      <c r="Z34" s="25"/>
      <c r="AA34" s="28">
        <v>1.9067116889873943</v>
      </c>
      <c r="AB34" s="26">
        <f t="shared" si="39"/>
        <v>88.109067136357311</v>
      </c>
      <c r="AC34" s="27"/>
      <c r="AD34" s="25"/>
      <c r="AE34" s="25">
        <v>88.109067136357311</v>
      </c>
      <c r="AF34" s="25"/>
      <c r="AG34" s="127"/>
      <c r="AH34" s="127"/>
      <c r="AI34" s="127"/>
      <c r="AJ34" s="127"/>
      <c r="AK34" s="25"/>
      <c r="AL34" s="25"/>
      <c r="AM34" s="215"/>
      <c r="AN34" s="24"/>
      <c r="AO34" s="28">
        <v>22.450476295683075</v>
      </c>
      <c r="AP34" s="26"/>
      <c r="AQ34" s="29">
        <f t="shared" si="24"/>
        <v>116.33251077679118</v>
      </c>
    </row>
    <row r="35" spans="1:44" ht="12.75" customHeight="1">
      <c r="A35" s="166" t="s">
        <v>20</v>
      </c>
      <c r="B35" s="133" t="s">
        <v>124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5"/>
      <c r="L35" s="23">
        <f t="shared" si="38"/>
        <v>2.4052458051396477</v>
      </c>
      <c r="M35" s="25"/>
      <c r="N35" s="25"/>
      <c r="O35" s="25"/>
      <c r="P35" s="127"/>
      <c r="Q35" s="127">
        <v>0.1459604724773714</v>
      </c>
      <c r="R35" s="25"/>
      <c r="S35" s="127">
        <v>1.219797666445831</v>
      </c>
      <c r="T35" s="127">
        <v>7.2318249484749728E-2</v>
      </c>
      <c r="U35" s="127">
        <v>0.96716941673169576</v>
      </c>
      <c r="V35" s="127">
        <v>0</v>
      </c>
      <c r="W35" s="25"/>
      <c r="X35" s="127"/>
      <c r="Y35" s="127"/>
      <c r="Z35" s="25"/>
      <c r="AA35" s="28">
        <v>3.8813383090161921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5"/>
      <c r="AL35" s="25"/>
      <c r="AM35" s="215"/>
      <c r="AN35" s="24"/>
      <c r="AO35" s="28">
        <v>13.082504823211684</v>
      </c>
      <c r="AP35" s="26"/>
      <c r="AQ35" s="29">
        <f t="shared" si="24"/>
        <v>19.369088937367522</v>
      </c>
    </row>
    <row r="36" spans="1:44" ht="12.75" customHeight="1">
      <c r="A36" s="166" t="s">
        <v>22</v>
      </c>
      <c r="B36" s="133" t="s">
        <v>125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5"/>
      <c r="L36" s="23">
        <f t="shared" si="38"/>
        <v>41.267441174911838</v>
      </c>
      <c r="M36" s="25"/>
      <c r="N36" s="25"/>
      <c r="O36" s="25"/>
      <c r="P36" s="127"/>
      <c r="Q36" s="127">
        <v>1.8183509462843617</v>
      </c>
      <c r="R36" s="25"/>
      <c r="S36" s="127">
        <v>15.196033579578183</v>
      </c>
      <c r="T36" s="127">
        <v>1.9164336113458675</v>
      </c>
      <c r="U36" s="127">
        <v>8.2632815604634278</v>
      </c>
      <c r="V36" s="127">
        <v>14.07334147724</v>
      </c>
      <c r="W36" s="25"/>
      <c r="X36" s="127"/>
      <c r="Y36" s="127"/>
      <c r="Z36" s="25"/>
      <c r="AA36" s="130">
        <v>74.92714767142806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25"/>
      <c r="AL36" s="25"/>
      <c r="AM36" s="215"/>
      <c r="AN36" s="24"/>
      <c r="AO36" s="130">
        <v>102.79596873568825</v>
      </c>
      <c r="AP36" s="26"/>
      <c r="AQ36" s="29">
        <f t="shared" si="24"/>
        <v>218.99055758202815</v>
      </c>
    </row>
    <row r="37" spans="1:44" ht="12.75" customHeight="1">
      <c r="A37" s="166" t="s">
        <v>24</v>
      </c>
      <c r="B37" s="133" t="s">
        <v>126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5"/>
      <c r="L37" s="23">
        <f t="shared" si="38"/>
        <v>7.7579088128770257</v>
      </c>
      <c r="M37" s="25"/>
      <c r="N37" s="25"/>
      <c r="O37" s="25"/>
      <c r="P37" s="127"/>
      <c r="Q37" s="127">
        <v>4.4550184370603318E-2</v>
      </c>
      <c r="R37" s="25"/>
      <c r="S37" s="127">
        <v>0.37230772148547447</v>
      </c>
      <c r="T37" s="127">
        <v>3.8348760629552001</v>
      </c>
      <c r="U37" s="127">
        <v>3.5061748440657476</v>
      </c>
      <c r="V37" s="127">
        <v>0</v>
      </c>
      <c r="W37" s="25"/>
      <c r="X37" s="127"/>
      <c r="Y37" s="127"/>
      <c r="Z37" s="25"/>
      <c r="AA37" s="28">
        <v>4.8932707815331007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5"/>
      <c r="AL37" s="25"/>
      <c r="AM37" s="215"/>
      <c r="AN37" s="24"/>
      <c r="AO37" s="28">
        <v>25.664295993283286</v>
      </c>
      <c r="AP37" s="26"/>
      <c r="AQ37" s="29">
        <f t="shared" si="24"/>
        <v>38.315475587693413</v>
      </c>
    </row>
    <row r="38" spans="1:44" ht="12.75" customHeight="1">
      <c r="A38" s="166" t="s">
        <v>26</v>
      </c>
      <c r="B38" s="133" t="s">
        <v>127</v>
      </c>
      <c r="C38" s="19">
        <f t="shared" si="36"/>
        <v>135.88216881800003</v>
      </c>
      <c r="D38" s="127">
        <v>135.88216881800003</v>
      </c>
      <c r="E38" s="25"/>
      <c r="F38" s="22"/>
      <c r="G38" s="22"/>
      <c r="H38" s="23">
        <f t="shared" si="37"/>
        <v>0</v>
      </c>
      <c r="I38" s="24"/>
      <c r="J38" s="25"/>
      <c r="K38" s="25"/>
      <c r="L38" s="23">
        <f t="shared" si="38"/>
        <v>249.34104769517825</v>
      </c>
      <c r="M38" s="25"/>
      <c r="N38" s="25"/>
      <c r="O38" s="25"/>
      <c r="P38" s="127"/>
      <c r="Q38" s="127">
        <v>1.0363779732529825</v>
      </c>
      <c r="R38" s="25"/>
      <c r="S38" s="127">
        <v>8.6610533103463023</v>
      </c>
      <c r="T38" s="127">
        <v>0.57653715561453245</v>
      </c>
      <c r="U38" s="127">
        <v>34.308515116106065</v>
      </c>
      <c r="V38" s="127">
        <v>204.75856413985838</v>
      </c>
      <c r="W38" s="25"/>
      <c r="X38" s="127"/>
      <c r="Y38" s="127"/>
      <c r="Z38" s="25"/>
      <c r="AA38" s="28">
        <v>18.270814323413493</v>
      </c>
      <c r="AB38" s="26">
        <f t="shared" si="39"/>
        <v>9.5884766999999993</v>
      </c>
      <c r="AC38" s="27"/>
      <c r="AD38" s="25"/>
      <c r="AE38" s="25">
        <v>9.5884766999999993</v>
      </c>
      <c r="AF38" s="25">
        <v>0</v>
      </c>
      <c r="AG38" s="127"/>
      <c r="AH38" s="127"/>
      <c r="AI38" s="127"/>
      <c r="AJ38" s="127"/>
      <c r="AK38" s="25"/>
      <c r="AL38" s="25"/>
      <c r="AM38" s="215"/>
      <c r="AN38" s="24">
        <v>0</v>
      </c>
      <c r="AO38" s="28">
        <v>60.999304730297922</v>
      </c>
      <c r="AP38" s="26"/>
      <c r="AQ38" s="29">
        <f t="shared" si="24"/>
        <v>474.0818122668897</v>
      </c>
    </row>
    <row r="39" spans="1:44" ht="12.75" customHeight="1">
      <c r="A39" s="166" t="s">
        <v>28</v>
      </c>
      <c r="B39" s="133" t="s">
        <v>128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5"/>
      <c r="L39" s="23">
        <f t="shared" si="38"/>
        <v>217.23207098265388</v>
      </c>
      <c r="M39" s="25"/>
      <c r="N39" s="25"/>
      <c r="O39" s="25"/>
      <c r="P39" s="127"/>
      <c r="Q39" s="127">
        <v>0</v>
      </c>
      <c r="R39" s="25"/>
      <c r="S39" s="127">
        <v>211.84</v>
      </c>
      <c r="T39" s="127">
        <v>2.4266790382660459</v>
      </c>
      <c r="U39" s="127">
        <v>2.9653919443878105</v>
      </c>
      <c r="V39" s="127">
        <v>0</v>
      </c>
      <c r="W39" s="25"/>
      <c r="X39" s="127"/>
      <c r="Y39" s="127"/>
      <c r="Z39" s="25"/>
      <c r="AA39" s="28">
        <v>205.20936941384423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5"/>
      <c r="AL39" s="25"/>
      <c r="AM39" s="215"/>
      <c r="AN39" s="24"/>
      <c r="AO39" s="28">
        <v>43.513928614520104</v>
      </c>
      <c r="AP39" s="26"/>
      <c r="AQ39" s="29">
        <f t="shared" si="24"/>
        <v>465.95536901101826</v>
      </c>
    </row>
    <row r="40" spans="1:44" ht="12.75" customHeight="1">
      <c r="A40" s="166" t="s">
        <v>30</v>
      </c>
      <c r="B40" s="133" t="s">
        <v>129</v>
      </c>
      <c r="C40" s="19">
        <f t="shared" si="36"/>
        <v>2.3234760635036475E-2</v>
      </c>
      <c r="D40" s="127">
        <v>2.3234760635036475E-2</v>
      </c>
      <c r="E40" s="25"/>
      <c r="F40" s="22"/>
      <c r="G40" s="22"/>
      <c r="H40" s="23">
        <f t="shared" si="37"/>
        <v>0</v>
      </c>
      <c r="I40" s="24"/>
      <c r="J40" s="25"/>
      <c r="K40" s="25"/>
      <c r="L40" s="23">
        <f t="shared" si="38"/>
        <v>3.5640022651557342</v>
      </c>
      <c r="M40" s="25"/>
      <c r="N40" s="25"/>
      <c r="O40" s="25"/>
      <c r="P40" s="127"/>
      <c r="Q40" s="127">
        <v>0.10942150547165727</v>
      </c>
      <c r="R40" s="25"/>
      <c r="S40" s="127">
        <v>0.9144400176836216</v>
      </c>
      <c r="T40" s="127">
        <v>1.0425880967384753</v>
      </c>
      <c r="U40" s="127">
        <v>1.4975526452619803</v>
      </c>
      <c r="V40" s="127">
        <v>0</v>
      </c>
      <c r="W40" s="25"/>
      <c r="X40" s="127"/>
      <c r="Y40" s="127"/>
      <c r="Z40" s="25"/>
      <c r="AA40" s="28">
        <v>5.9663266919872688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5"/>
      <c r="AL40" s="25"/>
      <c r="AM40" s="215"/>
      <c r="AN40" s="24"/>
      <c r="AO40" s="28">
        <v>12.866163869816921</v>
      </c>
      <c r="AP40" s="26"/>
      <c r="AQ40" s="29">
        <f t="shared" si="24"/>
        <v>22.419727587594963</v>
      </c>
    </row>
    <row r="41" spans="1:44" ht="12.75" customHeight="1">
      <c r="A41" s="166" t="s">
        <v>32</v>
      </c>
      <c r="B41" s="133" t="s">
        <v>130</v>
      </c>
      <c r="C41" s="305">
        <f t="shared" si="36"/>
        <v>0.20911284571532823</v>
      </c>
      <c r="D41" s="304">
        <v>0.20911284571532823</v>
      </c>
      <c r="E41" s="25"/>
      <c r="F41" s="22"/>
      <c r="G41" s="22"/>
      <c r="H41" s="23">
        <f t="shared" si="37"/>
        <v>0</v>
      </c>
      <c r="I41" s="24"/>
      <c r="J41" s="25"/>
      <c r="K41" s="25"/>
      <c r="L41" s="23">
        <f t="shared" si="38"/>
        <v>23.519008829458492</v>
      </c>
      <c r="M41" s="25"/>
      <c r="N41" s="25"/>
      <c r="O41" s="25"/>
      <c r="P41" s="127"/>
      <c r="Q41" s="127">
        <v>9.3399070741878878E-2</v>
      </c>
      <c r="R41" s="25"/>
      <c r="S41" s="127">
        <v>0.7805398722370912</v>
      </c>
      <c r="T41" s="127">
        <v>20.966265829787023</v>
      </c>
      <c r="U41" s="127">
        <v>1.678804056692498</v>
      </c>
      <c r="V41" s="127">
        <v>0</v>
      </c>
      <c r="W41" s="25"/>
      <c r="X41" s="127"/>
      <c r="Y41" s="127"/>
      <c r="Z41" s="25"/>
      <c r="AA41" s="130">
        <v>110.74718017594012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25"/>
      <c r="AL41" s="25"/>
      <c r="AM41" s="215"/>
      <c r="AN41" s="24"/>
      <c r="AO41" s="130">
        <v>87.372491520554007</v>
      </c>
      <c r="AP41" s="26"/>
      <c r="AQ41" s="29">
        <f t="shared" si="24"/>
        <v>221.84779337166793</v>
      </c>
    </row>
    <row r="42" spans="1:44" ht="12.75" customHeight="1">
      <c r="A42" s="166" t="s">
        <v>34</v>
      </c>
      <c r="B42" s="133" t="s">
        <v>131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5"/>
      <c r="L42" s="23">
        <f t="shared" si="38"/>
        <v>3.5130806950971376</v>
      </c>
      <c r="M42" s="25"/>
      <c r="N42" s="25"/>
      <c r="O42" s="25"/>
      <c r="P42" s="127"/>
      <c r="Q42" s="127">
        <v>0.1035596391071042</v>
      </c>
      <c r="R42" s="25"/>
      <c r="S42" s="127">
        <v>0.86545215959342747</v>
      </c>
      <c r="T42" s="127">
        <v>1.6452401757780561</v>
      </c>
      <c r="U42" s="127">
        <v>0.89882872061854979</v>
      </c>
      <c r="V42" s="127">
        <v>0</v>
      </c>
      <c r="W42" s="25"/>
      <c r="X42" s="127"/>
      <c r="Y42" s="127"/>
      <c r="Z42" s="25"/>
      <c r="AA42" s="194">
        <v>2.9729761063374252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25"/>
      <c r="AL42" s="25"/>
      <c r="AM42" s="215"/>
      <c r="AN42" s="24"/>
      <c r="AO42" s="194">
        <v>6.9970651121545586</v>
      </c>
      <c r="AP42" s="26"/>
      <c r="AQ42" s="29">
        <f t="shared" si="24"/>
        <v>13.483121913589121</v>
      </c>
    </row>
    <row r="43" spans="1:44" ht="12.75" customHeight="1">
      <c r="A43" s="166" t="s">
        <v>36</v>
      </c>
      <c r="B43" s="133" t="s">
        <v>141</v>
      </c>
      <c r="C43" s="305">
        <f t="shared" si="36"/>
        <v>12.500301221649623</v>
      </c>
      <c r="D43" s="316">
        <v>12.500301221649623</v>
      </c>
      <c r="E43" s="25"/>
      <c r="F43" s="22"/>
      <c r="G43" s="22"/>
      <c r="H43" s="23">
        <f t="shared" si="37"/>
        <v>0</v>
      </c>
      <c r="I43" s="24"/>
      <c r="J43" s="25"/>
      <c r="K43" s="25">
        <v>0</v>
      </c>
      <c r="L43" s="23">
        <f t="shared" si="38"/>
        <v>20.334878305078274</v>
      </c>
      <c r="M43" s="25"/>
      <c r="N43" s="25"/>
      <c r="O43" s="25"/>
      <c r="P43" s="25"/>
      <c r="Q43" s="25">
        <v>1.1590863758176266</v>
      </c>
      <c r="R43" s="25"/>
      <c r="S43" s="25">
        <v>9.6865324730343616</v>
      </c>
      <c r="T43" s="25">
        <v>2.6456426269837605</v>
      </c>
      <c r="U43" s="25">
        <v>5.7926168292425215</v>
      </c>
      <c r="V43" s="25">
        <v>0</v>
      </c>
      <c r="W43" s="25">
        <v>1.0510000000000019</v>
      </c>
      <c r="X43" s="25"/>
      <c r="Y43" s="25"/>
      <c r="Z43" s="25"/>
      <c r="AA43" s="28">
        <v>6.1208331601064616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4"/>
      <c r="AO43" s="28">
        <v>54.223342793782678</v>
      </c>
      <c r="AP43" s="26"/>
      <c r="AQ43" s="29">
        <f t="shared" si="24"/>
        <v>93.179355480617033</v>
      </c>
    </row>
    <row r="44" spans="1:44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6"/>
      <c r="L44" s="78">
        <f>SUM(M44:Z44)</f>
        <v>58.531052459637273</v>
      </c>
      <c r="M44" s="76"/>
      <c r="N44" s="76"/>
      <c r="O44" s="76"/>
      <c r="P44" s="76"/>
      <c r="Q44" s="76">
        <v>1.1950654135936287</v>
      </c>
      <c r="R44" s="76"/>
      <c r="S44" s="76">
        <v>0</v>
      </c>
      <c r="T44" s="76">
        <v>0.62421009531177285</v>
      </c>
      <c r="U44" s="76">
        <v>56.711776950731874</v>
      </c>
      <c r="V44" s="76">
        <v>0</v>
      </c>
      <c r="W44" s="76"/>
      <c r="X44" s="76"/>
      <c r="Y44" s="76"/>
      <c r="Z44" s="76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75"/>
      <c r="AO44" s="81">
        <v>19.994159204473867</v>
      </c>
      <c r="AP44" s="79"/>
      <c r="AQ44" s="82">
        <f>C44+H44+L44+AA44+AB44+AN44+AO44+AP44</f>
        <v>78.52521166411114</v>
      </c>
    </row>
    <row r="45" spans="1:44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5383.8670852850237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1797.8159328333331</v>
      </c>
      <c r="Q45" s="307">
        <f t="shared" si="40"/>
        <v>0</v>
      </c>
      <c r="R45" s="307">
        <f t="shared" si="40"/>
        <v>970.12959600475085</v>
      </c>
      <c r="S45" s="307">
        <f t="shared" si="40"/>
        <v>0</v>
      </c>
      <c r="T45" s="307">
        <f t="shared" si="40"/>
        <v>0.89991370000000015</v>
      </c>
      <c r="U45" s="307">
        <f>SUM(U46:U55)</f>
        <v>2615.0216427469391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7">
        <f t="shared" si="40"/>
        <v>0</v>
      </c>
      <c r="AA45" s="309">
        <f t="shared" si="40"/>
        <v>1.2688502227954526</v>
      </c>
      <c r="AB45" s="311">
        <f t="shared" si="40"/>
        <v>55.568151655089586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37.693571091969588</v>
      </c>
      <c r="AJ45" s="307">
        <f t="shared" ref="AJ45" si="43">SUM(AJ46:AJ55)</f>
        <v>17.874580563119999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0">
        <f t="shared" si="40"/>
        <v>0</v>
      </c>
      <c r="AO45" s="309">
        <f t="shared" si="40"/>
        <v>4.6515507139999999</v>
      </c>
      <c r="AP45" s="311">
        <f t="shared" si="40"/>
        <v>0</v>
      </c>
      <c r="AQ45" s="314">
        <f t="shared" si="24"/>
        <v>5445.355637876909</v>
      </c>
      <c r="AR45" s="2"/>
    </row>
    <row r="46" spans="1:44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4"/>
      <c r="L46" s="66">
        <f t="shared" ref="L46:L58" si="47">SUM(M46:Z46)</f>
        <v>1041.7733954200457</v>
      </c>
      <c r="M46" s="64"/>
      <c r="N46" s="64"/>
      <c r="O46" s="64"/>
      <c r="P46" s="64"/>
      <c r="Q46" s="64"/>
      <c r="R46" s="64"/>
      <c r="S46" s="64"/>
      <c r="T46" s="64"/>
      <c r="U46" s="64">
        <v>1041.7733954200457</v>
      </c>
      <c r="V46" s="64"/>
      <c r="W46" s="64"/>
      <c r="X46" s="64"/>
      <c r="Y46" s="64"/>
      <c r="Z46" s="64"/>
      <c r="AA46" s="66">
        <v>0</v>
      </c>
      <c r="AB46" s="67">
        <f t="shared" ref="AB46:AB58" si="48">SUM(AC46:AM46)</f>
        <v>14.584504579954173</v>
      </c>
      <c r="AC46" s="68"/>
      <c r="AD46" s="64"/>
      <c r="AE46" s="64"/>
      <c r="AF46" s="64"/>
      <c r="AG46" s="64"/>
      <c r="AH46" s="64"/>
      <c r="AI46" s="64">
        <v>14.584504579954173</v>
      </c>
      <c r="AJ46" s="64">
        <v>0</v>
      </c>
      <c r="AK46" s="64"/>
      <c r="AL46" s="64"/>
      <c r="AM46" s="219"/>
      <c r="AN46" s="63"/>
      <c r="AO46" s="70"/>
      <c r="AP46" s="67"/>
      <c r="AQ46" s="92">
        <f t="shared" si="24"/>
        <v>1056.3579</v>
      </c>
    </row>
    <row r="47" spans="1:44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23">
        <f t="shared" si="47"/>
        <v>398.80078564919819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398.80078564919819</v>
      </c>
      <c r="V47" s="127"/>
      <c r="W47" s="127"/>
      <c r="X47" s="127"/>
      <c r="Y47" s="127"/>
      <c r="Z47" s="127"/>
      <c r="AA47" s="297"/>
      <c r="AB47" s="26">
        <f t="shared" si="48"/>
        <v>5.5830873684818014</v>
      </c>
      <c r="AC47" s="132"/>
      <c r="AD47" s="127"/>
      <c r="AE47" s="127"/>
      <c r="AF47" s="127"/>
      <c r="AG47" s="127"/>
      <c r="AH47" s="127"/>
      <c r="AI47" s="127">
        <v>5.5830873684818014</v>
      </c>
      <c r="AJ47" s="127">
        <v>0</v>
      </c>
      <c r="AK47" s="127"/>
      <c r="AL47" s="127"/>
      <c r="AM47" s="229"/>
      <c r="AN47" s="126"/>
      <c r="AO47" s="130">
        <v>0</v>
      </c>
      <c r="AP47" s="131"/>
      <c r="AQ47" s="29">
        <f t="shared" si="24"/>
        <v>404.38387301768</v>
      </c>
    </row>
    <row r="48" spans="1:44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2084.97048584902</v>
      </c>
      <c r="M48" s="25"/>
      <c r="N48" s="25"/>
      <c r="O48" s="25"/>
      <c r="P48" s="25">
        <v>1510.5303950136433</v>
      </c>
      <c r="Q48" s="25"/>
      <c r="R48" s="25"/>
      <c r="S48" s="25"/>
      <c r="T48" s="25">
        <v>0.89991370000000015</v>
      </c>
      <c r="U48" s="25">
        <v>573.54017713537644</v>
      </c>
      <c r="V48" s="25"/>
      <c r="W48" s="25"/>
      <c r="X48" s="25"/>
      <c r="Y48" s="25"/>
      <c r="Z48" s="25"/>
      <c r="AA48" s="23"/>
      <c r="AB48" s="26">
        <f t="shared" si="48"/>
        <v>25.708688937593763</v>
      </c>
      <c r="AC48" s="27"/>
      <c r="AD48" s="25"/>
      <c r="AE48" s="25"/>
      <c r="AF48" s="25"/>
      <c r="AG48" s="25"/>
      <c r="AH48" s="25"/>
      <c r="AI48" s="25">
        <v>10.676586655426972</v>
      </c>
      <c r="AJ48" s="25">
        <v>15.03210228216679</v>
      </c>
      <c r="AK48" s="25"/>
      <c r="AL48" s="25"/>
      <c r="AM48" s="215"/>
      <c r="AN48" s="24"/>
      <c r="AO48" s="28">
        <v>0</v>
      </c>
      <c r="AP48" s="26"/>
      <c r="AQ48" s="29">
        <f t="shared" si="24"/>
        <v>2110.6791747866137</v>
      </c>
    </row>
    <row r="49" spans="1:44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201.39920384107251</v>
      </c>
      <c r="M49" s="25"/>
      <c r="N49" s="25"/>
      <c r="O49" s="25"/>
      <c r="P49" s="25">
        <v>49.300647068115907</v>
      </c>
      <c r="Q49" s="25"/>
      <c r="R49" s="25"/>
      <c r="S49" s="25"/>
      <c r="T49" s="25"/>
      <c r="U49" s="25">
        <v>152.09855677295658</v>
      </c>
      <c r="V49" s="25"/>
      <c r="W49" s="25"/>
      <c r="X49" s="25"/>
      <c r="Y49" s="25"/>
      <c r="Z49" s="25"/>
      <c r="AA49" s="23"/>
      <c r="AB49" s="26">
        <f t="shared" si="48"/>
        <v>2.6199499601399245</v>
      </c>
      <c r="AC49" s="27"/>
      <c r="AD49" s="25"/>
      <c r="AE49" s="25"/>
      <c r="AF49" s="25"/>
      <c r="AG49" s="25"/>
      <c r="AH49" s="25"/>
      <c r="AI49" s="25">
        <v>2.1293326433674071</v>
      </c>
      <c r="AJ49" s="25">
        <v>0.49061731677251741</v>
      </c>
      <c r="AK49" s="25"/>
      <c r="AL49" s="25"/>
      <c r="AM49" s="215"/>
      <c r="AN49" s="24"/>
      <c r="AO49" s="28">
        <v>0</v>
      </c>
      <c r="AP49" s="26"/>
      <c r="AQ49" s="29">
        <f t="shared" si="24"/>
        <v>204.01915380121244</v>
      </c>
    </row>
    <row r="50" spans="1:44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45.636287541116758</v>
      </c>
      <c r="M50" s="25"/>
      <c r="N50" s="25"/>
      <c r="O50" s="25"/>
      <c r="P50" s="25"/>
      <c r="Q50" s="25"/>
      <c r="R50" s="135"/>
      <c r="S50" s="25"/>
      <c r="T50" s="25"/>
      <c r="U50" s="25">
        <v>45.636287541116758</v>
      </c>
      <c r="V50" s="25"/>
      <c r="W50" s="25"/>
      <c r="X50" s="25"/>
      <c r="Y50" s="25"/>
      <c r="Z50" s="25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4"/>
      <c r="AO50" s="28">
        <v>4.6515507139999999</v>
      </c>
      <c r="AP50" s="26"/>
      <c r="AQ50" s="29">
        <f t="shared" si="24"/>
        <v>50.28783825511676</v>
      </c>
    </row>
    <row r="51" spans="1:44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26.737392026202929</v>
      </c>
      <c r="M51" s="25"/>
      <c r="N51" s="25"/>
      <c r="O51" s="25"/>
      <c r="P51" s="25">
        <v>1.6535111111111109</v>
      </c>
      <c r="Q51" s="22"/>
      <c r="R51" s="25">
        <v>25.083880915091818</v>
      </c>
      <c r="S51" s="24"/>
      <c r="T51" s="25"/>
      <c r="U51" s="25"/>
      <c r="V51" s="25"/>
      <c r="W51" s="25"/>
      <c r="X51" s="25"/>
      <c r="Y51" s="22"/>
      <c r="Z51" s="25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15"/>
      <c r="AN51" s="24"/>
      <c r="AO51" s="28"/>
      <c r="AP51" s="26"/>
      <c r="AQ51" s="29">
        <f t="shared" si="24"/>
        <v>26.737392026202929</v>
      </c>
    </row>
    <row r="52" spans="1:44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945.04571508965898</v>
      </c>
      <c r="M52" s="135"/>
      <c r="N52" s="135"/>
      <c r="O52" s="135"/>
      <c r="P52" s="127"/>
      <c r="Q52" s="127"/>
      <c r="R52" s="135">
        <v>945.04571508965898</v>
      </c>
      <c r="S52" s="127"/>
      <c r="T52" s="135"/>
      <c r="U52" s="135"/>
      <c r="V52" s="135"/>
      <c r="W52" s="135"/>
      <c r="X52" s="127"/>
      <c r="Y52" s="127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35"/>
      <c r="AL52" s="135"/>
      <c r="AM52" s="230"/>
      <c r="AN52" s="138"/>
      <c r="AO52" s="130"/>
      <c r="AP52" s="139"/>
      <c r="AQ52" s="141">
        <f t="shared" si="24"/>
        <v>945.04571508965898</v>
      </c>
    </row>
    <row r="53" spans="1:44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249.89651075170741</v>
      </c>
      <c r="M53" s="135"/>
      <c r="N53" s="135"/>
      <c r="O53" s="135"/>
      <c r="P53" s="105">
        <v>34.809615924119043</v>
      </c>
      <c r="Q53" s="105"/>
      <c r="R53" s="135"/>
      <c r="S53" s="127"/>
      <c r="T53" s="135"/>
      <c r="U53" s="135">
        <v>215.08689482758837</v>
      </c>
      <c r="V53" s="135"/>
      <c r="W53" s="135"/>
      <c r="X53" s="105"/>
      <c r="Y53" s="105"/>
      <c r="Z53" s="135"/>
      <c r="AA53" s="130"/>
      <c r="AB53" s="139">
        <f t="shared" si="48"/>
        <v>3.3575591031711234</v>
      </c>
      <c r="AC53" s="140"/>
      <c r="AD53" s="135"/>
      <c r="AE53" s="135"/>
      <c r="AF53" s="135"/>
      <c r="AG53" s="135"/>
      <c r="AH53" s="135"/>
      <c r="AI53" s="25">
        <v>3.0111498493741662</v>
      </c>
      <c r="AJ53" s="25">
        <v>0.34640925379695719</v>
      </c>
      <c r="AK53" s="135"/>
      <c r="AL53" s="135"/>
      <c r="AM53" s="230"/>
      <c r="AN53" s="138"/>
      <c r="AO53" s="194"/>
      <c r="AP53" s="139"/>
      <c r="AQ53" s="141">
        <f t="shared" si="24"/>
        <v>253.25406985487854</v>
      </c>
    </row>
    <row r="54" spans="1:44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66.017842752349424</v>
      </c>
      <c r="M54" s="135"/>
      <c r="N54" s="135"/>
      <c r="O54" s="135"/>
      <c r="P54" s="105"/>
      <c r="Q54" s="105"/>
      <c r="R54" s="135"/>
      <c r="S54" s="127"/>
      <c r="T54" s="135"/>
      <c r="U54" s="135">
        <v>66.017842752349424</v>
      </c>
      <c r="V54" s="135"/>
      <c r="W54" s="135"/>
      <c r="X54" s="105"/>
      <c r="Y54" s="105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230"/>
      <c r="AN54" s="138"/>
      <c r="AO54" s="194"/>
      <c r="AP54" s="139"/>
      <c r="AQ54" s="141">
        <f t="shared" si="24"/>
        <v>66.017842752349424</v>
      </c>
    </row>
    <row r="55" spans="1:44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323.58946636465157</v>
      </c>
      <c r="M55" s="76"/>
      <c r="N55" s="76"/>
      <c r="O55" s="76"/>
      <c r="P55" s="76">
        <v>201.52176371634371</v>
      </c>
      <c r="Q55" s="76"/>
      <c r="R55" s="76"/>
      <c r="S55" s="25">
        <v>0</v>
      </c>
      <c r="T55" s="76"/>
      <c r="U55" s="76">
        <v>122.06770264830786</v>
      </c>
      <c r="V55" s="76"/>
      <c r="W55" s="76"/>
      <c r="X55" s="76"/>
      <c r="Y55" s="76"/>
      <c r="Z55" s="76"/>
      <c r="AA55" s="296">
        <v>1.2688502227954526</v>
      </c>
      <c r="AB55" s="79">
        <f t="shared" si="48"/>
        <v>3.714361705748809</v>
      </c>
      <c r="AC55" s="80"/>
      <c r="AD55" s="76"/>
      <c r="AE55" s="76"/>
      <c r="AF55" s="76"/>
      <c r="AG55" s="76"/>
      <c r="AH55" s="76"/>
      <c r="AI55" s="76">
        <v>1.7089099953650762</v>
      </c>
      <c r="AJ55" s="76">
        <v>2.005451710383733</v>
      </c>
      <c r="AK55" s="76"/>
      <c r="AL55" s="76"/>
      <c r="AM55" s="220"/>
      <c r="AN55" s="75"/>
      <c r="AO55" s="81"/>
      <c r="AP55" s="79"/>
      <c r="AQ55" s="82">
        <f t="shared" si="24"/>
        <v>328.57267829319579</v>
      </c>
    </row>
    <row r="56" spans="1:44" s="49" customFormat="1" ht="12.75" customHeight="1">
      <c r="A56" s="168" t="s">
        <v>40</v>
      </c>
      <c r="B56" s="152"/>
      <c r="C56" s="142">
        <f t="shared" si="45"/>
        <v>229.79413561039999</v>
      </c>
      <c r="D56" s="146">
        <v>163.57071500000001</v>
      </c>
      <c r="E56" s="22">
        <v>56.488079999999997</v>
      </c>
      <c r="F56" s="144"/>
      <c r="G56" s="144">
        <v>9.7353406103999998</v>
      </c>
      <c r="H56" s="145">
        <f t="shared" si="46"/>
        <v>279.69395299999996</v>
      </c>
      <c r="I56" s="146"/>
      <c r="J56" s="143">
        <v>173.86524</v>
      </c>
      <c r="K56" s="143">
        <v>105.82871299999999</v>
      </c>
      <c r="L56" s="145">
        <f t="shared" si="47"/>
        <v>1631.6993141977871</v>
      </c>
      <c r="M56" s="143"/>
      <c r="N56" s="143"/>
      <c r="O56" s="143"/>
      <c r="P56" s="143">
        <v>0</v>
      </c>
      <c r="Q56" s="143">
        <v>966.8412008884718</v>
      </c>
      <c r="R56" s="143"/>
      <c r="S56" s="143">
        <v>0</v>
      </c>
      <c r="T56" s="143">
        <v>40.33976993517166</v>
      </c>
      <c r="U56" s="143">
        <v>597.70473882063311</v>
      </c>
      <c r="V56" s="143">
        <v>26.813604553510402</v>
      </c>
      <c r="W56" s="143"/>
      <c r="X56" s="143"/>
      <c r="Y56" s="143"/>
      <c r="Z56" s="143"/>
      <c r="AA56" s="145">
        <v>668.83108775999995</v>
      </c>
      <c r="AB56" s="147">
        <f t="shared" si="48"/>
        <v>32.32691857986795</v>
      </c>
      <c r="AC56" s="177"/>
      <c r="AD56" s="143"/>
      <c r="AE56" s="143">
        <v>20.426767746312262</v>
      </c>
      <c r="AF56" s="143"/>
      <c r="AG56" s="143"/>
      <c r="AH56" s="143"/>
      <c r="AI56" s="143"/>
      <c r="AJ56" s="143"/>
      <c r="AK56" s="143"/>
      <c r="AL56" s="143">
        <v>3.1498298275023355</v>
      </c>
      <c r="AM56" s="231">
        <v>8.7503210060533547</v>
      </c>
      <c r="AN56" s="146"/>
      <c r="AO56" s="145">
        <v>733.20621041253514</v>
      </c>
      <c r="AP56" s="147"/>
      <c r="AQ56" s="91">
        <f t="shared" si="24"/>
        <v>3575.5516195605906</v>
      </c>
      <c r="AR56" s="2"/>
    </row>
    <row r="57" spans="1:44" s="49" customFormat="1" ht="12.75" customHeight="1">
      <c r="A57" s="168" t="s">
        <v>192</v>
      </c>
      <c r="B57" s="152"/>
      <c r="C57" s="142">
        <f>C58+C65</f>
        <v>26.731319952000003</v>
      </c>
      <c r="D57" s="143">
        <f t="shared" ref="D57:AP57" si="49">D58+D65</f>
        <v>24.491591500000002</v>
      </c>
      <c r="E57" s="143">
        <f t="shared" si="49"/>
        <v>1.5439750999999999</v>
      </c>
      <c r="F57" s="144">
        <f t="shared" si="49"/>
        <v>0</v>
      </c>
      <c r="G57" s="144">
        <f t="shared" si="49"/>
        <v>0.69575335199999999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279.78625130594207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33.18640721407138</v>
      </c>
      <c r="R57" s="143">
        <f t="shared" si="49"/>
        <v>0</v>
      </c>
      <c r="S57" s="143">
        <f t="shared" si="49"/>
        <v>9.8490000000000002</v>
      </c>
      <c r="T57" s="143">
        <f t="shared" si="49"/>
        <v>80.119603964500413</v>
      </c>
      <c r="U57" s="143">
        <f t="shared" si="49"/>
        <v>156.63124012737026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6">
        <f t="shared" si="49"/>
        <v>0</v>
      </c>
      <c r="AA57" s="145">
        <f t="shared" si="49"/>
        <v>325.22725865478083</v>
      </c>
      <c r="AB57" s="147">
        <f t="shared" si="49"/>
        <v>19.661872859162287</v>
      </c>
      <c r="AC57" s="177">
        <f t="shared" si="49"/>
        <v>0</v>
      </c>
      <c r="AD57" s="143">
        <f t="shared" si="49"/>
        <v>0</v>
      </c>
      <c r="AE57" s="143">
        <f t="shared" si="49"/>
        <v>11.261303190749489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3.7155153402256458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9.4656338726399988E-2</v>
      </c>
      <c r="AM57" s="231">
        <f t="shared" si="49"/>
        <v>4.5903979894607501</v>
      </c>
      <c r="AN57" s="146">
        <f t="shared" si="49"/>
        <v>0</v>
      </c>
      <c r="AO57" s="145">
        <f t="shared" si="49"/>
        <v>893.56318788710621</v>
      </c>
      <c r="AP57" s="147">
        <f t="shared" si="49"/>
        <v>0</v>
      </c>
      <c r="AQ57" s="148">
        <f t="shared" si="24"/>
        <v>1544.9698906589915</v>
      </c>
      <c r="AR57" s="2"/>
    </row>
    <row r="58" spans="1:44" s="49" customFormat="1" ht="12.75" customHeight="1">
      <c r="A58" s="168" t="s">
        <v>193</v>
      </c>
      <c r="B58" s="152"/>
      <c r="C58" s="142">
        <f t="shared" si="45"/>
        <v>26.731319952000003</v>
      </c>
      <c r="D58" s="143">
        <v>24.491591500000002</v>
      </c>
      <c r="E58" s="143">
        <v>1.5439750999999999</v>
      </c>
      <c r="F58" s="144">
        <f>SUM(F59:F64)</f>
        <v>0</v>
      </c>
      <c r="G58" s="144">
        <v>0.69575335199999999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163.28063595485099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15.900608232990926</v>
      </c>
      <c r="R58" s="143">
        <f t="shared" si="54"/>
        <v>0</v>
      </c>
      <c r="S58" s="143">
        <v>0.96086171731592895</v>
      </c>
      <c r="T58" s="143">
        <v>62.669959473250707</v>
      </c>
      <c r="U58" s="143">
        <v>83.74920653129341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6">
        <f t="shared" si="54"/>
        <v>0</v>
      </c>
      <c r="AA58" s="145">
        <v>207.18722077133322</v>
      </c>
      <c r="AB58" s="147">
        <f t="shared" si="48"/>
        <v>15.94635751893664</v>
      </c>
      <c r="AC58" s="177">
        <f t="shared" si="54"/>
        <v>0</v>
      </c>
      <c r="AD58" s="143">
        <f t="shared" si="54"/>
        <v>0</v>
      </c>
      <c r="AE58" s="143">
        <f>SUM(AE59:AE64)</f>
        <v>11.261303190749489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9.4656338726399988E-2</v>
      </c>
      <c r="AM58" s="231">
        <v>4.5903979894607501</v>
      </c>
      <c r="AN58" s="146">
        <f t="shared" si="54"/>
        <v>0</v>
      </c>
      <c r="AO58" s="145">
        <v>610.27144162970797</v>
      </c>
      <c r="AP58" s="147">
        <f t="shared" ref="AP58" si="57">SUM(AP59:AP64)</f>
        <v>0</v>
      </c>
      <c r="AQ58" s="148">
        <f t="shared" si="24"/>
        <v>1023.4169758268288</v>
      </c>
      <c r="AR58" s="2"/>
    </row>
    <row r="59" spans="1:44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  <c r="AR59" s="2"/>
    </row>
    <row r="60" spans="1:44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  <c r="AR60" s="2"/>
    </row>
    <row r="61" spans="1:44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  <c r="AR61" s="2"/>
    </row>
    <row r="62" spans="1:44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  <c r="AR62" s="2"/>
    </row>
    <row r="63" spans="1:44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  <c r="AR63" s="2"/>
    </row>
    <row r="64" spans="1:44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11.261303190749489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4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</v>
      </c>
      <c r="I65" s="146"/>
      <c r="J65" s="146">
        <v>0</v>
      </c>
      <c r="K65" s="146">
        <v>0</v>
      </c>
      <c r="L65" s="78">
        <f>SUM(M65:Z65)</f>
        <v>116.50561535109108</v>
      </c>
      <c r="M65" s="76"/>
      <c r="N65" s="76"/>
      <c r="O65" s="76"/>
      <c r="P65" s="76"/>
      <c r="Q65" s="76">
        <v>17.28579898108045</v>
      </c>
      <c r="R65" s="76"/>
      <c r="S65" s="143">
        <v>8.8881382826840714</v>
      </c>
      <c r="T65" s="143">
        <v>17.449644491249703</v>
      </c>
      <c r="U65" s="143">
        <v>72.882033596076852</v>
      </c>
      <c r="V65" s="76">
        <f>SUM(V66:V69)</f>
        <v>0</v>
      </c>
      <c r="W65" s="76"/>
      <c r="X65" s="76"/>
      <c r="Y65" s="76"/>
      <c r="Z65" s="76"/>
      <c r="AA65" s="145">
        <v>118.04003788344762</v>
      </c>
      <c r="AB65" s="79">
        <f>SUM(AC65:AM65)</f>
        <v>3.7155153402256458</v>
      </c>
      <c r="AC65" s="80"/>
      <c r="AD65" s="76"/>
      <c r="AE65" s="76"/>
      <c r="AF65" s="76"/>
      <c r="AG65" s="76"/>
      <c r="AH65" s="76">
        <v>3.7155153402256458</v>
      </c>
      <c r="AI65" s="76"/>
      <c r="AJ65" s="76"/>
      <c r="AK65" s="76"/>
      <c r="AL65" s="76"/>
      <c r="AM65" s="220"/>
      <c r="AN65" s="75"/>
      <c r="AO65" s="145">
        <v>283.29174625739824</v>
      </c>
      <c r="AP65" s="79"/>
      <c r="AQ65" s="340">
        <f t="shared" si="24"/>
        <v>521.55291483216251</v>
      </c>
    </row>
    <row r="66" spans="1:44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4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4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4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  <c r="AR69" s="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276.57614281245475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276.57614281245475</v>
      </c>
      <c r="V70" s="154"/>
      <c r="W70" s="154"/>
      <c r="X70" s="154"/>
      <c r="Y70" s="154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53"/>
      <c r="AO70" s="99">
        <v>48.280399999999993</v>
      </c>
      <c r="AP70" s="100"/>
      <c r="AQ70" s="91">
        <f t="shared" si="24"/>
        <v>324.85654281245473</v>
      </c>
      <c r="AR70" s="2"/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33.423099851660041</v>
      </c>
      <c r="M71" s="76"/>
      <c r="N71" s="76"/>
      <c r="O71" s="76"/>
      <c r="P71" s="76"/>
      <c r="Q71" s="76"/>
      <c r="R71" s="76"/>
      <c r="S71" s="76"/>
      <c r="T71" s="76"/>
      <c r="U71" s="76">
        <v>33.423099851660041</v>
      </c>
      <c r="V71" s="76"/>
      <c r="W71" s="76"/>
      <c r="X71" s="76"/>
      <c r="Y71" s="76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75"/>
      <c r="AO71" s="81"/>
      <c r="AP71" s="79"/>
      <c r="AQ71" s="244">
        <f t="shared" si="24"/>
        <v>33.423099851660041</v>
      </c>
      <c r="AR71" s="2"/>
    </row>
    <row r="72" spans="1:44" ht="12.75" customHeight="1" thickBot="1">
      <c r="A72" s="42" t="s">
        <v>42</v>
      </c>
      <c r="B72" s="43"/>
      <c r="C72" s="44">
        <f t="shared" ref="C72:AP72" si="58">C26-C27-C29</f>
        <v>9.0302264774317678</v>
      </c>
      <c r="D72" s="108">
        <f t="shared" si="58"/>
        <v>10.425024670200003</v>
      </c>
      <c r="E72" s="46">
        <f t="shared" si="58"/>
        <v>-3.1293155975679952</v>
      </c>
      <c r="F72" s="109">
        <f t="shared" si="58"/>
        <v>0</v>
      </c>
      <c r="G72" s="109">
        <f t="shared" si="58"/>
        <v>1.4804874047999981</v>
      </c>
      <c r="H72" s="47">
        <f t="shared" si="58"/>
        <v>-9.5855591093548469</v>
      </c>
      <c r="I72" s="108">
        <f t="shared" si="58"/>
        <v>-0.3493261093547646</v>
      </c>
      <c r="J72" s="46">
        <f t="shared" si="58"/>
        <v>-0.3004799999999932</v>
      </c>
      <c r="K72" s="46">
        <f t="shared" si="58"/>
        <v>-8.9357529999999912</v>
      </c>
      <c r="L72" s="47">
        <f t="shared" si="58"/>
        <v>81.436522851965492</v>
      </c>
      <c r="M72" s="46">
        <f t="shared" si="58"/>
        <v>-115.55380000000059</v>
      </c>
      <c r="N72" s="46">
        <f t="shared" ref="N72" si="59">N26-N27-N29</f>
        <v>6.9291605099999991</v>
      </c>
      <c r="O72" s="46">
        <f t="shared" si="58"/>
        <v>0</v>
      </c>
      <c r="P72" s="46">
        <f t="shared" si="58"/>
        <v>41.51903184013031</v>
      </c>
      <c r="Q72" s="46">
        <f t="shared" si="58"/>
        <v>-117.18972187872794</v>
      </c>
      <c r="R72" s="46">
        <f t="shared" si="58"/>
        <v>102.67573585251114</v>
      </c>
      <c r="S72" s="46">
        <f t="shared" si="58"/>
        <v>88.423845210427828</v>
      </c>
      <c r="T72" s="46">
        <f t="shared" si="58"/>
        <v>-4.4724440967797818E-2</v>
      </c>
      <c r="U72" s="46">
        <f t="shared" si="58"/>
        <v>75.437025879348312</v>
      </c>
      <c r="V72" s="46">
        <f t="shared" si="58"/>
        <v>0.29096987924032192</v>
      </c>
      <c r="W72" s="46">
        <f t="shared" si="58"/>
        <v>-1.0510000000000197</v>
      </c>
      <c r="X72" s="46">
        <f t="shared" si="58"/>
        <v>0</v>
      </c>
      <c r="Y72" s="46">
        <f t="shared" si="58"/>
        <v>0</v>
      </c>
      <c r="Z72" s="46">
        <f t="shared" si="58"/>
        <v>0</v>
      </c>
      <c r="AA72" s="47">
        <f t="shared" si="58"/>
        <v>67.948505782670736</v>
      </c>
      <c r="AB72" s="45">
        <f t="shared" si="58"/>
        <v>0.54474134231989524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0.30419127264001133</v>
      </c>
      <c r="AJ72" s="46">
        <f t="shared" ref="AJ72" si="61">AJ26-AJ27-AJ29</f>
        <v>0.2405500696800047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108">
        <f t="shared" si="58"/>
        <v>0</v>
      </c>
      <c r="AO72" s="47">
        <f t="shared" si="58"/>
        <v>-16.970658797928081</v>
      </c>
      <c r="AP72" s="45">
        <f t="shared" si="58"/>
        <v>0</v>
      </c>
      <c r="AQ72" s="48">
        <f t="shared" si="24"/>
        <v>132.40377854710496</v>
      </c>
    </row>
    <row r="73" spans="1:44" s="49" customFormat="1" ht="27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4" ht="12.75" customHeight="1">
      <c r="A74" s="162" t="s">
        <v>114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4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4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K76" s="157"/>
      <c r="S76" s="159"/>
      <c r="T76"/>
      <c r="U76" s="159"/>
      <c r="V76" s="159"/>
      <c r="Z76" s="157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8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A1:AS76"/>
  <sheetViews>
    <sheetView zoomScale="80" zoomScaleNormal="80" workbookViewId="0">
      <pane xSplit="2" ySplit="1" topLeftCell="C41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441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76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24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643.46833889723655</v>
      </c>
      <c r="I2" s="10">
        <v>457.29687789723653</v>
      </c>
      <c r="J2" s="11">
        <v>186.17146100000002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322.40299055366683</v>
      </c>
      <c r="AB2" s="13">
        <f>SUM(AC2:AM2)</f>
        <v>469.19175503087621</v>
      </c>
      <c r="AC2" s="14">
        <v>57.325498036572782</v>
      </c>
      <c r="AD2" s="11">
        <v>168.41986729999999</v>
      </c>
      <c r="AE2" s="11">
        <v>169.92180465864519</v>
      </c>
      <c r="AF2" s="11">
        <v>0</v>
      </c>
      <c r="AG2" s="11">
        <v>36.378660594033143</v>
      </c>
      <c r="AH2" s="11">
        <v>10.459395470015343</v>
      </c>
      <c r="AI2" s="11">
        <v>14.4180309432</v>
      </c>
      <c r="AJ2" s="11">
        <v>1.0405018817279998</v>
      </c>
      <c r="AK2" s="11">
        <v>0</v>
      </c>
      <c r="AL2" s="11">
        <v>1.387316612905344</v>
      </c>
      <c r="AM2" s="214">
        <v>9.8406795337764468</v>
      </c>
      <c r="AN2" s="211">
        <v>0</v>
      </c>
      <c r="AO2" s="15"/>
      <c r="AP2" s="13"/>
      <c r="AQ2" s="16">
        <f>C2+H2+L2+AA2+AB2+AN2+AO2+AP2</f>
        <v>1435.0630844817797</v>
      </c>
    </row>
    <row r="3" spans="1:45" ht="12.75" customHeight="1">
      <c r="A3" s="17" t="s">
        <v>1</v>
      </c>
      <c r="B3" s="18"/>
      <c r="C3" s="19">
        <f>SUM(D3:G3)</f>
        <v>1443.0602338665497</v>
      </c>
      <c r="D3" s="20">
        <v>1405.2095891798297</v>
      </c>
      <c r="E3" s="169">
        <v>32.666004300000004</v>
      </c>
      <c r="F3" s="22"/>
      <c r="G3" s="22">
        <v>5.1846403867199999</v>
      </c>
      <c r="H3" s="23">
        <f>SUM(I3:K3)</f>
        <v>0</v>
      </c>
      <c r="I3" s="24"/>
      <c r="J3" s="25"/>
      <c r="K3" s="22"/>
      <c r="L3" s="23">
        <f>SUM(M3:Z3)</f>
        <v>10260.021370628041</v>
      </c>
      <c r="M3" s="24">
        <v>3488.0886</v>
      </c>
      <c r="N3" s="24">
        <v>7.215024614999999</v>
      </c>
      <c r="O3" s="25">
        <v>0</v>
      </c>
      <c r="P3" s="25">
        <v>1250.4457702264888</v>
      </c>
      <c r="Q3" s="25">
        <v>500.42955350702499</v>
      </c>
      <c r="R3" s="25">
        <v>1110.5616844427202</v>
      </c>
      <c r="S3" s="25">
        <v>590.08697142714755</v>
      </c>
      <c r="T3" s="25">
        <v>131.30067510000003</v>
      </c>
      <c r="U3" s="25">
        <v>2765.3250552891604</v>
      </c>
      <c r="V3" s="25">
        <v>302.6466360205003</v>
      </c>
      <c r="W3" s="25">
        <v>0</v>
      </c>
      <c r="X3" s="25">
        <v>68.430399999999992</v>
      </c>
      <c r="Y3" s="25">
        <v>1.0509999999999999</v>
      </c>
      <c r="Z3" s="22">
        <v>44.44</v>
      </c>
      <c r="AA3" s="23">
        <v>3923.5349940287779</v>
      </c>
      <c r="AB3" s="26">
        <f>SUM(AC3:AM3)</f>
        <v>25.339774083839998</v>
      </c>
      <c r="AC3" s="27"/>
      <c r="AD3" s="25"/>
      <c r="AE3" s="25">
        <v>12.512264140799999</v>
      </c>
      <c r="AF3" s="25"/>
      <c r="AG3" s="25"/>
      <c r="AH3" s="25"/>
      <c r="AI3" s="25">
        <v>7.306053179327999</v>
      </c>
      <c r="AJ3" s="25">
        <v>5.5214567637119991</v>
      </c>
      <c r="AK3" s="25"/>
      <c r="AL3" s="25"/>
      <c r="AM3" s="215"/>
      <c r="AN3" s="212"/>
      <c r="AO3" s="28">
        <v>121.46673875400002</v>
      </c>
      <c r="AP3" s="26"/>
      <c r="AQ3" s="29">
        <f t="shared" ref="AQ3:AQ20" si="0">C3+H3+L3+AA3+AB3+AN3+AO3+AP3</f>
        <v>15773.42311136121</v>
      </c>
    </row>
    <row r="4" spans="1:45" ht="12.75" customHeight="1">
      <c r="A4" s="17" t="s">
        <v>2</v>
      </c>
      <c r="B4" s="18"/>
      <c r="C4" s="19">
        <f>SUM(D4:G4)</f>
        <v>3.0571999999999999</v>
      </c>
      <c r="D4" s="20">
        <v>0</v>
      </c>
      <c r="E4" s="21">
        <v>3.0571999999999999</v>
      </c>
      <c r="F4" s="22"/>
      <c r="G4" s="22">
        <v>0</v>
      </c>
      <c r="H4" s="23">
        <f>SUM(I4:K4)</f>
        <v>7.897361000000001</v>
      </c>
      <c r="I4" s="24"/>
      <c r="J4" s="25"/>
      <c r="K4" s="22">
        <v>7.897361000000001</v>
      </c>
      <c r="L4" s="23">
        <f>SUM(M4:Z4)</f>
        <v>1233.3742166850134</v>
      </c>
      <c r="M4" s="24">
        <v>0</v>
      </c>
      <c r="N4" s="24">
        <v>0</v>
      </c>
      <c r="O4" s="25"/>
      <c r="P4" s="25">
        <v>27.068202944999999</v>
      </c>
      <c r="Q4" s="25">
        <v>17.408740742615041</v>
      </c>
      <c r="R4" s="25">
        <v>0</v>
      </c>
      <c r="S4" s="25">
        <v>1133.3667389587833</v>
      </c>
      <c r="T4" s="25">
        <v>15.1682143585</v>
      </c>
      <c r="U4" s="25">
        <v>14.673691183199995</v>
      </c>
      <c r="V4" s="25">
        <v>6.5359715139150003</v>
      </c>
      <c r="W4" s="25">
        <v>13.092656982999999</v>
      </c>
      <c r="X4" s="25">
        <v>0</v>
      </c>
      <c r="Y4" s="25">
        <v>0</v>
      </c>
      <c r="Z4" s="22">
        <v>6.0600000000000005</v>
      </c>
      <c r="AA4" s="23">
        <v>0</v>
      </c>
      <c r="AB4" s="26">
        <f>SUM(AC4:AM4)</f>
        <v>4.1264639999999998E-2</v>
      </c>
      <c r="AC4" s="27"/>
      <c r="AD4" s="25"/>
      <c r="AE4" s="25">
        <v>4.1264639999999998E-2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7.0566376359999996</v>
      </c>
      <c r="AP4" s="26"/>
      <c r="AQ4" s="29">
        <f t="shared" si="0"/>
        <v>1251.4266799610134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113.87989310690173</v>
      </c>
      <c r="M5" s="24"/>
      <c r="N5" s="24"/>
      <c r="O5" s="25"/>
      <c r="P5" s="25"/>
      <c r="Q5" s="25"/>
      <c r="R5" s="25"/>
      <c r="S5" s="25">
        <v>66.136391122033913</v>
      </c>
      <c r="T5" s="25"/>
      <c r="U5" s="25">
        <v>47.743501984867812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113.87989310690173</v>
      </c>
    </row>
    <row r="6" spans="1:45" ht="12.75" customHeight="1" thickBot="1">
      <c r="A6" s="30" t="s">
        <v>4</v>
      </c>
      <c r="B6" s="31"/>
      <c r="C6" s="19">
        <f>SUM(D6:G6)</f>
        <v>159.39166936089998</v>
      </c>
      <c r="D6" s="32">
        <v>154.24241222890001</v>
      </c>
      <c r="E6" s="22">
        <v>3.7790489999999997</v>
      </c>
      <c r="F6" s="33"/>
      <c r="G6" s="33">
        <v>1.3702081319999999</v>
      </c>
      <c r="H6" s="34">
        <f>SUM(I6:K6)</f>
        <v>114.45281389435486</v>
      </c>
      <c r="I6" s="35">
        <v>116.03739189435485</v>
      </c>
      <c r="J6" s="35">
        <v>-0.15900400000000001</v>
      </c>
      <c r="K6" s="33">
        <v>-1.4255739999999983</v>
      </c>
      <c r="L6" s="34">
        <f>SUM(M6:Z6)</f>
        <v>172.12005688742326</v>
      </c>
      <c r="M6" s="24">
        <v>-22.497199999999999</v>
      </c>
      <c r="N6" s="24">
        <v>-7.4550000000000001</v>
      </c>
      <c r="O6" s="25"/>
      <c r="P6" s="25">
        <v>3.6791909688888791</v>
      </c>
      <c r="Q6" s="25">
        <v>-18.762865280606746</v>
      </c>
      <c r="R6" s="25">
        <v>48.192492707519996</v>
      </c>
      <c r="S6" s="25">
        <v>130.62139441841961</v>
      </c>
      <c r="T6" s="25">
        <v>2.6521357778999834</v>
      </c>
      <c r="U6" s="25">
        <v>42.171118339315271</v>
      </c>
      <c r="V6" s="25">
        <v>-9.4766104920137408</v>
      </c>
      <c r="W6" s="25">
        <v>2.9954004480000007</v>
      </c>
      <c r="X6" s="36">
        <v>0</v>
      </c>
      <c r="Y6" s="36">
        <v>0</v>
      </c>
      <c r="Z6" s="33">
        <v>0</v>
      </c>
      <c r="AA6" s="34">
        <v>9.2590388496868314</v>
      </c>
      <c r="AB6" s="37">
        <f>SUM(AC6:AM6)</f>
        <v>-6.7408993276320004</v>
      </c>
      <c r="AC6" s="38"/>
      <c r="AD6" s="36"/>
      <c r="AE6" s="36">
        <v>-7.9477415999999967E-2</v>
      </c>
      <c r="AF6" s="36"/>
      <c r="AG6" s="36"/>
      <c r="AH6" s="36"/>
      <c r="AI6" s="36">
        <v>-3.60952747896</v>
      </c>
      <c r="AJ6" s="36">
        <v>-3.0518944326719999</v>
      </c>
      <c r="AK6" s="36"/>
      <c r="AL6" s="36"/>
      <c r="AM6" s="216"/>
      <c r="AN6" s="39"/>
      <c r="AO6" s="40"/>
      <c r="AP6" s="37"/>
      <c r="AQ6" s="41">
        <f t="shared" si="0"/>
        <v>448.48267966473287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1599.3947032274496</v>
      </c>
      <c r="D7" s="57">
        <f t="shared" si="1"/>
        <v>1559.4520014087298</v>
      </c>
      <c r="E7" s="54">
        <f t="shared" si="1"/>
        <v>33.387853300000003</v>
      </c>
      <c r="F7" s="54">
        <f t="shared" si="1"/>
        <v>0</v>
      </c>
      <c r="G7" s="54">
        <f t="shared" si="1"/>
        <v>6.5548485187200001</v>
      </c>
      <c r="H7" s="56">
        <f t="shared" si="1"/>
        <v>750.02379179159141</v>
      </c>
      <c r="I7" s="57">
        <f t="shared" si="1"/>
        <v>573.3342697915914</v>
      </c>
      <c r="J7" s="54">
        <f t="shared" si="1"/>
        <v>186.01245700000001</v>
      </c>
      <c r="K7" s="57">
        <f t="shared" si="1"/>
        <v>-9.3229349999999993</v>
      </c>
      <c r="L7" s="56">
        <f t="shared" si="1"/>
        <v>9084.8873177235491</v>
      </c>
      <c r="M7" s="57">
        <f t="shared" si="1"/>
        <v>3465.5914000000002</v>
      </c>
      <c r="N7" s="57">
        <f t="shared" ref="N7" si="2">N2+N3-N4-N5+N6</f>
        <v>-0.23997538500000104</v>
      </c>
      <c r="O7" s="54">
        <f t="shared" si="1"/>
        <v>0</v>
      </c>
      <c r="P7" s="54">
        <f t="shared" si="1"/>
        <v>1227.0567582503777</v>
      </c>
      <c r="Q7" s="54">
        <f t="shared" si="1"/>
        <v>464.25794748380315</v>
      </c>
      <c r="R7" s="54">
        <f t="shared" si="1"/>
        <v>1158.7541771502401</v>
      </c>
      <c r="S7" s="54">
        <f t="shared" si="1"/>
        <v>-478.79476423525011</v>
      </c>
      <c r="T7" s="54">
        <f t="shared" si="1"/>
        <v>118.78459651940003</v>
      </c>
      <c r="U7" s="54">
        <f t="shared" si="1"/>
        <v>2745.0789804604083</v>
      </c>
      <c r="V7" s="54">
        <f t="shared" si="1"/>
        <v>286.63405401457157</v>
      </c>
      <c r="W7" s="54">
        <f t="shared" si="1"/>
        <v>-10.097256535</v>
      </c>
      <c r="X7" s="54">
        <f t="shared" si="1"/>
        <v>68.430399999999992</v>
      </c>
      <c r="Y7" s="54">
        <f t="shared" si="1"/>
        <v>1.0509999999999999</v>
      </c>
      <c r="Z7" s="57">
        <f t="shared" si="1"/>
        <v>38.379999999999995</v>
      </c>
      <c r="AA7" s="56">
        <f t="shared" si="1"/>
        <v>4255.1970234321316</v>
      </c>
      <c r="AB7" s="56">
        <f t="shared" si="1"/>
        <v>487.74936514708418</v>
      </c>
      <c r="AC7" s="57">
        <f t="shared" si="1"/>
        <v>57.325498036572782</v>
      </c>
      <c r="AD7" s="54">
        <f t="shared" si="1"/>
        <v>168.41986729999999</v>
      </c>
      <c r="AE7" s="54">
        <f t="shared" si="1"/>
        <v>182.31332674344517</v>
      </c>
      <c r="AF7" s="54">
        <f t="shared" ref="AF7" si="3">AF2+AF3-AF4-AF5+AF6</f>
        <v>0</v>
      </c>
      <c r="AG7" s="54">
        <f t="shared" si="1"/>
        <v>36.378660594033143</v>
      </c>
      <c r="AH7" s="54">
        <f t="shared" si="1"/>
        <v>10.459395470015343</v>
      </c>
      <c r="AI7" s="54">
        <f t="shared" si="1"/>
        <v>18.114556643567997</v>
      </c>
      <c r="AJ7" s="54">
        <f t="shared" ref="AJ7" si="4">AJ2+AJ3-AJ4-AJ5+AJ6</f>
        <v>3.5100642127679991</v>
      </c>
      <c r="AK7" s="54">
        <f t="shared" si="1"/>
        <v>0</v>
      </c>
      <c r="AL7" s="54">
        <f t="shared" ref="AL7" si="5">AL2+AL3-AL4-AL5+AL6</f>
        <v>1.387316612905344</v>
      </c>
      <c r="AM7" s="217">
        <f t="shared" si="1"/>
        <v>9.8406795337764468</v>
      </c>
      <c r="AN7" s="57">
        <f t="shared" si="1"/>
        <v>0</v>
      </c>
      <c r="AO7" s="56">
        <f t="shared" si="1"/>
        <v>114.41010111800001</v>
      </c>
      <c r="AP7" s="182">
        <f t="shared" si="1"/>
        <v>0</v>
      </c>
      <c r="AQ7" s="111">
        <f t="shared" si="0"/>
        <v>16291.662302439805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1599.3947032274496</v>
      </c>
      <c r="D8" s="185">
        <f t="shared" si="6"/>
        <v>1559.4520014087298</v>
      </c>
      <c r="E8" s="188">
        <f t="shared" si="6"/>
        <v>33.387853300000003</v>
      </c>
      <c r="F8" s="189">
        <f t="shared" si="6"/>
        <v>0</v>
      </c>
      <c r="G8" s="189">
        <f t="shared" si="6"/>
        <v>6.5548485187200001</v>
      </c>
      <c r="H8" s="190">
        <f t="shared" si="6"/>
        <v>750.02379179159141</v>
      </c>
      <c r="I8" s="185">
        <f t="shared" si="6"/>
        <v>573.3342697915914</v>
      </c>
      <c r="J8" s="188">
        <f t="shared" si="6"/>
        <v>186.01245700000001</v>
      </c>
      <c r="K8" s="185">
        <f t="shared" si="6"/>
        <v>-9.3229349999999993</v>
      </c>
      <c r="L8" s="190">
        <f t="shared" si="6"/>
        <v>8977.0259177235494</v>
      </c>
      <c r="M8" s="185">
        <f t="shared" si="6"/>
        <v>3465.5914000000002</v>
      </c>
      <c r="N8" s="185">
        <f t="shared" si="6"/>
        <v>-0.23997538500000104</v>
      </c>
      <c r="O8" s="188">
        <f t="shared" si="6"/>
        <v>0</v>
      </c>
      <c r="P8" s="188">
        <f t="shared" si="6"/>
        <v>1227.0567582503777</v>
      </c>
      <c r="Q8" s="188">
        <f t="shared" si="6"/>
        <v>464.25794748380315</v>
      </c>
      <c r="R8" s="188">
        <f t="shared" si="6"/>
        <v>1158.7541771502401</v>
      </c>
      <c r="S8" s="188">
        <f t="shared" si="6"/>
        <v>-478.79476423525011</v>
      </c>
      <c r="T8" s="188">
        <f t="shared" si="6"/>
        <v>118.78459651940003</v>
      </c>
      <c r="U8" s="188">
        <f t="shared" si="6"/>
        <v>2745.0789804604083</v>
      </c>
      <c r="V8" s="188">
        <f t="shared" si="6"/>
        <v>286.63405401457157</v>
      </c>
      <c r="W8" s="188">
        <f t="shared" si="6"/>
        <v>-10.097256535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4255.1970234321316</v>
      </c>
      <c r="AB8" s="196">
        <f t="shared" si="6"/>
        <v>487.74936514708418</v>
      </c>
      <c r="AC8" s="185">
        <f t="shared" si="6"/>
        <v>57.325498036572782</v>
      </c>
      <c r="AD8" s="188">
        <f t="shared" si="6"/>
        <v>168.41986729999999</v>
      </c>
      <c r="AE8" s="188">
        <f t="shared" si="6"/>
        <v>182.31332674344517</v>
      </c>
      <c r="AF8" s="188">
        <f t="shared" si="6"/>
        <v>0</v>
      </c>
      <c r="AG8" s="188">
        <f t="shared" si="6"/>
        <v>36.378660594033143</v>
      </c>
      <c r="AH8" s="188">
        <f t="shared" si="6"/>
        <v>10.459395470015343</v>
      </c>
      <c r="AI8" s="188">
        <f t="shared" si="6"/>
        <v>18.114556643567997</v>
      </c>
      <c r="AJ8" s="188">
        <f t="shared" ref="AJ8" si="7">AJ7-AJ27</f>
        <v>3.5100642127679991</v>
      </c>
      <c r="AK8" s="188">
        <f t="shared" si="6"/>
        <v>0</v>
      </c>
      <c r="AL8" s="188">
        <f t="shared" si="6"/>
        <v>1.387316612905344</v>
      </c>
      <c r="AM8" s="218">
        <f t="shared" si="6"/>
        <v>9.8406795337764468</v>
      </c>
      <c r="AN8" s="185">
        <f t="shared" si="6"/>
        <v>0</v>
      </c>
      <c r="AO8" s="190">
        <f t="shared" si="6"/>
        <v>114.41010111800001</v>
      </c>
      <c r="AP8" s="185">
        <f t="shared" si="6"/>
        <v>0</v>
      </c>
      <c r="AQ8" s="186">
        <f t="shared" si="0"/>
        <v>16183.800902439807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1171.5276583548293</v>
      </c>
      <c r="D9" s="53">
        <f t="shared" si="8"/>
        <v>1171.5276583548293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556.72091969658356</v>
      </c>
      <c r="I9" s="53">
        <f t="shared" si="8"/>
        <v>556.72091969658356</v>
      </c>
      <c r="J9" s="54">
        <f t="shared" si="8"/>
        <v>0</v>
      </c>
      <c r="K9" s="55">
        <f t="shared" si="8"/>
        <v>0</v>
      </c>
      <c r="L9" s="56">
        <f t="shared" si="8"/>
        <v>3863.856452486365</v>
      </c>
      <c r="M9" s="54">
        <f t="shared" si="8"/>
        <v>3465.5913999999998</v>
      </c>
      <c r="N9" s="54">
        <f t="shared" ref="N9" si="9">SUM(N10:N14)</f>
        <v>0</v>
      </c>
      <c r="O9" s="54">
        <f t="shared" si="8"/>
        <v>8.0067844223999991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376.16129045649643</v>
      </c>
      <c r="T9" s="54">
        <f t="shared" si="8"/>
        <v>0.24380293167820793</v>
      </c>
      <c r="U9" s="54">
        <f t="shared" si="8"/>
        <v>13.853174675790584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2736.918251984584</v>
      </c>
      <c r="AB9" s="57">
        <f t="shared" si="8"/>
        <v>43.832586861000038</v>
      </c>
      <c r="AC9" s="58">
        <f t="shared" si="8"/>
        <v>0</v>
      </c>
      <c r="AD9" s="54">
        <f t="shared" si="8"/>
        <v>0</v>
      </c>
      <c r="AE9" s="54">
        <f t="shared" si="8"/>
        <v>2.1790117919999998</v>
      </c>
      <c r="AF9" s="54">
        <f t="shared" ref="AF9" si="10">SUM(AF10:AF14)</f>
        <v>0</v>
      </c>
      <c r="AG9" s="54">
        <f t="shared" si="8"/>
        <v>36.378660594033143</v>
      </c>
      <c r="AH9" s="120">
        <f t="shared" si="8"/>
        <v>5.2749144749669004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62.652240119999995</v>
      </c>
      <c r="AP9" s="57">
        <f t="shared" si="8"/>
        <v>0</v>
      </c>
      <c r="AQ9" s="59">
        <f t="shared" si="0"/>
        <v>8435.508109503362</v>
      </c>
    </row>
    <row r="10" spans="1:45" ht="12.75" customHeight="1">
      <c r="A10" s="60" t="s">
        <v>220</v>
      </c>
      <c r="B10" s="61"/>
      <c r="C10" s="62">
        <f>SUM(D10:G10)</f>
        <v>1171.5276583548293</v>
      </c>
      <c r="D10" s="63">
        <v>1171.5276583548293</v>
      </c>
      <c r="E10" s="64"/>
      <c r="F10" s="65"/>
      <c r="G10" s="65"/>
      <c r="H10" s="66">
        <f>SUM(I10:K10)</f>
        <v>449.1883571256148</v>
      </c>
      <c r="I10" s="63">
        <v>449.1883571256148</v>
      </c>
      <c r="J10" s="64">
        <v>0</v>
      </c>
      <c r="K10" s="65"/>
      <c r="L10" s="66">
        <f>SUM(M10:Z10)</f>
        <v>390.014465132287</v>
      </c>
      <c r="M10" s="64"/>
      <c r="N10" s="64"/>
      <c r="O10" s="64"/>
      <c r="P10" s="64"/>
      <c r="Q10" s="64"/>
      <c r="R10" s="64"/>
      <c r="S10" s="64">
        <v>376.16129045649643</v>
      </c>
      <c r="T10" s="64"/>
      <c r="U10" s="64">
        <v>13.853174675790584</v>
      </c>
      <c r="V10" s="64"/>
      <c r="W10" s="64"/>
      <c r="X10" s="64"/>
      <c r="Y10" s="64"/>
      <c r="Z10" s="65"/>
      <c r="AA10" s="66">
        <v>2501.49484762056</v>
      </c>
      <c r="AB10" s="67">
        <f>SUM(AC10:AM10)</f>
        <v>36.46701659403314</v>
      </c>
      <c r="AC10" s="68"/>
      <c r="AD10" s="64"/>
      <c r="AE10" s="64">
        <v>8.8356000000000004E-2</v>
      </c>
      <c r="AF10" s="64">
        <v>0</v>
      </c>
      <c r="AG10" s="64">
        <v>36.378660594033143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4548.6923448273246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7.9484941499161517</v>
      </c>
      <c r="I11" s="24">
        <v>7.9484941499161517</v>
      </c>
      <c r="J11" s="25"/>
      <c r="K11" s="22"/>
      <c r="L11" s="23">
        <f>SUM(M11:Z11)</f>
        <v>8.2505873540782062</v>
      </c>
      <c r="M11" s="25"/>
      <c r="N11" s="25"/>
      <c r="O11" s="25">
        <v>8.0067844223999991</v>
      </c>
      <c r="P11" s="25"/>
      <c r="Q11" s="25"/>
      <c r="R11" s="25"/>
      <c r="S11" s="25">
        <v>0</v>
      </c>
      <c r="T11" s="25">
        <v>0.24380293167820793</v>
      </c>
      <c r="U11" s="25">
        <v>0</v>
      </c>
      <c r="V11" s="25"/>
      <c r="W11" s="25"/>
      <c r="X11" s="25"/>
      <c r="Y11" s="25"/>
      <c r="Z11" s="22"/>
      <c r="AA11" s="23">
        <v>235.42340436402392</v>
      </c>
      <c r="AB11" s="26">
        <f>SUM(AC11:AM11)</f>
        <v>7.3655702669669001</v>
      </c>
      <c r="AC11" s="27"/>
      <c r="AD11" s="25"/>
      <c r="AE11" s="25">
        <v>2.0906557919999997</v>
      </c>
      <c r="AF11" s="25"/>
      <c r="AG11" s="25"/>
      <c r="AH11" s="25">
        <v>5.2749144749669004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258.98805613498519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46.969116719999995</v>
      </c>
      <c r="AP12" s="26"/>
      <c r="AQ12" s="29">
        <f t="shared" si="0"/>
        <v>46.969116719999995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99.584068421052635</v>
      </c>
      <c r="I13" s="24">
        <v>99.584068421052635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99.584068421052635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3465.5913999999998</v>
      </c>
      <c r="M14" s="76">
        <v>3465.5913999999998</v>
      </c>
      <c r="N14" s="76"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15.683123399999998</v>
      </c>
      <c r="AP14" s="79"/>
      <c r="AQ14" s="82">
        <f t="shared" si="0"/>
        <v>3481.2745233999999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94.604865000000004</v>
      </c>
      <c r="I15" s="85">
        <f t="shared" si="13"/>
        <v>0</v>
      </c>
      <c r="J15" s="86">
        <f t="shared" si="13"/>
        <v>0</v>
      </c>
      <c r="K15" s="87">
        <f t="shared" si="13"/>
        <v>94.604865000000004</v>
      </c>
      <c r="L15" s="88">
        <f t="shared" si="13"/>
        <v>3364.1355153224026</v>
      </c>
      <c r="M15" s="86">
        <f t="shared" si="13"/>
        <v>0</v>
      </c>
      <c r="N15" s="86">
        <f t="shared" si="13"/>
        <v>0</v>
      </c>
      <c r="O15" s="86">
        <f t="shared" si="13"/>
        <v>99.825206283661601</v>
      </c>
      <c r="P15" s="86">
        <f t="shared" si="13"/>
        <v>525.15157774499994</v>
      </c>
      <c r="Q15" s="86">
        <f t="shared" si="13"/>
        <v>211.46302566480003</v>
      </c>
      <c r="R15" s="86">
        <f t="shared" si="13"/>
        <v>0</v>
      </c>
      <c r="S15" s="86">
        <f t="shared" si="13"/>
        <v>1231.4478589348596</v>
      </c>
      <c r="T15" s="86">
        <f t="shared" si="13"/>
        <v>40.268501872835415</v>
      </c>
      <c r="U15" s="86">
        <f t="shared" si="13"/>
        <v>1245.8820882862467</v>
      </c>
      <c r="V15" s="86">
        <f t="shared" si="13"/>
        <v>0</v>
      </c>
      <c r="W15" s="86">
        <f t="shared" si="13"/>
        <v>10.097256535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2243.0460615075549</v>
      </c>
      <c r="AP15" s="89">
        <f t="shared" si="13"/>
        <v>0</v>
      </c>
      <c r="AQ15" s="91">
        <f t="shared" si="0"/>
        <v>5701.7864418299578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2056.2666780664154</v>
      </c>
      <c r="AP16" s="67"/>
      <c r="AQ16" s="92">
        <f>C16+H16+L16+AA16+AO16+AP16</f>
        <v>2056.2666780664154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156.73930862751999</v>
      </c>
      <c r="AP17" s="26"/>
      <c r="AQ17" s="29">
        <f>C17+H17+L17+AA17+AO17+AP17</f>
        <v>156.73930862751999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30.040074813619199</v>
      </c>
      <c r="AP18" s="26"/>
      <c r="AQ18" s="29">
        <f t="shared" si="0"/>
        <v>30.040074813619199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94.604865000000004</v>
      </c>
      <c r="I19" s="24"/>
      <c r="J19" s="25"/>
      <c r="K19" s="22">
        <v>94.604865000000004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94.604865000000004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3364.1355153224026</v>
      </c>
      <c r="M20" s="76"/>
      <c r="N20" s="76"/>
      <c r="O20" s="76">
        <v>99.825206283661601</v>
      </c>
      <c r="P20" s="76">
        <v>525.15157774499994</v>
      </c>
      <c r="Q20" s="76">
        <v>211.46302566480003</v>
      </c>
      <c r="R20" s="76">
        <v>0</v>
      </c>
      <c r="S20" s="76">
        <v>1231.4478589348596</v>
      </c>
      <c r="T20" s="76">
        <v>40.268501872835415</v>
      </c>
      <c r="U20" s="76">
        <v>1245.8820882862467</v>
      </c>
      <c r="V20" s="76"/>
      <c r="W20" s="76">
        <v>10.097256535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3364.1355153224026</v>
      </c>
    </row>
    <row r="21" spans="1:43" ht="12.75" customHeight="1">
      <c r="A21" s="93" t="s">
        <v>7</v>
      </c>
      <c r="B21" s="94"/>
      <c r="C21" s="95">
        <f>SUM(C22:C24)</f>
        <v>15.442342619999998</v>
      </c>
      <c r="D21" s="96">
        <f>SUM(D22:D24)</f>
        <v>-10.64</v>
      </c>
      <c r="E21" s="97">
        <f>SUM(E22:E24)</f>
        <v>26.082342619999999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-5.9382962618234263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-6.854777044444444</v>
      </c>
      <c r="Q21" s="97">
        <f t="shared" si="15"/>
        <v>190.30986613184001</v>
      </c>
      <c r="R21" s="97">
        <f t="shared" si="15"/>
        <v>-190.25148081431999</v>
      </c>
      <c r="S21" s="97">
        <f t="shared" si="15"/>
        <v>26.284593869491527</v>
      </c>
      <c r="T21" s="97">
        <f t="shared" si="15"/>
        <v>0</v>
      </c>
      <c r="U21" s="97">
        <f t="shared" si="15"/>
        <v>-9.9841557843905413</v>
      </c>
      <c r="V21" s="97">
        <f t="shared" si="15"/>
        <v>-15.44234262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-225.74536533657277</v>
      </c>
      <c r="AC21" s="101">
        <f t="shared" si="17"/>
        <v>-57.325498036572782</v>
      </c>
      <c r="AD21" s="97">
        <f t="shared" si="17"/>
        <v>-168.41986729999999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225.74536533657277</v>
      </c>
      <c r="AP21" s="100">
        <f t="shared" si="17"/>
        <v>0</v>
      </c>
      <c r="AQ21" s="102">
        <f t="shared" si="17"/>
        <v>9.5040463581765717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-225.74536533657277</v>
      </c>
      <c r="AC22" s="68">
        <f>-AC2</f>
        <v>-57.325498036572782</v>
      </c>
      <c r="AD22" s="64">
        <f>-AD2</f>
        <v>-168.41986729999999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225.74536533657277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15.442342619999998</v>
      </c>
      <c r="D24" s="207">
        <v>-10.64</v>
      </c>
      <c r="E24" s="36">
        <f>-D24-V24</f>
        <v>26.082342619999999</v>
      </c>
      <c r="F24" s="33"/>
      <c r="G24" s="33">
        <v>0</v>
      </c>
      <c r="H24" s="34"/>
      <c r="I24" s="39"/>
      <c r="J24" s="36"/>
      <c r="K24" s="33"/>
      <c r="L24" s="34">
        <f>SUM(N24:Z24)</f>
        <v>-5.9382962618234263</v>
      </c>
      <c r="M24" s="36"/>
      <c r="N24" s="36">
        <v>0</v>
      </c>
      <c r="O24" s="36"/>
      <c r="P24" s="36">
        <v>-6.854777044444444</v>
      </c>
      <c r="Q24" s="36">
        <v>190.30986613184001</v>
      </c>
      <c r="R24" s="36">
        <v>-190.25148081431999</v>
      </c>
      <c r="S24" s="36">
        <v>26.284593869491527</v>
      </c>
      <c r="T24" s="36"/>
      <c r="U24" s="36">
        <v>-9.9841557843905413</v>
      </c>
      <c r="V24" s="33">
        <v>-15.44234262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9.5040463581765717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16.423713148123809</v>
      </c>
      <c r="I25" s="104">
        <v>16.423713148123809</v>
      </c>
      <c r="J25" s="105"/>
      <c r="K25" s="104"/>
      <c r="L25" s="88">
        <f>SUM(O25:Z25)</f>
        <v>129.82467369612596</v>
      </c>
      <c r="M25" s="105"/>
      <c r="N25" s="105"/>
      <c r="O25" s="105">
        <v>91.818421861261598</v>
      </c>
      <c r="P25" s="105"/>
      <c r="Q25" s="105"/>
      <c r="R25" s="105"/>
      <c r="S25" s="105">
        <v>31.768128802594248</v>
      </c>
      <c r="T25" s="105">
        <v>3.757145438174252</v>
      </c>
      <c r="U25" s="105">
        <v>2.4809775940958487</v>
      </c>
      <c r="V25" s="105"/>
      <c r="W25" s="105"/>
      <c r="X25" s="105"/>
      <c r="Y25" s="105"/>
      <c r="Z25" s="104"/>
      <c r="AA25" s="88">
        <v>77.501721998969771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296.4132385616432</v>
      </c>
      <c r="AP25" s="89"/>
      <c r="AQ25" s="107">
        <f>C25+H25+L25+AA25+AB25+AN25+AO25+AP25</f>
        <v>520.16334740486275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443.3093874926202</v>
      </c>
      <c r="D26" s="108">
        <f t="shared" si="20"/>
        <v>377.28434305390044</v>
      </c>
      <c r="E26" s="46">
        <f t="shared" si="20"/>
        <v>59.470195920000002</v>
      </c>
      <c r="F26" s="46">
        <f t="shared" si="20"/>
        <v>0</v>
      </c>
      <c r="G26" s="46">
        <f t="shared" si="20"/>
        <v>6.5548485187200001</v>
      </c>
      <c r="H26" s="47">
        <f t="shared" si="20"/>
        <v>271.48402394688407</v>
      </c>
      <c r="I26" s="108">
        <f t="shared" si="20"/>
        <v>0.189636946884022</v>
      </c>
      <c r="J26" s="46">
        <f t="shared" si="20"/>
        <v>186.01245700000001</v>
      </c>
      <c r="K26" s="109">
        <f t="shared" si="20"/>
        <v>85.281930000000003</v>
      </c>
      <c r="L26" s="47">
        <f t="shared" si="20"/>
        <v>8449.403410601637</v>
      </c>
      <c r="M26" s="46">
        <f t="shared" si="20"/>
        <v>4.5474735088646412E-13</v>
      </c>
      <c r="N26" s="46">
        <f t="shared" si="20"/>
        <v>-0.23997538500000104</v>
      </c>
      <c r="O26" s="46">
        <f t="shared" si="20"/>
        <v>0</v>
      </c>
      <c r="P26" s="46">
        <f t="shared" si="20"/>
        <v>1745.3535589509331</v>
      </c>
      <c r="Q26" s="46">
        <f t="shared" si="20"/>
        <v>866.03083928044316</v>
      </c>
      <c r="R26" s="46">
        <f t="shared" si="20"/>
        <v>968.50269633592018</v>
      </c>
      <c r="S26" s="46">
        <f t="shared" si="20"/>
        <v>371.00826931001029</v>
      </c>
      <c r="T26" s="46">
        <f t="shared" si="20"/>
        <v>155.05215002238296</v>
      </c>
      <c r="U26" s="46">
        <f t="shared" si="20"/>
        <v>3964.6427606923776</v>
      </c>
      <c r="V26" s="46">
        <f t="shared" si="20"/>
        <v>271.1917113945716</v>
      </c>
      <c r="W26" s="46">
        <f t="shared" si="20"/>
        <v>0</v>
      </c>
      <c r="X26" s="46">
        <f t="shared" si="20"/>
        <v>68.430399999999992</v>
      </c>
      <c r="Y26" s="46">
        <f t="shared" si="20"/>
        <v>1.0509999999999999</v>
      </c>
      <c r="Z26" s="109">
        <f t="shared" si="20"/>
        <v>38.379999999999995</v>
      </c>
      <c r="AA26" s="47">
        <f t="shared" si="20"/>
        <v>1440.7770494485778</v>
      </c>
      <c r="AB26" s="45">
        <f t="shared" si="20"/>
        <v>218.17141294951136</v>
      </c>
      <c r="AC26" s="110">
        <f t="shared" si="20"/>
        <v>0</v>
      </c>
      <c r="AD26" s="110">
        <f t="shared" si="20"/>
        <v>0</v>
      </c>
      <c r="AE26" s="110">
        <f t="shared" si="20"/>
        <v>180.13431495144516</v>
      </c>
      <c r="AF26" s="110">
        <f t="shared" si="20"/>
        <v>0</v>
      </c>
      <c r="AG26" s="110">
        <f t="shared" si="20"/>
        <v>0</v>
      </c>
      <c r="AH26" s="110">
        <f t="shared" si="20"/>
        <v>5.1844809950484425</v>
      </c>
      <c r="AI26" s="110">
        <f t="shared" si="20"/>
        <v>18.114556643567997</v>
      </c>
      <c r="AJ26" s="110">
        <f t="shared" ref="AJ26" si="21">AJ7-AJ9+AJ15+AJ21-AJ25</f>
        <v>3.5100642127679991</v>
      </c>
      <c r="AK26" s="110">
        <f t="shared" si="20"/>
        <v>0</v>
      </c>
      <c r="AL26" s="110">
        <f t="shared" si="20"/>
        <v>1.387316612905344</v>
      </c>
      <c r="AM26" s="226">
        <f t="shared" si="20"/>
        <v>9.8406795337764468</v>
      </c>
      <c r="AN26" s="45">
        <f t="shared" si="20"/>
        <v>0</v>
      </c>
      <c r="AO26" s="47">
        <f t="shared" si="20"/>
        <v>2224.1360492804847</v>
      </c>
      <c r="AP26" s="45">
        <f t="shared" si="20"/>
        <v>0</v>
      </c>
      <c r="AQ26" s="48">
        <f>C26+H26+L26+AA26+AB26+AN26+AO26+AP26</f>
        <v>13047.281333719717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107.86139999999999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68.430399999999992</v>
      </c>
      <c r="Y27" s="54">
        <f t="shared" si="23"/>
        <v>1.0509999999999999</v>
      </c>
      <c r="Z27" s="55">
        <f t="shared" si="23"/>
        <v>38.379999999999995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107.86139999999999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107.86139999999999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68.430399999999992</v>
      </c>
      <c r="Y28" s="97">
        <f>Y26</f>
        <v>1.0509999999999999</v>
      </c>
      <c r="Z28" s="98">
        <f>Z26</f>
        <v>38.379999999999995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107.86139999999999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420.61548379772006</v>
      </c>
      <c r="D29" s="53">
        <f t="shared" si="25"/>
        <v>352.417731979</v>
      </c>
      <c r="E29" s="54">
        <f t="shared" si="25"/>
        <v>61.6429033</v>
      </c>
      <c r="F29" s="55">
        <f t="shared" si="25"/>
        <v>0</v>
      </c>
      <c r="G29" s="55">
        <f t="shared" si="25"/>
        <v>6.5548485187200001</v>
      </c>
      <c r="H29" s="56">
        <f t="shared" si="25"/>
        <v>272.04676887972482</v>
      </c>
      <c r="I29" s="53">
        <f t="shared" si="25"/>
        <v>0.43437387972480002</v>
      </c>
      <c r="J29" s="53">
        <f t="shared" si="25"/>
        <v>186.33046500000003</v>
      </c>
      <c r="K29" s="53">
        <f t="shared" si="25"/>
        <v>85.281929999999988</v>
      </c>
      <c r="L29" s="56">
        <f t="shared" si="25"/>
        <v>8544.2313841284013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1885.6565578153777</v>
      </c>
      <c r="Q29" s="54">
        <f t="shared" si="25"/>
        <v>912.78892638618072</v>
      </c>
      <c r="R29" s="54">
        <f t="shared" si="25"/>
        <v>1043.328817244168</v>
      </c>
      <c r="S29" s="54">
        <f t="shared" si="25"/>
        <v>369.27361103004654</v>
      </c>
      <c r="T29" s="54">
        <f t="shared" si="25"/>
        <v>160.53187285093537</v>
      </c>
      <c r="U29" s="54">
        <f t="shared" si="25"/>
        <v>3900.4088874071208</v>
      </c>
      <c r="V29" s="54">
        <f t="shared" si="25"/>
        <v>271.1917113945716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1452.317902526685</v>
      </c>
      <c r="AB29" s="57">
        <f t="shared" si="25"/>
        <v>218.12645147536739</v>
      </c>
      <c r="AC29" s="58">
        <f t="shared" si="25"/>
        <v>0</v>
      </c>
      <c r="AD29" s="54">
        <f t="shared" si="25"/>
        <v>0</v>
      </c>
      <c r="AE29" s="54">
        <f t="shared" si="25"/>
        <v>180.13431495144519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5.1844809950484425</v>
      </c>
      <c r="AI29" s="54">
        <f t="shared" si="25"/>
        <v>18.031926141023995</v>
      </c>
      <c r="AJ29" s="54">
        <f t="shared" ref="AJ29" si="28">AJ30+AJ45+AJ56+AJ58+AJ65+AJ70+AJ71</f>
        <v>3.5100642127679991</v>
      </c>
      <c r="AK29" s="54">
        <f t="shared" si="25"/>
        <v>0</v>
      </c>
      <c r="AL29" s="54">
        <f t="shared" ref="AL29" si="29">AL30+AL45+AL56+AL58+AL65+AL70+AL71</f>
        <v>1.4249856413053441</v>
      </c>
      <c r="AM29" s="217">
        <f t="shared" si="25"/>
        <v>9.840679533776445</v>
      </c>
      <c r="AN29" s="53">
        <f t="shared" si="25"/>
        <v>0</v>
      </c>
      <c r="AO29" s="56">
        <f t="shared" si="25"/>
        <v>2224.1644820783531</v>
      </c>
      <c r="AP29" s="57">
        <f t="shared" si="25"/>
        <v>0</v>
      </c>
      <c r="AQ29" s="48">
        <f t="shared" si="25"/>
        <v>13131.502472886254</v>
      </c>
    </row>
    <row r="30" spans="1:43" s="49" customFormat="1" ht="12.75" customHeight="1">
      <c r="A30" s="164" t="s">
        <v>43</v>
      </c>
      <c r="B30" s="117"/>
      <c r="C30" s="118">
        <f>SUM(C31:C44)</f>
        <v>185.76954267900004</v>
      </c>
      <c r="D30" s="120">
        <v>185.76954267899998</v>
      </c>
      <c r="E30" s="120">
        <v>0</v>
      </c>
      <c r="F30" s="121"/>
      <c r="G30" s="121"/>
      <c r="H30" s="122">
        <f>SUM(H31:H44)</f>
        <v>0.7267538797248001</v>
      </c>
      <c r="I30" s="119">
        <f t="shared" ref="I30:K30" si="30">SUM(I31:I44)</f>
        <v>0.43437387972480002</v>
      </c>
      <c r="J30" s="120">
        <f t="shared" si="30"/>
        <v>0</v>
      </c>
      <c r="K30" s="120">
        <f t="shared" si="30"/>
        <v>0.29238000000000003</v>
      </c>
      <c r="L30" s="122">
        <f>SUM(L31:L44)</f>
        <v>823.95882058417465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20.473773668858204</v>
      </c>
      <c r="R30" s="120">
        <f>SUM(R31:R44)</f>
        <v>0</v>
      </c>
      <c r="S30" s="120">
        <v>359.42461103004655</v>
      </c>
      <c r="T30" s="120">
        <v>42.149744340786725</v>
      </c>
      <c r="U30" s="120">
        <v>161.64243150860497</v>
      </c>
      <c r="V30" s="120">
        <v>239.21726003587821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541.84250520774367</v>
      </c>
      <c r="AB30" s="123">
        <f t="shared" ref="AB30:AN30" si="31">SUM(AB31:AB44)</f>
        <v>152.56414774216739</v>
      </c>
      <c r="AC30" s="176">
        <f t="shared" si="31"/>
        <v>0</v>
      </c>
      <c r="AD30" s="120">
        <f t="shared" si="31"/>
        <v>0</v>
      </c>
      <c r="AE30" s="120">
        <f t="shared" si="31"/>
        <v>151.1192682829674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1.4448794591999998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634.1423876444403</v>
      </c>
      <c r="AP30" s="123">
        <f>SUM(AP31:AP44)</f>
        <v>0</v>
      </c>
      <c r="AQ30" s="59">
        <f t="shared" ref="AQ30" si="35">C30+H30+L30+AA30+AB30+AN30+AO30+AP30</f>
        <v>2339.0041577372513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37.501799758576496</v>
      </c>
      <c r="M31" s="127"/>
      <c r="N31" s="127"/>
      <c r="O31" s="127"/>
      <c r="P31" s="127"/>
      <c r="Q31" s="127">
        <v>0.95571012493816754</v>
      </c>
      <c r="R31" s="127"/>
      <c r="S31" s="127">
        <v>6.9464817749918071</v>
      </c>
      <c r="T31" s="127">
        <v>0.39854023138998995</v>
      </c>
      <c r="U31" s="127">
        <v>29.201067627256528</v>
      </c>
      <c r="V31" s="127">
        <v>0</v>
      </c>
      <c r="W31" s="127"/>
      <c r="X31" s="127"/>
      <c r="Y31" s="127"/>
      <c r="Z31" s="128"/>
      <c r="AA31" s="70">
        <v>10.998290370887373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48.250644529229696</v>
      </c>
      <c r="AP31" s="131"/>
      <c r="AQ31" s="71">
        <f t="shared" si="24"/>
        <v>96.750734658693574</v>
      </c>
    </row>
    <row r="32" spans="1:43" ht="12.75" customHeight="1">
      <c r="A32" s="166" t="s">
        <v>110</v>
      </c>
      <c r="B32" s="206">
        <v>15</v>
      </c>
      <c r="C32" s="19">
        <f t="shared" si="36"/>
        <v>15.981243844000002</v>
      </c>
      <c r="D32" s="127">
        <v>15.981243844000002</v>
      </c>
      <c r="E32" s="25"/>
      <c r="F32" s="22"/>
      <c r="G32" s="22"/>
      <c r="H32" s="23">
        <f t="shared" si="37"/>
        <v>0.43437387972480002</v>
      </c>
      <c r="I32" s="24">
        <v>0.43437387972480002</v>
      </c>
      <c r="J32" s="25"/>
      <c r="K32" s="22"/>
      <c r="L32" s="23">
        <f t="shared" si="38"/>
        <v>110.26214386532223</v>
      </c>
      <c r="M32" s="25"/>
      <c r="N32" s="25"/>
      <c r="O32" s="25"/>
      <c r="P32" s="127"/>
      <c r="Q32" s="127">
        <v>10.773225854942888</v>
      </c>
      <c r="R32" s="25"/>
      <c r="S32" s="127">
        <v>78.304095673437629</v>
      </c>
      <c r="T32" s="127">
        <v>4.7448846416430879</v>
      </c>
      <c r="U32" s="127">
        <v>16.439937695298624</v>
      </c>
      <c r="V32" s="127">
        <v>0</v>
      </c>
      <c r="W32" s="25"/>
      <c r="X32" s="25"/>
      <c r="Y32" s="25"/>
      <c r="Z32" s="22"/>
      <c r="AA32" s="28">
        <v>114.3285696602975</v>
      </c>
      <c r="AB32" s="26">
        <f t="shared" si="39"/>
        <v>58.825176259199999</v>
      </c>
      <c r="AC32" s="27"/>
      <c r="AD32" s="25"/>
      <c r="AE32" s="25">
        <v>57.380296799999996</v>
      </c>
      <c r="AF32" s="25"/>
      <c r="AG32" s="127"/>
      <c r="AH32" s="127">
        <v>1.4448794591999998</v>
      </c>
      <c r="AI32" s="25"/>
      <c r="AJ32" s="25"/>
      <c r="AK32" s="25"/>
      <c r="AL32" s="25"/>
      <c r="AM32" s="229"/>
      <c r="AN32" s="212"/>
      <c r="AO32" s="130">
        <v>118.93100425665604</v>
      </c>
      <c r="AP32" s="26"/>
      <c r="AQ32" s="29">
        <f t="shared" si="24"/>
        <v>418.7625117652006</v>
      </c>
    </row>
    <row r="33" spans="1:43" ht="12.75" customHeight="1">
      <c r="A33" s="166" t="s">
        <v>16</v>
      </c>
      <c r="B33" s="133" t="s">
        <v>17</v>
      </c>
      <c r="C33" s="19">
        <f t="shared" si="36"/>
        <v>0</v>
      </c>
      <c r="D33" s="127">
        <v>0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2.466083222592411</v>
      </c>
      <c r="M33" s="25"/>
      <c r="N33" s="25"/>
      <c r="O33" s="25"/>
      <c r="P33" s="127"/>
      <c r="Q33" s="127">
        <v>0.16308043638452976</v>
      </c>
      <c r="R33" s="25"/>
      <c r="S33" s="127">
        <v>1.1853335542261194</v>
      </c>
      <c r="T33" s="127">
        <v>0.32146405456456739</v>
      </c>
      <c r="U33" s="127">
        <v>0.79620517741719443</v>
      </c>
      <c r="V33" s="127">
        <v>0</v>
      </c>
      <c r="W33" s="25"/>
      <c r="X33" s="25"/>
      <c r="Y33" s="25"/>
      <c r="Z33" s="22"/>
      <c r="AA33" s="28">
        <v>0.22498469680808147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6.0782211020990609</v>
      </c>
      <c r="AP33" s="26"/>
      <c r="AQ33" s="29">
        <f t="shared" si="24"/>
        <v>8.7692890214995529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5.3403877196479899</v>
      </c>
      <c r="M34" s="25"/>
      <c r="N34" s="25"/>
      <c r="O34" s="25"/>
      <c r="P34" s="127"/>
      <c r="Q34" s="127">
        <v>0.496587274756496</v>
      </c>
      <c r="R34" s="25"/>
      <c r="S34" s="127">
        <v>3.6093940660218768</v>
      </c>
      <c r="T34" s="127">
        <v>2.0678974270235326E-2</v>
      </c>
      <c r="U34" s="127">
        <v>1.2137274045993818</v>
      </c>
      <c r="V34" s="127">
        <v>0</v>
      </c>
      <c r="W34" s="25"/>
      <c r="X34" s="25"/>
      <c r="Y34" s="25"/>
      <c r="Z34" s="22"/>
      <c r="AA34" s="28">
        <v>2.3000358619841563</v>
      </c>
      <c r="AB34" s="26">
        <f t="shared" si="39"/>
        <v>93.738971482967401</v>
      </c>
      <c r="AC34" s="27"/>
      <c r="AD34" s="25"/>
      <c r="AE34" s="25">
        <v>93.738971482967401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27.80599346843778</v>
      </c>
      <c r="AP34" s="26"/>
      <c r="AQ34" s="29">
        <f t="shared" si="24"/>
        <v>129.18538853303733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1.1721454603295798</v>
      </c>
      <c r="M35" s="25"/>
      <c r="N35" s="25"/>
      <c r="O35" s="25"/>
      <c r="P35" s="127"/>
      <c r="Q35" s="127">
        <v>5.8767724823253965E-2</v>
      </c>
      <c r="R35" s="25"/>
      <c r="S35" s="127">
        <v>0.42714722674815109</v>
      </c>
      <c r="T35" s="127">
        <v>1.5039254014716601E-2</v>
      </c>
      <c r="U35" s="127">
        <v>0.6711912547434582</v>
      </c>
      <c r="V35" s="127">
        <v>0</v>
      </c>
      <c r="W35" s="25"/>
      <c r="X35" s="25"/>
      <c r="Y35" s="25"/>
      <c r="Z35" s="22"/>
      <c r="AA35" s="28">
        <v>2.2360017559695486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13.622219601475704</v>
      </c>
      <c r="AP35" s="26"/>
      <c r="AQ35" s="29">
        <f t="shared" si="24"/>
        <v>17.030366817774834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44.211059789458346</v>
      </c>
      <c r="M36" s="25"/>
      <c r="N36" s="25"/>
      <c r="O36" s="25"/>
      <c r="P36" s="127"/>
      <c r="Q36" s="127">
        <v>2.9093696770312167</v>
      </c>
      <c r="R36" s="25"/>
      <c r="S36" s="127">
        <v>21.14645739420066</v>
      </c>
      <c r="T36" s="127">
        <v>1.1429833051184617</v>
      </c>
      <c r="U36" s="127">
        <v>4.6000268634316566</v>
      </c>
      <c r="V36" s="127">
        <v>14.412222549676349</v>
      </c>
      <c r="W36" s="25"/>
      <c r="X36" s="25"/>
      <c r="Y36" s="25"/>
      <c r="Z36" s="22"/>
      <c r="AA36" s="130">
        <v>66.318566012966798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98.48484364138703</v>
      </c>
      <c r="AP36" s="26"/>
      <c r="AQ36" s="29">
        <f t="shared" si="24"/>
        <v>209.01446944381217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5.9912716948845404</v>
      </c>
      <c r="M37" s="25"/>
      <c r="N37" s="25"/>
      <c r="O37" s="25"/>
      <c r="P37" s="127"/>
      <c r="Q37" s="127">
        <v>8.6315095834154254E-2</v>
      </c>
      <c r="R37" s="25"/>
      <c r="S37" s="127">
        <v>0.62737248928634692</v>
      </c>
      <c r="T37" s="127">
        <v>3.8368896805045729</v>
      </c>
      <c r="U37" s="127">
        <v>1.4406944292594661</v>
      </c>
      <c r="V37" s="127">
        <v>0</v>
      </c>
      <c r="W37" s="25"/>
      <c r="X37" s="25"/>
      <c r="Y37" s="25"/>
      <c r="Z37" s="22"/>
      <c r="AA37" s="28">
        <v>5.4342457536721218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30.552627839546492</v>
      </c>
      <c r="AP37" s="26"/>
      <c r="AQ37" s="29">
        <f t="shared" si="24"/>
        <v>41.97814528810315</v>
      </c>
    </row>
    <row r="38" spans="1:43" ht="12.75" customHeight="1">
      <c r="A38" s="166" t="s">
        <v>26</v>
      </c>
      <c r="B38" s="133" t="s">
        <v>27</v>
      </c>
      <c r="C38" s="19">
        <f t="shared" si="36"/>
        <v>152.01190477899999</v>
      </c>
      <c r="D38" s="127">
        <v>152.01190477899999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265.16393178285125</v>
      </c>
      <c r="M38" s="25"/>
      <c r="N38" s="25"/>
      <c r="O38" s="25"/>
      <c r="P38" s="127"/>
      <c r="Q38" s="127">
        <v>2.3470360101287056</v>
      </c>
      <c r="R38" s="25"/>
      <c r="S38" s="127">
        <v>17.059192368254287</v>
      </c>
      <c r="T38" s="127">
        <v>1.5415235365084519</v>
      </c>
      <c r="U38" s="127">
        <v>19.411142381757912</v>
      </c>
      <c r="V38" s="127">
        <v>224.80503748620188</v>
      </c>
      <c r="W38" s="25"/>
      <c r="X38" s="25"/>
      <c r="Y38" s="25"/>
      <c r="Z38" s="22"/>
      <c r="AA38" s="28">
        <v>35.331250656438343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67.641626564996102</v>
      </c>
      <c r="AP38" s="26"/>
      <c r="AQ38" s="29">
        <f t="shared" si="24"/>
        <v>520.14871378328576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227.24359404104459</v>
      </c>
      <c r="M39" s="25"/>
      <c r="N39" s="25"/>
      <c r="O39" s="25"/>
      <c r="P39" s="127"/>
      <c r="Q39" s="127">
        <v>0</v>
      </c>
      <c r="R39" s="25"/>
      <c r="S39" s="127">
        <v>222.887</v>
      </c>
      <c r="T39" s="127">
        <v>2.9401741598770958</v>
      </c>
      <c r="U39" s="127">
        <v>1.4164198811674784</v>
      </c>
      <c r="V39" s="127">
        <v>0</v>
      </c>
      <c r="W39" s="25"/>
      <c r="X39" s="25"/>
      <c r="Y39" s="25"/>
      <c r="Z39" s="22"/>
      <c r="AA39" s="28">
        <v>188.60614730997224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41.652422708427373</v>
      </c>
      <c r="AP39" s="26"/>
      <c r="AQ39" s="29">
        <f t="shared" si="24"/>
        <v>457.50216405944423</v>
      </c>
    </row>
    <row r="40" spans="1:43" ht="12.75" customHeight="1">
      <c r="A40" s="166" t="s">
        <v>30</v>
      </c>
      <c r="B40" s="133" t="s">
        <v>31</v>
      </c>
      <c r="C40" s="19">
        <f t="shared" si="36"/>
        <v>6.6412431093399907E-2</v>
      </c>
      <c r="D40" s="127">
        <v>6.6412431093399907E-2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4.2552808362598551</v>
      </c>
      <c r="M40" s="25"/>
      <c r="N40" s="25"/>
      <c r="O40" s="25"/>
      <c r="P40" s="127"/>
      <c r="Q40" s="127">
        <v>0.23139791649156247</v>
      </c>
      <c r="R40" s="25"/>
      <c r="S40" s="127">
        <v>1.6818922053208449</v>
      </c>
      <c r="T40" s="127">
        <v>1.2726968709953923</v>
      </c>
      <c r="U40" s="127">
        <v>1.0692938434520551</v>
      </c>
      <c r="V40" s="127">
        <v>0</v>
      </c>
      <c r="W40" s="25"/>
      <c r="X40" s="25"/>
      <c r="Y40" s="25"/>
      <c r="Z40" s="22"/>
      <c r="AA40" s="28">
        <v>6.7824232830067031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14.678152958216867</v>
      </c>
      <c r="AP40" s="26"/>
      <c r="AQ40" s="29">
        <f t="shared" si="24"/>
        <v>25.782269508576825</v>
      </c>
    </row>
    <row r="41" spans="1:43" ht="12.75" customHeight="1">
      <c r="A41" s="166" t="s">
        <v>32</v>
      </c>
      <c r="B41" s="133" t="s">
        <v>33</v>
      </c>
      <c r="C41" s="305">
        <f t="shared" si="36"/>
        <v>0</v>
      </c>
      <c r="D41" s="304">
        <v>0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30.097728164434013</v>
      </c>
      <c r="M41" s="25"/>
      <c r="N41" s="25"/>
      <c r="O41" s="25"/>
      <c r="P41" s="127"/>
      <c r="Q41" s="127">
        <v>0.37427694746809864</v>
      </c>
      <c r="R41" s="25"/>
      <c r="S41" s="127">
        <v>2.7203939003522875</v>
      </c>
      <c r="T41" s="127">
        <v>23.235647452737147</v>
      </c>
      <c r="U41" s="127">
        <v>3.7674098638764808</v>
      </c>
      <c r="V41" s="127">
        <v>0</v>
      </c>
      <c r="W41" s="25"/>
      <c r="X41" s="25"/>
      <c r="Y41" s="25"/>
      <c r="Z41" s="22"/>
      <c r="AA41" s="130">
        <v>103.79928584967928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86.722395155715617</v>
      </c>
      <c r="AP41" s="26"/>
      <c r="AQ41" s="29">
        <f t="shared" si="24"/>
        <v>220.61940916982891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1.0775698771795088</v>
      </c>
      <c r="M42" s="25"/>
      <c r="N42" s="25"/>
      <c r="O42" s="25"/>
      <c r="P42" s="127"/>
      <c r="Q42" s="127">
        <v>0</v>
      </c>
      <c r="R42" s="25"/>
      <c r="S42" s="127">
        <v>0</v>
      </c>
      <c r="T42" s="127">
        <v>1.0508678742783224</v>
      </c>
      <c r="U42" s="127">
        <v>2.6702002901186399E-2</v>
      </c>
      <c r="V42" s="127">
        <v>0</v>
      </c>
      <c r="W42" s="25"/>
      <c r="X42" s="25"/>
      <c r="Y42" s="25"/>
      <c r="Z42" s="22"/>
      <c r="AA42" s="194">
        <v>3.6880183761386287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5.0419119535603789</v>
      </c>
      <c r="AP42" s="26"/>
      <c r="AQ42" s="29">
        <f t="shared" si="24"/>
        <v>9.8075002068785153</v>
      </c>
    </row>
    <row r="43" spans="1:43" ht="12.75" customHeight="1">
      <c r="A43" s="166" t="s">
        <v>36</v>
      </c>
      <c r="B43" s="133" t="s">
        <v>141</v>
      </c>
      <c r="C43" s="305">
        <f t="shared" si="36"/>
        <v>17.709981624906639</v>
      </c>
      <c r="D43" s="316">
        <v>17.709981624906639</v>
      </c>
      <c r="E43" s="25"/>
      <c r="F43" s="22"/>
      <c r="G43" s="22"/>
      <c r="H43" s="23">
        <f t="shared" si="37"/>
        <v>0.29238000000000003</v>
      </c>
      <c r="I43" s="24"/>
      <c r="J43" s="25"/>
      <c r="K43" s="22">
        <v>0.29238000000000003</v>
      </c>
      <c r="L43" s="23">
        <f t="shared" si="38"/>
        <v>6.4693412379463311</v>
      </c>
      <c r="M43" s="25"/>
      <c r="N43" s="25"/>
      <c r="O43" s="25"/>
      <c r="P43" s="25"/>
      <c r="Q43" s="25">
        <v>0.38933617695405748</v>
      </c>
      <c r="R43" s="25"/>
      <c r="S43" s="25">
        <v>2.8298503772065011</v>
      </c>
      <c r="T43" s="25">
        <v>0.74632298048031132</v>
      </c>
      <c r="U43" s="25">
        <v>1.4528317033054599</v>
      </c>
      <c r="V43" s="25">
        <v>0</v>
      </c>
      <c r="W43" s="25">
        <v>1.0510000000000019</v>
      </c>
      <c r="X43" s="25"/>
      <c r="Y43" s="25"/>
      <c r="Z43" s="22"/>
      <c r="AA43" s="28">
        <v>1.7946856199229271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46.427857498114683</v>
      </c>
      <c r="AP43" s="26"/>
      <c r="AQ43" s="29">
        <f t="shared" si="24"/>
        <v>72.694245980890585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82.706483133647509</v>
      </c>
      <c r="M44" s="76"/>
      <c r="N44" s="76"/>
      <c r="O44" s="76"/>
      <c r="P44" s="76"/>
      <c r="Q44" s="76">
        <v>1.6886704291050683</v>
      </c>
      <c r="R44" s="76"/>
      <c r="S44" s="76">
        <v>0</v>
      </c>
      <c r="T44" s="76">
        <v>0.88203132440437182</v>
      </c>
      <c r="U44" s="76">
        <v>80.13578138013807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28.252466366577426</v>
      </c>
      <c r="AP44" s="79"/>
      <c r="AQ44" s="82">
        <f>C44+H44+L44+AA44+AB44+AN44+AO44+AP44</f>
        <v>110.95894950022493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5688.6941206646015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1885.6565578153777</v>
      </c>
      <c r="Q45" s="307">
        <f t="shared" si="40"/>
        <v>0</v>
      </c>
      <c r="R45" s="307">
        <f t="shared" si="40"/>
        <v>1043.328817244168</v>
      </c>
      <c r="S45" s="307">
        <f t="shared" si="40"/>
        <v>0</v>
      </c>
      <c r="T45" s="307">
        <f t="shared" si="40"/>
        <v>1.1679731</v>
      </c>
      <c r="U45" s="307">
        <f>SUM(U46:U55)</f>
        <v>2758.5407725050559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1.3408808636667622</v>
      </c>
      <c r="AB45" s="311">
        <f t="shared" si="40"/>
        <v>21.541990353791995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18.031926141023995</v>
      </c>
      <c r="AJ45" s="307">
        <f t="shared" ref="AJ45" si="43">SUM(AJ46:AJ55)</f>
        <v>3.5100642127679991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4.3849507139999995</v>
      </c>
      <c r="AP45" s="311">
        <f t="shared" si="40"/>
        <v>0</v>
      </c>
      <c r="AQ45" s="314">
        <f t="shared" si="24"/>
        <v>5715.9619425960609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1137.7559806508755</v>
      </c>
      <c r="M46" s="64"/>
      <c r="N46" s="64"/>
      <c r="O46" s="64"/>
      <c r="P46" s="64"/>
      <c r="Q46" s="64"/>
      <c r="R46" s="64"/>
      <c r="S46" s="64"/>
      <c r="T46" s="64"/>
      <c r="U46" s="64">
        <v>1137.7559806508755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7.0682339134900865</v>
      </c>
      <c r="AC46" s="68"/>
      <c r="AD46" s="64"/>
      <c r="AE46" s="64"/>
      <c r="AF46" s="64"/>
      <c r="AG46" s="64"/>
      <c r="AH46" s="64"/>
      <c r="AI46" s="64">
        <v>7.0682339134900865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1144.8242145643655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2077.8219979394848</v>
      </c>
      <c r="M48" s="25"/>
      <c r="N48" s="25"/>
      <c r="O48" s="25"/>
      <c r="P48" s="25">
        <v>1559.4575701628412</v>
      </c>
      <c r="Q48" s="25"/>
      <c r="R48" s="25"/>
      <c r="S48" s="25"/>
      <c r="T48" s="25">
        <v>1.1679731</v>
      </c>
      <c r="U48" s="25">
        <v>517.19645467664384</v>
      </c>
      <c r="V48" s="25"/>
      <c r="W48" s="25"/>
      <c r="X48" s="25"/>
      <c r="Y48" s="25"/>
      <c r="Z48" s="22"/>
      <c r="AA48" s="23"/>
      <c r="AB48" s="26">
        <f t="shared" si="48"/>
        <v>7.6762254577538416</v>
      </c>
      <c r="AC48" s="27"/>
      <c r="AD48" s="25"/>
      <c r="AE48" s="25"/>
      <c r="AF48" s="25"/>
      <c r="AG48" s="25"/>
      <c r="AH48" s="25"/>
      <c r="AI48" s="25">
        <v>4.7709349431770089</v>
      </c>
      <c r="AJ48" s="25">
        <v>2.9052905145768326</v>
      </c>
      <c r="AK48" s="25"/>
      <c r="AL48" s="25"/>
      <c r="AM48" s="215"/>
      <c r="AN48" s="212"/>
      <c r="AO48" s="28">
        <v>0</v>
      </c>
      <c r="AP48" s="26"/>
      <c r="AQ48" s="29">
        <f t="shared" si="24"/>
        <v>2085.4982233972387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166.84472291801836</v>
      </c>
      <c r="M49" s="25"/>
      <c r="N49" s="25"/>
      <c r="O49" s="25"/>
      <c r="P49" s="25">
        <v>42.394648991246775</v>
      </c>
      <c r="Q49" s="25"/>
      <c r="R49" s="25"/>
      <c r="S49" s="25"/>
      <c r="T49" s="25"/>
      <c r="U49" s="25">
        <v>124.45007392677158</v>
      </c>
      <c r="V49" s="25"/>
      <c r="W49" s="25"/>
      <c r="X49" s="25"/>
      <c r="Y49" s="25"/>
      <c r="Z49" s="22"/>
      <c r="AA49" s="23"/>
      <c r="AB49" s="26">
        <f t="shared" si="48"/>
        <v>0.85211967152990453</v>
      </c>
      <c r="AC49" s="27"/>
      <c r="AD49" s="25"/>
      <c r="AE49" s="25"/>
      <c r="AF49" s="25"/>
      <c r="AG49" s="25"/>
      <c r="AH49" s="25"/>
      <c r="AI49" s="25">
        <v>0.77313786789530992</v>
      </c>
      <c r="AJ49" s="25">
        <v>7.8981803634594616E-2</v>
      </c>
      <c r="AK49" s="25"/>
      <c r="AL49" s="25"/>
      <c r="AM49" s="215"/>
      <c r="AN49" s="212"/>
      <c r="AO49" s="28">
        <v>0</v>
      </c>
      <c r="AP49" s="26"/>
      <c r="AQ49" s="29">
        <f t="shared" si="24"/>
        <v>167.69684258954825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43.061494416243654</v>
      </c>
      <c r="M50" s="25"/>
      <c r="N50" s="25"/>
      <c r="O50" s="25"/>
      <c r="P50" s="25"/>
      <c r="Q50" s="25"/>
      <c r="R50" s="135"/>
      <c r="S50" s="25"/>
      <c r="T50" s="25"/>
      <c r="U50" s="25">
        <v>43.061494416243654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4.3849507139999995</v>
      </c>
      <c r="AP50" s="26"/>
      <c r="AQ50" s="29">
        <f t="shared" si="24"/>
        <v>47.446445130243653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28.225283660848554</v>
      </c>
      <c r="M51" s="25"/>
      <c r="N51" s="25"/>
      <c r="O51" s="25"/>
      <c r="P51" s="25">
        <v>1.5777777777777775</v>
      </c>
      <c r="Q51" s="22"/>
      <c r="R51" s="25">
        <v>26.647505883070778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28.225283660848554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1016.6813113610972</v>
      </c>
      <c r="M52" s="135"/>
      <c r="N52" s="135"/>
      <c r="O52" s="135"/>
      <c r="P52" s="127"/>
      <c r="Q52" s="127"/>
      <c r="R52" s="135">
        <v>1016.6813113610972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1016.6813113610972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517.89659014060157</v>
      </c>
      <c r="M53" s="135"/>
      <c r="N53" s="135"/>
      <c r="O53" s="135"/>
      <c r="P53" s="105">
        <v>83.221560945063501</v>
      </c>
      <c r="Q53" s="105"/>
      <c r="R53" s="135"/>
      <c r="S53" s="127"/>
      <c r="T53" s="135"/>
      <c r="U53" s="135">
        <v>434.67502919553812</v>
      </c>
      <c r="V53" s="135"/>
      <c r="W53" s="135"/>
      <c r="X53" s="135"/>
      <c r="Y53" s="135"/>
      <c r="Z53" s="136"/>
      <c r="AA53" s="130"/>
      <c r="AB53" s="139">
        <f t="shared" si="48"/>
        <v>2.855432812995363</v>
      </c>
      <c r="AC53" s="140"/>
      <c r="AD53" s="135"/>
      <c r="AE53" s="127"/>
      <c r="AF53" s="127"/>
      <c r="AG53" s="135"/>
      <c r="AH53" s="135"/>
      <c r="AI53" s="25">
        <v>2.7003899210000886</v>
      </c>
      <c r="AJ53" s="25">
        <v>0.15504289199527463</v>
      </c>
      <c r="AK53" s="135"/>
      <c r="AL53" s="135"/>
      <c r="AM53" s="229"/>
      <c r="AN53" s="224"/>
      <c r="AO53" s="194"/>
      <c r="AP53" s="139"/>
      <c r="AQ53" s="141">
        <f t="shared" si="24"/>
        <v>520.75202295359691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63.694151139559608</v>
      </c>
      <c r="M54" s="135"/>
      <c r="N54" s="135"/>
      <c r="O54" s="135"/>
      <c r="P54" s="105"/>
      <c r="Q54" s="105"/>
      <c r="R54" s="135"/>
      <c r="S54" s="127"/>
      <c r="T54" s="135"/>
      <c r="U54" s="135">
        <v>63.694151139559608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63.694151139559608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636.712588437872</v>
      </c>
      <c r="M55" s="76"/>
      <c r="N55" s="76"/>
      <c r="O55" s="76"/>
      <c r="P55" s="76">
        <v>199.00499993844858</v>
      </c>
      <c r="Q55" s="76"/>
      <c r="R55" s="76"/>
      <c r="S55" s="25">
        <v>0</v>
      </c>
      <c r="T55" s="76"/>
      <c r="U55" s="76">
        <v>437.70758849942348</v>
      </c>
      <c r="V55" s="76"/>
      <c r="W55" s="76"/>
      <c r="X55" s="76"/>
      <c r="Y55" s="76"/>
      <c r="Z55" s="77"/>
      <c r="AA55" s="296">
        <v>1.3408808636667622</v>
      </c>
      <c r="AB55" s="79">
        <f t="shared" si="48"/>
        <v>3.0899784980228007</v>
      </c>
      <c r="AC55" s="80"/>
      <c r="AD55" s="76"/>
      <c r="AE55" s="76"/>
      <c r="AF55" s="76"/>
      <c r="AG55" s="76"/>
      <c r="AH55" s="76"/>
      <c r="AI55" s="76">
        <v>2.7192294954615033</v>
      </c>
      <c r="AJ55" s="76">
        <v>0.3707490025612975</v>
      </c>
      <c r="AK55" s="76"/>
      <c r="AL55" s="76"/>
      <c r="AM55" s="232"/>
      <c r="AN55" s="213"/>
      <c r="AO55" s="81"/>
      <c r="AP55" s="79"/>
      <c r="AQ55" s="82">
        <f t="shared" si="24"/>
        <v>641.1434477995615</v>
      </c>
    </row>
    <row r="56" spans="1:43" s="49" customFormat="1" ht="12.75" customHeight="1">
      <c r="A56" s="168" t="s">
        <v>40</v>
      </c>
      <c r="B56" s="152"/>
      <c r="C56" s="142">
        <f t="shared" si="45"/>
        <v>208.11462116672004</v>
      </c>
      <c r="D56" s="146">
        <v>142.15659780000001</v>
      </c>
      <c r="E56" s="22">
        <v>60.098928200000003</v>
      </c>
      <c r="F56" s="144"/>
      <c r="G56" s="144">
        <v>5.8590951667200004</v>
      </c>
      <c r="H56" s="145">
        <f t="shared" si="46"/>
        <v>271.32001500000001</v>
      </c>
      <c r="I56" s="146"/>
      <c r="J56" s="143">
        <v>186.33046500000003</v>
      </c>
      <c r="K56" s="144">
        <v>84.989549999999994</v>
      </c>
      <c r="L56" s="145">
        <f t="shared" si="47"/>
        <v>1468.254750039551</v>
      </c>
      <c r="M56" s="143"/>
      <c r="N56" s="143"/>
      <c r="O56" s="143"/>
      <c r="P56" s="143">
        <v>0</v>
      </c>
      <c r="Q56" s="143">
        <v>864.14150777669749</v>
      </c>
      <c r="R56" s="143"/>
      <c r="S56" s="143">
        <v>0</v>
      </c>
      <c r="T56" s="143">
        <v>46.917958287897861</v>
      </c>
      <c r="U56" s="143">
        <v>525.22083261626233</v>
      </c>
      <c r="V56" s="143">
        <v>31.9744513586934</v>
      </c>
      <c r="W56" s="143"/>
      <c r="X56" s="143"/>
      <c r="Y56" s="143"/>
      <c r="Z56" s="144"/>
      <c r="AA56" s="145">
        <v>592.92497351999998</v>
      </c>
      <c r="AB56" s="147">
        <f t="shared" si="48"/>
        <v>31.391570625766583</v>
      </c>
      <c r="AC56" s="177"/>
      <c r="AD56" s="143"/>
      <c r="AE56" s="143">
        <v>23.200729051098445</v>
      </c>
      <c r="AF56" s="143"/>
      <c r="AG56" s="143"/>
      <c r="AH56" s="143"/>
      <c r="AI56" s="143"/>
      <c r="AJ56" s="143"/>
      <c r="AK56" s="143"/>
      <c r="AL56" s="143">
        <v>1.387316612905344</v>
      </c>
      <c r="AM56" s="231">
        <v>6.8035249617627942</v>
      </c>
      <c r="AN56" s="147"/>
      <c r="AO56" s="145">
        <v>693.41283999999996</v>
      </c>
      <c r="AP56" s="147"/>
      <c r="AQ56" s="91">
        <f t="shared" si="24"/>
        <v>3265.4187703520379</v>
      </c>
    </row>
    <row r="57" spans="1:43" s="49" customFormat="1" ht="12.75" customHeight="1">
      <c r="A57" s="168" t="s">
        <v>192</v>
      </c>
      <c r="B57" s="152"/>
      <c r="C57" s="142">
        <f>C58+C65</f>
        <v>26.731319952000003</v>
      </c>
      <c r="D57" s="143">
        <f t="shared" ref="D57:AP57" si="49">D58+D65</f>
        <v>24.491591500000002</v>
      </c>
      <c r="E57" s="143">
        <f t="shared" si="49"/>
        <v>1.5439750999999999</v>
      </c>
      <c r="F57" s="144">
        <f t="shared" si="49"/>
        <v>0</v>
      </c>
      <c r="G57" s="144">
        <f t="shared" si="49"/>
        <v>0.69575335199999999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268.77300055186686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28.173644940624911</v>
      </c>
      <c r="R57" s="143">
        <f t="shared" si="49"/>
        <v>0</v>
      </c>
      <c r="S57" s="143">
        <f t="shared" si="49"/>
        <v>9.8490000000000002</v>
      </c>
      <c r="T57" s="143">
        <f t="shared" si="49"/>
        <v>70.296197122250788</v>
      </c>
      <c r="U57" s="143">
        <f t="shared" si="49"/>
        <v>160.45415848899117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316.2095429352745</v>
      </c>
      <c r="AB57" s="147">
        <f t="shared" si="49"/>
        <v>12.628742753641429</v>
      </c>
      <c r="AC57" s="177">
        <f t="shared" si="49"/>
        <v>0</v>
      </c>
      <c r="AD57" s="143">
        <f t="shared" si="49"/>
        <v>0</v>
      </c>
      <c r="AE57" s="143">
        <f t="shared" si="49"/>
        <v>5.8143176173793343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3.7396015358484425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3.7669028399999992E-2</v>
      </c>
      <c r="AM57" s="231">
        <f t="shared" si="49"/>
        <v>3.0371545720136517</v>
      </c>
      <c r="AN57" s="146">
        <f t="shared" si="49"/>
        <v>0</v>
      </c>
      <c r="AO57" s="145">
        <f t="shared" si="49"/>
        <v>843.99550371991302</v>
      </c>
      <c r="AP57" s="147">
        <f t="shared" si="49"/>
        <v>0</v>
      </c>
      <c r="AQ57" s="148">
        <f t="shared" si="24"/>
        <v>1468.3381099126957</v>
      </c>
    </row>
    <row r="58" spans="1:43" s="49" customFormat="1" ht="12.75" customHeight="1">
      <c r="A58" s="168" t="s">
        <v>193</v>
      </c>
      <c r="B58" s="152"/>
      <c r="C58" s="142">
        <f t="shared" si="45"/>
        <v>26.731319952000003</v>
      </c>
      <c r="D58" s="143">
        <v>24.491591500000002</v>
      </c>
      <c r="E58" s="143">
        <v>1.5439750999999999</v>
      </c>
      <c r="F58" s="144">
        <f>SUM(F59:F64)</f>
        <v>0</v>
      </c>
      <c r="G58" s="144">
        <v>0.69575335199999999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158.33931906077601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13.498842698052481</v>
      </c>
      <c r="R58" s="143">
        <f t="shared" si="54"/>
        <v>0</v>
      </c>
      <c r="S58" s="143">
        <v>0.96086171731592895</v>
      </c>
      <c r="T58" s="143">
        <v>54.93147994945101</v>
      </c>
      <c r="U58" s="143">
        <v>88.948134695956568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193.25895220272642</v>
      </c>
      <c r="AB58" s="147">
        <f t="shared" si="48"/>
        <v>8.8891412177929858</v>
      </c>
      <c r="AC58" s="177">
        <f t="shared" si="54"/>
        <v>0</v>
      </c>
      <c r="AD58" s="143">
        <f t="shared" si="54"/>
        <v>0</v>
      </c>
      <c r="AE58" s="143">
        <f>SUM(AE59:AE64)</f>
        <v>5.8143176173793343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3.7669028399999992E-2</v>
      </c>
      <c r="AM58" s="231">
        <v>3.0371545720136517</v>
      </c>
      <c r="AN58" s="146">
        <f t="shared" si="54"/>
        <v>0</v>
      </c>
      <c r="AO58" s="145">
        <v>579.05110401473883</v>
      </c>
      <c r="AP58" s="147">
        <f t="shared" ref="AP58" si="57">SUM(AP59:AP64)</f>
        <v>0</v>
      </c>
      <c r="AQ58" s="148">
        <f t="shared" si="24"/>
        <v>966.26983644803431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5.8143176173793343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</v>
      </c>
      <c r="I65" s="146"/>
      <c r="J65" s="146">
        <v>0</v>
      </c>
      <c r="K65" s="146">
        <v>0</v>
      </c>
      <c r="L65" s="78">
        <f>SUM(M65:Z65)</f>
        <v>110.43368149109088</v>
      </c>
      <c r="M65" s="76"/>
      <c r="N65" s="76"/>
      <c r="O65" s="76"/>
      <c r="P65" s="76"/>
      <c r="Q65" s="76">
        <v>14.674802242572428</v>
      </c>
      <c r="R65" s="76"/>
      <c r="S65" s="143">
        <v>8.8881382826840714</v>
      </c>
      <c r="T65" s="143">
        <v>15.364717172799773</v>
      </c>
      <c r="U65" s="143">
        <v>71.506023793034601</v>
      </c>
      <c r="V65" s="76">
        <f>SUM(V66:V69)</f>
        <v>0</v>
      </c>
      <c r="W65" s="76"/>
      <c r="X65" s="76"/>
      <c r="Y65" s="76"/>
      <c r="Z65" s="77"/>
      <c r="AA65" s="145">
        <v>122.95059073254811</v>
      </c>
      <c r="AB65" s="79">
        <f>SUM(AC65:AM65)</f>
        <v>3.7396015358484425</v>
      </c>
      <c r="AC65" s="80"/>
      <c r="AD65" s="76"/>
      <c r="AE65" s="76"/>
      <c r="AF65" s="76"/>
      <c r="AG65" s="76"/>
      <c r="AH65" s="76">
        <v>3.7396015358484425</v>
      </c>
      <c r="AI65" s="76"/>
      <c r="AJ65" s="76"/>
      <c r="AK65" s="76"/>
      <c r="AL65" s="76"/>
      <c r="AM65" s="220"/>
      <c r="AN65" s="213"/>
      <c r="AO65" s="145">
        <v>264.94439970517419</v>
      </c>
      <c r="AP65" s="79"/>
      <c r="AQ65" s="340">
        <f t="shared" si="24"/>
        <v>502.06827346466162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255.61724575833256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255.61724575833256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48.228799999999993</v>
      </c>
      <c r="AP70" s="100"/>
      <c r="AQ70" s="91">
        <f t="shared" si="24"/>
        <v>303.84604575833254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38.933446529873791</v>
      </c>
      <c r="M71" s="76"/>
      <c r="N71" s="76"/>
      <c r="O71" s="76"/>
      <c r="P71" s="76"/>
      <c r="Q71" s="76"/>
      <c r="R71" s="76"/>
      <c r="S71" s="76"/>
      <c r="T71" s="76"/>
      <c r="U71" s="76">
        <v>38.933446529873791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38.933446529873791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22.693903694900143</v>
      </c>
      <c r="D72" s="108">
        <f t="shared" si="58"/>
        <v>24.866611074900447</v>
      </c>
      <c r="E72" s="46">
        <f t="shared" si="58"/>
        <v>-2.1727073799999985</v>
      </c>
      <c r="F72" s="109">
        <f t="shared" si="58"/>
        <v>0</v>
      </c>
      <c r="G72" s="109">
        <f t="shared" si="58"/>
        <v>0</v>
      </c>
      <c r="H72" s="47">
        <f t="shared" si="58"/>
        <v>-0.56274493284075788</v>
      </c>
      <c r="I72" s="108">
        <f t="shared" si="58"/>
        <v>-0.24473693284077802</v>
      </c>
      <c r="J72" s="46">
        <f t="shared" si="58"/>
        <v>-0.31800800000002027</v>
      </c>
      <c r="K72" s="109">
        <f t="shared" si="58"/>
        <v>0</v>
      </c>
      <c r="L72" s="47">
        <f t="shared" si="58"/>
        <v>-202.68937352676403</v>
      </c>
      <c r="M72" s="46">
        <f t="shared" si="58"/>
        <v>4.5474735088646412E-13</v>
      </c>
      <c r="N72" s="46">
        <f t="shared" ref="N72" si="59">N26-N27-N29</f>
        <v>-0.23997538500000104</v>
      </c>
      <c r="O72" s="46">
        <f t="shared" si="58"/>
        <v>0</v>
      </c>
      <c r="P72" s="46">
        <f t="shared" si="58"/>
        <v>-140.30299886444459</v>
      </c>
      <c r="Q72" s="46">
        <f t="shared" si="58"/>
        <v>-46.758087105737559</v>
      </c>
      <c r="R72" s="46">
        <f t="shared" si="58"/>
        <v>-74.826120908247844</v>
      </c>
      <c r="S72" s="46">
        <f t="shared" si="58"/>
        <v>1.7346582799637531</v>
      </c>
      <c r="T72" s="46">
        <f t="shared" si="58"/>
        <v>-5.4797228285524113</v>
      </c>
      <c r="U72" s="46">
        <f t="shared" si="58"/>
        <v>64.233873285256777</v>
      </c>
      <c r="V72" s="46">
        <f t="shared" si="58"/>
        <v>0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-11.540853078107148</v>
      </c>
      <c r="AB72" s="45">
        <f t="shared" si="58"/>
        <v>4.4961474143974556E-2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8.2630502544002837E-2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-3.7669028400000082E-2</v>
      </c>
      <c r="AM72" s="226">
        <f t="shared" si="58"/>
        <v>0</v>
      </c>
      <c r="AN72" s="45">
        <f t="shared" si="58"/>
        <v>0</v>
      </c>
      <c r="AO72" s="47">
        <f t="shared" si="58"/>
        <v>-2.843279786839048E-2</v>
      </c>
      <c r="AP72" s="45">
        <f t="shared" si="58"/>
        <v>0</v>
      </c>
      <c r="AQ72" s="48">
        <f t="shared" si="24"/>
        <v>-192.08253916653621</v>
      </c>
    </row>
    <row r="73" spans="1:43" s="49" customFormat="1" ht="27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3" ht="12.75" customHeight="1">
      <c r="A74" s="162" t="s">
        <v>115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83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A1:AS76"/>
  <sheetViews>
    <sheetView zoomScale="80" zoomScaleNormal="80" workbookViewId="0">
      <pane xSplit="2" ySplit="1" topLeftCell="O47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74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23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825.92442635613736</v>
      </c>
      <c r="I2" s="10">
        <v>630.23682635613739</v>
      </c>
      <c r="J2" s="11">
        <v>195.6876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431.8837969256715</v>
      </c>
      <c r="AB2" s="13">
        <f>SUM(AC2:AM2)</f>
        <v>428.25981703755389</v>
      </c>
      <c r="AC2" s="14">
        <v>62.287476096051357</v>
      </c>
      <c r="AD2" s="11">
        <v>139.49554319999999</v>
      </c>
      <c r="AE2" s="11">
        <v>181.22806968049844</v>
      </c>
      <c r="AF2" s="11">
        <v>0</v>
      </c>
      <c r="AG2" s="11">
        <v>25.412018892827923</v>
      </c>
      <c r="AH2" s="11">
        <v>9.6322028426400035</v>
      </c>
      <c r="AI2" s="11">
        <v>2.1883692559679995</v>
      </c>
      <c r="AJ2" s="11">
        <v>0.64438592457599997</v>
      </c>
      <c r="AK2" s="11">
        <v>0</v>
      </c>
      <c r="AL2" s="11">
        <v>0.61747214128934402</v>
      </c>
      <c r="AM2" s="214">
        <v>6.7542790037028411</v>
      </c>
      <c r="AN2" s="211">
        <v>0</v>
      </c>
      <c r="AO2" s="15"/>
      <c r="AP2" s="13"/>
      <c r="AQ2" s="16">
        <f>C2+H2+L2+AA2+AB2+AN2+AO2+AP2</f>
        <v>1686.0680403193626</v>
      </c>
    </row>
    <row r="3" spans="1:45" ht="12.75" customHeight="1">
      <c r="A3" s="17" t="s">
        <v>1</v>
      </c>
      <c r="B3" s="18"/>
      <c r="C3" s="19">
        <f>SUM(D3:G3)</f>
        <v>1640.1158232327768</v>
      </c>
      <c r="D3" s="20">
        <v>1595.1071078259768</v>
      </c>
      <c r="E3" s="169">
        <v>38.949035021999997</v>
      </c>
      <c r="F3" s="22"/>
      <c r="G3" s="22">
        <v>6.0596803848</v>
      </c>
      <c r="H3" s="23">
        <f>SUM(I3:K3)</f>
        <v>0</v>
      </c>
      <c r="I3" s="24"/>
      <c r="J3" s="25"/>
      <c r="K3" s="22"/>
      <c r="L3" s="23">
        <f>SUM(M3:Z3)</f>
        <v>10791.837601136776</v>
      </c>
      <c r="M3" s="24">
        <v>3254.9357999999997</v>
      </c>
      <c r="N3" s="24">
        <v>12.78</v>
      </c>
      <c r="O3" s="25">
        <v>0</v>
      </c>
      <c r="P3" s="25">
        <v>1245.8071057355778</v>
      </c>
      <c r="Q3" s="25">
        <v>450.0085657458518</v>
      </c>
      <c r="R3" s="25">
        <v>1213.8021487091266</v>
      </c>
      <c r="S3" s="25">
        <v>1037.0041239815259</v>
      </c>
      <c r="T3" s="25">
        <v>131.86382510000001</v>
      </c>
      <c r="U3" s="25">
        <v>2829.4619110659378</v>
      </c>
      <c r="V3" s="25">
        <v>261.45252079875553</v>
      </c>
      <c r="W3" s="25">
        <v>0</v>
      </c>
      <c r="X3" s="25">
        <v>314.2396</v>
      </c>
      <c r="Y3" s="25">
        <v>2.1019999999999999</v>
      </c>
      <c r="Z3" s="22">
        <v>38.380000000000003</v>
      </c>
      <c r="AA3" s="23">
        <v>3608.3780139802434</v>
      </c>
      <c r="AB3" s="26">
        <f>SUM(AC3:AM3)</f>
        <v>1.8800169983999997</v>
      </c>
      <c r="AC3" s="27"/>
      <c r="AD3" s="25"/>
      <c r="AE3" s="25">
        <v>1.8800169983999997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153.67402945857143</v>
      </c>
      <c r="AP3" s="26"/>
      <c r="AQ3" s="29">
        <f t="shared" ref="AQ3:AQ20" si="0">C3+H3+L3+AA3+AB3+AN3+AO3+AP3</f>
        <v>16195.885484806768</v>
      </c>
    </row>
    <row r="4" spans="1:45" ht="12.75" customHeight="1">
      <c r="A4" s="17" t="s">
        <v>2</v>
      </c>
      <c r="B4" s="18"/>
      <c r="C4" s="19">
        <f>SUM(D4:G4)</f>
        <v>5.8162000000000003</v>
      </c>
      <c r="D4" s="20">
        <v>1.9947000000000001</v>
      </c>
      <c r="E4" s="21">
        <v>3.8214999999999999</v>
      </c>
      <c r="F4" s="22"/>
      <c r="G4" s="22">
        <v>0</v>
      </c>
      <c r="H4" s="23">
        <f>SUM(I4:K4)</f>
        <v>9.6374649999999988</v>
      </c>
      <c r="I4" s="24"/>
      <c r="J4" s="25"/>
      <c r="K4" s="22">
        <v>9.6374649999999988</v>
      </c>
      <c r="L4" s="23">
        <f>SUM(M4:Z4)</f>
        <v>1325.2822800061365</v>
      </c>
      <c r="M4" s="24">
        <v>0</v>
      </c>
      <c r="N4" s="24">
        <v>0</v>
      </c>
      <c r="O4" s="25"/>
      <c r="P4" s="25">
        <v>99.370304250000004</v>
      </c>
      <c r="Q4" s="25">
        <v>8.3228310780159998</v>
      </c>
      <c r="R4" s="25">
        <v>0</v>
      </c>
      <c r="S4" s="25">
        <v>1065.4379471333364</v>
      </c>
      <c r="T4" s="25">
        <v>17.756124005200004</v>
      </c>
      <c r="U4" s="25">
        <v>123.7550998344</v>
      </c>
      <c r="V4" s="25">
        <v>0.41276970518400002</v>
      </c>
      <c r="W4" s="25">
        <v>3.1572039999999997</v>
      </c>
      <c r="X4" s="25">
        <v>0</v>
      </c>
      <c r="Y4" s="25">
        <v>0</v>
      </c>
      <c r="Z4" s="22">
        <v>7.07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0.77653472714285721</v>
      </c>
      <c r="AP4" s="26"/>
      <c r="AQ4" s="29">
        <f t="shared" si="0"/>
        <v>1341.5124797332794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129.9608859115383</v>
      </c>
      <c r="M5" s="24"/>
      <c r="N5" s="24"/>
      <c r="O5" s="25"/>
      <c r="P5" s="25"/>
      <c r="Q5" s="25"/>
      <c r="R5" s="25"/>
      <c r="S5" s="25">
        <v>48.504987687570626</v>
      </c>
      <c r="T5" s="25"/>
      <c r="U5" s="25">
        <v>81.455898223967665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129.9608859115383</v>
      </c>
    </row>
    <row r="6" spans="1:45" ht="12.75" customHeight="1" thickBot="1">
      <c r="A6" s="30" t="s">
        <v>4</v>
      </c>
      <c r="B6" s="31"/>
      <c r="C6" s="19">
        <f>SUM(D6:G6)</f>
        <v>-3.6186122155999039</v>
      </c>
      <c r="D6" s="32">
        <v>2.6229906060000965</v>
      </c>
      <c r="E6" s="22">
        <v>-4.5490763000000003</v>
      </c>
      <c r="F6" s="33"/>
      <c r="G6" s="33">
        <v>-1.6925265216000001</v>
      </c>
      <c r="H6" s="34">
        <f>SUM(I6:K6)</f>
        <v>-57.321980130407951</v>
      </c>
      <c r="I6" s="35">
        <v>-47.488772130407945</v>
      </c>
      <c r="J6" s="35">
        <v>0.15023999999999998</v>
      </c>
      <c r="K6" s="33">
        <v>-9.983448000000001</v>
      </c>
      <c r="L6" s="34">
        <f>SUM(M6:Z6)</f>
        <v>-27.454075458788981</v>
      </c>
      <c r="M6" s="24">
        <v>-51.129999999999995</v>
      </c>
      <c r="N6" s="24">
        <v>-1.0649999999999999</v>
      </c>
      <c r="O6" s="25"/>
      <c r="P6" s="25">
        <v>4.3816214072140571</v>
      </c>
      <c r="Q6" s="25">
        <v>-33.85359991249593</v>
      </c>
      <c r="R6" s="25">
        <v>64.28591934449112</v>
      </c>
      <c r="S6" s="25">
        <v>-15.196544213253951</v>
      </c>
      <c r="T6" s="25">
        <v>-1.8602545213000095</v>
      </c>
      <c r="U6" s="25">
        <v>-3.9943629884122789</v>
      </c>
      <c r="V6" s="25">
        <v>14.623178431968</v>
      </c>
      <c r="W6" s="25">
        <v>-3.6450330070000052</v>
      </c>
      <c r="X6" s="36">
        <v>0</v>
      </c>
      <c r="Y6" s="36">
        <v>0</v>
      </c>
      <c r="Z6" s="33">
        <v>0</v>
      </c>
      <c r="AA6" s="34">
        <v>-71.414664394604003</v>
      </c>
      <c r="AB6" s="37">
        <f>SUM(AC6:AM6)</f>
        <v>0.11640607843199999</v>
      </c>
      <c r="AC6" s="38"/>
      <c r="AD6" s="36"/>
      <c r="AE6" s="36">
        <v>-6.7287153599999996E-2</v>
      </c>
      <c r="AF6" s="36"/>
      <c r="AG6" s="36"/>
      <c r="AH6" s="36"/>
      <c r="AI6" s="36">
        <v>0.18414430612799998</v>
      </c>
      <c r="AJ6" s="36">
        <v>-4.5107409599999998E-4</v>
      </c>
      <c r="AK6" s="36"/>
      <c r="AL6" s="36"/>
      <c r="AM6" s="216"/>
      <c r="AN6" s="39"/>
      <c r="AO6" s="40"/>
      <c r="AP6" s="37"/>
      <c r="AQ6" s="41">
        <f t="shared" si="0"/>
        <v>-159.69292612096885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1630.6810110171771</v>
      </c>
      <c r="D7" s="57">
        <f t="shared" si="1"/>
        <v>1595.7353984319768</v>
      </c>
      <c r="E7" s="54">
        <f t="shared" si="1"/>
        <v>30.578458721999997</v>
      </c>
      <c r="F7" s="54">
        <f t="shared" si="1"/>
        <v>0</v>
      </c>
      <c r="G7" s="54">
        <f t="shared" si="1"/>
        <v>4.3671538632000004</v>
      </c>
      <c r="H7" s="56">
        <f t="shared" si="1"/>
        <v>758.96498122572939</v>
      </c>
      <c r="I7" s="57">
        <f t="shared" si="1"/>
        <v>582.74805422572945</v>
      </c>
      <c r="J7" s="54">
        <f t="shared" si="1"/>
        <v>195.83784</v>
      </c>
      <c r="K7" s="57">
        <f t="shared" si="1"/>
        <v>-19.620913000000002</v>
      </c>
      <c r="L7" s="56">
        <f t="shared" si="1"/>
        <v>9309.140359760313</v>
      </c>
      <c r="M7" s="57">
        <f t="shared" si="1"/>
        <v>3203.8057999999996</v>
      </c>
      <c r="N7" s="57">
        <f t="shared" ref="N7" si="2">N2+N3-N4-N5+N6</f>
        <v>11.715</v>
      </c>
      <c r="O7" s="54">
        <f t="shared" si="1"/>
        <v>0</v>
      </c>
      <c r="P7" s="54">
        <f t="shared" si="1"/>
        <v>1150.8184228927917</v>
      </c>
      <c r="Q7" s="54">
        <f t="shared" si="1"/>
        <v>407.83213475533984</v>
      </c>
      <c r="R7" s="54">
        <f t="shared" si="1"/>
        <v>1278.0880680536177</v>
      </c>
      <c r="S7" s="54">
        <f t="shared" si="1"/>
        <v>-92.13535505263502</v>
      </c>
      <c r="T7" s="54">
        <f t="shared" si="1"/>
        <v>112.2474465735</v>
      </c>
      <c r="U7" s="54">
        <f t="shared" si="1"/>
        <v>2620.2565500191577</v>
      </c>
      <c r="V7" s="54">
        <f t="shared" si="1"/>
        <v>275.66292952553954</v>
      </c>
      <c r="W7" s="54">
        <f t="shared" si="1"/>
        <v>-6.8022370070000049</v>
      </c>
      <c r="X7" s="54">
        <f t="shared" si="1"/>
        <v>314.2396</v>
      </c>
      <c r="Y7" s="54">
        <f t="shared" si="1"/>
        <v>2.1019999999999999</v>
      </c>
      <c r="Z7" s="57">
        <f t="shared" si="1"/>
        <v>31.310000000000002</v>
      </c>
      <c r="AA7" s="56">
        <f t="shared" si="1"/>
        <v>3968.8471465113107</v>
      </c>
      <c r="AB7" s="56">
        <f t="shared" si="1"/>
        <v>430.25624011438589</v>
      </c>
      <c r="AC7" s="57">
        <f t="shared" si="1"/>
        <v>62.287476096051357</v>
      </c>
      <c r="AD7" s="54">
        <f t="shared" si="1"/>
        <v>139.49554319999999</v>
      </c>
      <c r="AE7" s="54">
        <f t="shared" si="1"/>
        <v>183.04079952529844</v>
      </c>
      <c r="AF7" s="54">
        <f t="shared" ref="AF7" si="3">AF2+AF3-AF4-AF5+AF6</f>
        <v>0</v>
      </c>
      <c r="AG7" s="54">
        <f t="shared" si="1"/>
        <v>25.412018892827923</v>
      </c>
      <c r="AH7" s="54">
        <f t="shared" si="1"/>
        <v>9.6322028426400035</v>
      </c>
      <c r="AI7" s="54">
        <f t="shared" si="1"/>
        <v>2.3725135620959996</v>
      </c>
      <c r="AJ7" s="54">
        <f t="shared" ref="AJ7" si="4">AJ2+AJ3-AJ4-AJ5+AJ6</f>
        <v>0.64393485047999999</v>
      </c>
      <c r="AK7" s="54">
        <f t="shared" si="1"/>
        <v>0</v>
      </c>
      <c r="AL7" s="54">
        <f t="shared" ref="AL7" si="5">AL2+AL3-AL4-AL5+AL6</f>
        <v>0.61747214128934402</v>
      </c>
      <c r="AM7" s="217">
        <f t="shared" si="1"/>
        <v>6.7542790037028411</v>
      </c>
      <c r="AN7" s="57">
        <f t="shared" si="1"/>
        <v>0</v>
      </c>
      <c r="AO7" s="56">
        <f t="shared" si="1"/>
        <v>152.89749473142857</v>
      </c>
      <c r="AP7" s="182">
        <f t="shared" si="1"/>
        <v>0</v>
      </c>
      <c r="AQ7" s="111">
        <f t="shared" si="0"/>
        <v>16250.787233360345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1630.6810110171771</v>
      </c>
      <c r="D8" s="185">
        <f t="shared" si="6"/>
        <v>1595.7353984319768</v>
      </c>
      <c r="E8" s="188">
        <f t="shared" si="6"/>
        <v>30.578458721999997</v>
      </c>
      <c r="F8" s="189">
        <f t="shared" si="6"/>
        <v>0</v>
      </c>
      <c r="G8" s="189">
        <f t="shared" si="6"/>
        <v>4.3671538632000004</v>
      </c>
      <c r="H8" s="190">
        <f t="shared" si="6"/>
        <v>758.96498122572939</v>
      </c>
      <c r="I8" s="185">
        <f t="shared" si="6"/>
        <v>582.74805422572945</v>
      </c>
      <c r="J8" s="188">
        <f t="shared" si="6"/>
        <v>195.83784</v>
      </c>
      <c r="K8" s="185">
        <f t="shared" si="6"/>
        <v>-19.620913000000002</v>
      </c>
      <c r="L8" s="190">
        <f t="shared" si="6"/>
        <v>8961.4887597603138</v>
      </c>
      <c r="M8" s="185">
        <f t="shared" si="6"/>
        <v>3203.8057999999996</v>
      </c>
      <c r="N8" s="185">
        <f t="shared" si="6"/>
        <v>11.715</v>
      </c>
      <c r="O8" s="188">
        <f t="shared" si="6"/>
        <v>0</v>
      </c>
      <c r="P8" s="188">
        <f t="shared" si="6"/>
        <v>1150.8184228927917</v>
      </c>
      <c r="Q8" s="188">
        <f t="shared" si="6"/>
        <v>407.83213475533984</v>
      </c>
      <c r="R8" s="188">
        <f t="shared" si="6"/>
        <v>1278.0880680536177</v>
      </c>
      <c r="S8" s="188">
        <f t="shared" si="6"/>
        <v>-92.13535505263502</v>
      </c>
      <c r="T8" s="188">
        <f t="shared" si="6"/>
        <v>112.2474465735</v>
      </c>
      <c r="U8" s="188">
        <f t="shared" si="6"/>
        <v>2620.2565500191577</v>
      </c>
      <c r="V8" s="188">
        <f t="shared" si="6"/>
        <v>275.66292952553954</v>
      </c>
      <c r="W8" s="188">
        <f t="shared" si="6"/>
        <v>-6.8022370070000049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3968.8471465113107</v>
      </c>
      <c r="AB8" s="196">
        <f t="shared" si="6"/>
        <v>430.25624011438589</v>
      </c>
      <c r="AC8" s="185">
        <f t="shared" si="6"/>
        <v>62.287476096051357</v>
      </c>
      <c r="AD8" s="188">
        <f t="shared" si="6"/>
        <v>139.49554319999999</v>
      </c>
      <c r="AE8" s="188">
        <f t="shared" si="6"/>
        <v>183.04079952529844</v>
      </c>
      <c r="AF8" s="188">
        <f t="shared" si="6"/>
        <v>0</v>
      </c>
      <c r="AG8" s="188">
        <f t="shared" si="6"/>
        <v>25.412018892827923</v>
      </c>
      <c r="AH8" s="188">
        <f t="shared" si="6"/>
        <v>9.6322028426400035</v>
      </c>
      <c r="AI8" s="188">
        <f t="shared" si="6"/>
        <v>2.3725135620959996</v>
      </c>
      <c r="AJ8" s="188">
        <f t="shared" ref="AJ8" si="7">AJ7-AJ27</f>
        <v>0.64393485047999999</v>
      </c>
      <c r="AK8" s="188">
        <f t="shared" si="6"/>
        <v>0</v>
      </c>
      <c r="AL8" s="188">
        <f t="shared" si="6"/>
        <v>0.61747214128934402</v>
      </c>
      <c r="AM8" s="218">
        <f t="shared" si="6"/>
        <v>6.7542790037028411</v>
      </c>
      <c r="AN8" s="185">
        <f t="shared" si="6"/>
        <v>0</v>
      </c>
      <c r="AO8" s="190">
        <f t="shared" si="6"/>
        <v>152.89749473142857</v>
      </c>
      <c r="AP8" s="185">
        <f t="shared" si="6"/>
        <v>0</v>
      </c>
      <c r="AQ8" s="186">
        <f t="shared" si="0"/>
        <v>15903.135633360347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1216.9917359319766</v>
      </c>
      <c r="D9" s="53">
        <f t="shared" si="8"/>
        <v>1216.9917359319766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565.85332381215073</v>
      </c>
      <c r="I9" s="53">
        <f t="shared" si="8"/>
        <v>565.85332381215073</v>
      </c>
      <c r="J9" s="54">
        <f t="shared" si="8"/>
        <v>0</v>
      </c>
      <c r="K9" s="55">
        <f t="shared" si="8"/>
        <v>0</v>
      </c>
      <c r="L9" s="56">
        <f t="shared" si="8"/>
        <v>3898.8566217221228</v>
      </c>
      <c r="M9" s="54">
        <f t="shared" si="8"/>
        <v>3202.7831999999999</v>
      </c>
      <c r="N9" s="54">
        <f t="shared" ref="N9" si="9">SUM(N10:N14)</f>
        <v>9.5849999999999991</v>
      </c>
      <c r="O9" s="54">
        <f t="shared" si="8"/>
        <v>7.079892920639999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625.32213918547609</v>
      </c>
      <c r="T9" s="54">
        <f t="shared" si="8"/>
        <v>0.12802116050380796</v>
      </c>
      <c r="U9" s="54">
        <f t="shared" si="8"/>
        <v>53.958368455502999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2411.1703802890142</v>
      </c>
      <c r="AB9" s="57">
        <f t="shared" si="8"/>
        <v>31.614963410438445</v>
      </c>
      <c r="AC9" s="58">
        <f t="shared" si="8"/>
        <v>0</v>
      </c>
      <c r="AD9" s="54">
        <f t="shared" si="8"/>
        <v>0</v>
      </c>
      <c r="AE9" s="54">
        <f t="shared" si="8"/>
        <v>2.6805777599999998</v>
      </c>
      <c r="AF9" s="54">
        <f t="shared" ref="AF9" si="10">SUM(AF10:AF14)</f>
        <v>0</v>
      </c>
      <c r="AG9" s="54">
        <f t="shared" si="8"/>
        <v>25.412018892827923</v>
      </c>
      <c r="AH9" s="120">
        <f t="shared" si="8"/>
        <v>3.5223667576105213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61.663557813828568</v>
      </c>
      <c r="AP9" s="57">
        <f t="shared" si="8"/>
        <v>0</v>
      </c>
      <c r="AQ9" s="59">
        <f t="shared" si="0"/>
        <v>8186.1505829795315</v>
      </c>
    </row>
    <row r="10" spans="1:45" ht="12.75" customHeight="1">
      <c r="A10" s="60" t="s">
        <v>220</v>
      </c>
      <c r="B10" s="61"/>
      <c r="C10" s="62">
        <f>SUM(D10:G10)</f>
        <v>1216.9917359319766</v>
      </c>
      <c r="D10" s="63">
        <v>1216.9917359319766</v>
      </c>
      <c r="E10" s="64"/>
      <c r="F10" s="65"/>
      <c r="G10" s="65"/>
      <c r="H10" s="66">
        <f>SUM(I10:K10)</f>
        <v>453.09128191752654</v>
      </c>
      <c r="I10" s="63">
        <v>453.09128191752654</v>
      </c>
      <c r="J10" s="64">
        <v>0</v>
      </c>
      <c r="K10" s="65"/>
      <c r="L10" s="66">
        <f>SUM(M10:Z10)</f>
        <v>679.28050764097907</v>
      </c>
      <c r="M10" s="64"/>
      <c r="N10" s="64"/>
      <c r="O10" s="64"/>
      <c r="P10" s="64"/>
      <c r="Q10" s="64"/>
      <c r="R10" s="64"/>
      <c r="S10" s="64">
        <v>625.32213918547609</v>
      </c>
      <c r="T10" s="64"/>
      <c r="U10" s="64">
        <v>53.958368455502999</v>
      </c>
      <c r="V10" s="64"/>
      <c r="W10" s="64"/>
      <c r="X10" s="64"/>
      <c r="Y10" s="64"/>
      <c r="Z10" s="65"/>
      <c r="AA10" s="66">
        <v>2227.1127537156481</v>
      </c>
      <c r="AB10" s="67">
        <f>SUM(AC10:AM10)</f>
        <v>25.649386092827925</v>
      </c>
      <c r="AC10" s="68"/>
      <c r="AD10" s="64"/>
      <c r="AE10" s="64">
        <v>0.23736719999999997</v>
      </c>
      <c r="AF10" s="64">
        <v>0</v>
      </c>
      <c r="AG10" s="64">
        <v>25.412018892827923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4602.1256652989578</v>
      </c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9.2348071577820967</v>
      </c>
      <c r="I11" s="24">
        <v>9.2348071577820967</v>
      </c>
      <c r="J11" s="25"/>
      <c r="K11" s="22"/>
      <c r="L11" s="23">
        <f>SUM(M11:Z11)</f>
        <v>7.2079140811438069</v>
      </c>
      <c r="M11" s="25"/>
      <c r="N11" s="25"/>
      <c r="O11" s="25">
        <v>7.079892920639999</v>
      </c>
      <c r="P11" s="25"/>
      <c r="Q11" s="25"/>
      <c r="R11" s="25"/>
      <c r="S11" s="25">
        <v>0</v>
      </c>
      <c r="T11" s="25">
        <v>0.12802116050380796</v>
      </c>
      <c r="U11" s="25">
        <v>0</v>
      </c>
      <c r="V11" s="25"/>
      <c r="W11" s="25"/>
      <c r="X11" s="25"/>
      <c r="Y11" s="25"/>
      <c r="Z11" s="22"/>
      <c r="AA11" s="23">
        <v>184.05762657336606</v>
      </c>
      <c r="AB11" s="26">
        <f>SUM(AC11:AM11)</f>
        <v>5.9655773176105207</v>
      </c>
      <c r="AC11" s="27"/>
      <c r="AD11" s="25"/>
      <c r="AE11" s="25">
        <v>2.4432105599999998</v>
      </c>
      <c r="AF11" s="25"/>
      <c r="AG11" s="25"/>
      <c r="AH11" s="25">
        <v>3.5223667576105213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206.4659251299025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49.183074413828571</v>
      </c>
      <c r="AP12" s="26"/>
      <c r="AQ12" s="29">
        <f t="shared" si="0"/>
        <v>49.183074413828571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103.5272347368421</v>
      </c>
      <c r="I13" s="24">
        <v>103.5272347368421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103.5272347368421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3212.3681999999999</v>
      </c>
      <c r="M14" s="76">
        <v>3202.7831999999999</v>
      </c>
      <c r="N14" s="76">
        <v>9.5849999999999991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12.480483399999997</v>
      </c>
      <c r="AP14" s="79"/>
      <c r="AQ14" s="82">
        <f t="shared" si="0"/>
        <v>3224.8486834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98.350872999999993</v>
      </c>
      <c r="I15" s="85">
        <f t="shared" si="13"/>
        <v>0</v>
      </c>
      <c r="J15" s="86">
        <f t="shared" si="13"/>
        <v>0</v>
      </c>
      <c r="K15" s="87">
        <f t="shared" si="13"/>
        <v>98.350872999999993</v>
      </c>
      <c r="L15" s="88">
        <f t="shared" si="13"/>
        <v>3328.8594054507753</v>
      </c>
      <c r="M15" s="86">
        <f t="shared" si="13"/>
        <v>0</v>
      </c>
      <c r="N15" s="86">
        <f t="shared" si="13"/>
        <v>0</v>
      </c>
      <c r="O15" s="86">
        <f t="shared" si="13"/>
        <v>105.62673039365551</v>
      </c>
      <c r="P15" s="86">
        <f t="shared" si="13"/>
        <v>676.67235469499997</v>
      </c>
      <c r="Q15" s="86">
        <f t="shared" si="13"/>
        <v>240.95930389439999</v>
      </c>
      <c r="R15" s="86">
        <f t="shared" si="13"/>
        <v>0</v>
      </c>
      <c r="S15" s="86">
        <f t="shared" si="13"/>
        <v>1083.4894158060001</v>
      </c>
      <c r="T15" s="86">
        <f t="shared" si="13"/>
        <v>55.698524650719996</v>
      </c>
      <c r="U15" s="86">
        <f t="shared" si="13"/>
        <v>1157.514981048</v>
      </c>
      <c r="V15" s="86">
        <f t="shared" si="13"/>
        <v>0</v>
      </c>
      <c r="W15" s="86">
        <f t="shared" si="13"/>
        <v>8.8980949629999984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2161.4465570369457</v>
      </c>
      <c r="AP15" s="89">
        <f t="shared" si="13"/>
        <v>0</v>
      </c>
      <c r="AQ15" s="91">
        <f t="shared" si="0"/>
        <v>5588.6568354877209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1993.4934159999998</v>
      </c>
      <c r="AP16" s="67"/>
      <c r="AQ16" s="92">
        <f>C16+H16+L16+AA16+AO16+AP16</f>
        <v>1993.4934159999998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136.66432808399998</v>
      </c>
      <c r="AP17" s="26"/>
      <c r="AQ17" s="29">
        <f>C17+H17+L17+AA17+AO17+AP17</f>
        <v>136.66432808399998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31.288812952945985</v>
      </c>
      <c r="AP18" s="26"/>
      <c r="AQ18" s="29">
        <f t="shared" si="0"/>
        <v>31.288812952945985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98.350872999999993</v>
      </c>
      <c r="I19" s="24"/>
      <c r="J19" s="25"/>
      <c r="K19" s="22">
        <v>98.350872999999993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98.350872999999993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3328.8594054507753</v>
      </c>
      <c r="M20" s="76"/>
      <c r="N20" s="76"/>
      <c r="O20" s="76">
        <v>105.62673039365551</v>
      </c>
      <c r="P20" s="76">
        <v>676.67235469499997</v>
      </c>
      <c r="Q20" s="76">
        <v>240.95930389439999</v>
      </c>
      <c r="R20" s="76">
        <v>0</v>
      </c>
      <c r="S20" s="76">
        <v>1083.4894158060001</v>
      </c>
      <c r="T20" s="76">
        <v>55.698524650719996</v>
      </c>
      <c r="U20" s="76">
        <v>1157.514981048</v>
      </c>
      <c r="V20" s="76"/>
      <c r="W20" s="76">
        <v>8.8980949629999984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3328.8594054507753</v>
      </c>
    </row>
    <row r="21" spans="1:43" ht="12.75" customHeight="1">
      <c r="A21" s="93" t="s">
        <v>7</v>
      </c>
      <c r="B21" s="94"/>
      <c r="C21" s="95">
        <f>SUM(C22:C24)</f>
        <v>12.367631616000001</v>
      </c>
      <c r="D21" s="96">
        <f>SUM(D22:D24)</f>
        <v>-10.64</v>
      </c>
      <c r="E21" s="97">
        <f>SUM(E22:E24)</f>
        <v>23.007631616000001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-22.950112703717593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-11.403108833333334</v>
      </c>
      <c r="Q21" s="97">
        <f t="shared" si="15"/>
        <v>274.8076288048</v>
      </c>
      <c r="R21" s="97">
        <f t="shared" si="15"/>
        <v>-274.52297946767999</v>
      </c>
      <c r="S21" s="97">
        <f t="shared" si="15"/>
        <v>2.7828850296610206</v>
      </c>
      <c r="T21" s="97">
        <f t="shared" si="15"/>
        <v>0</v>
      </c>
      <c r="U21" s="97">
        <f t="shared" si="15"/>
        <v>-2.2469066211653246</v>
      </c>
      <c r="V21" s="97">
        <f t="shared" si="15"/>
        <v>-12.367631616000001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-201.78301929605135</v>
      </c>
      <c r="AC21" s="101">
        <f t="shared" si="17"/>
        <v>-62.287476096051357</v>
      </c>
      <c r="AD21" s="97">
        <f t="shared" si="17"/>
        <v>-139.49554319999999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201.78301929605135</v>
      </c>
      <c r="AP21" s="100">
        <f t="shared" si="17"/>
        <v>0</v>
      </c>
      <c r="AQ21" s="102">
        <f t="shared" si="17"/>
        <v>-10.582481087717593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-201.78301929605135</v>
      </c>
      <c r="AC22" s="68">
        <f>-AC2</f>
        <v>-62.287476096051357</v>
      </c>
      <c r="AD22" s="64">
        <f>-AD2</f>
        <v>-139.49554319999999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201.78301929605135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12.367631616000001</v>
      </c>
      <c r="D24" s="207">
        <v>-10.64</v>
      </c>
      <c r="E24" s="36">
        <f>-D24-V24</f>
        <v>23.007631616000001</v>
      </c>
      <c r="F24" s="33"/>
      <c r="G24" s="33">
        <v>0</v>
      </c>
      <c r="H24" s="34"/>
      <c r="I24" s="39"/>
      <c r="J24" s="36"/>
      <c r="K24" s="33"/>
      <c r="L24" s="34">
        <f>SUM(N24:Z24)</f>
        <v>-22.950112703717593</v>
      </c>
      <c r="M24" s="36"/>
      <c r="N24" s="36">
        <v>0</v>
      </c>
      <c r="O24" s="36"/>
      <c r="P24" s="36">
        <v>-11.403108833333334</v>
      </c>
      <c r="Q24" s="36">
        <v>274.8076288048</v>
      </c>
      <c r="R24" s="36">
        <v>-274.52297946767999</v>
      </c>
      <c r="S24" s="36">
        <v>2.7828850296610206</v>
      </c>
      <c r="T24" s="36"/>
      <c r="U24" s="36">
        <v>-2.2469066211653246</v>
      </c>
      <c r="V24" s="33">
        <v>-12.367631616000001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-10.582481087717593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16.719426863427415</v>
      </c>
      <c r="I25" s="104">
        <v>16.719426863427415</v>
      </c>
      <c r="J25" s="105"/>
      <c r="K25" s="104"/>
      <c r="L25" s="88">
        <f>SUM(O25:Z25)</f>
        <v>137.82402400465449</v>
      </c>
      <c r="M25" s="105"/>
      <c r="N25" s="105"/>
      <c r="O25" s="105">
        <v>98.546837473015501</v>
      </c>
      <c r="P25" s="105"/>
      <c r="Q25" s="105"/>
      <c r="R25" s="105"/>
      <c r="S25" s="105">
        <v>32.616639906095322</v>
      </c>
      <c r="T25" s="105">
        <v>5.6463303806400029</v>
      </c>
      <c r="U25" s="105">
        <v>1.0142162449036685</v>
      </c>
      <c r="V25" s="105"/>
      <c r="W25" s="105"/>
      <c r="X25" s="105"/>
      <c r="Y25" s="105"/>
      <c r="Z25" s="104"/>
      <c r="AA25" s="88">
        <v>86.566719359999993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298.64932506449668</v>
      </c>
      <c r="AP25" s="89"/>
      <c r="AQ25" s="107">
        <f>C25+H25+L25+AA25+AB25+AN25+AO25+AP25</f>
        <v>539.75949529257855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426.05690670120049</v>
      </c>
      <c r="D26" s="108">
        <f t="shared" si="20"/>
        <v>368.10366250000027</v>
      </c>
      <c r="E26" s="46">
        <f t="shared" si="20"/>
        <v>53.586090337999998</v>
      </c>
      <c r="F26" s="46">
        <f t="shared" si="20"/>
        <v>0</v>
      </c>
      <c r="G26" s="46">
        <f t="shared" si="20"/>
        <v>4.3671538632000004</v>
      </c>
      <c r="H26" s="47">
        <f t="shared" si="20"/>
        <v>274.7431035501512</v>
      </c>
      <c r="I26" s="108">
        <f t="shared" si="20"/>
        <v>0.17530355015129828</v>
      </c>
      <c r="J26" s="46">
        <f t="shared" si="20"/>
        <v>195.83784</v>
      </c>
      <c r="K26" s="109">
        <f t="shared" si="20"/>
        <v>78.729959999999991</v>
      </c>
      <c r="L26" s="47">
        <f t="shared" si="20"/>
        <v>8578.3690067805928</v>
      </c>
      <c r="M26" s="46">
        <f t="shared" si="20"/>
        <v>1.0225999999997839</v>
      </c>
      <c r="N26" s="46">
        <f t="shared" si="20"/>
        <v>2.1300000000000008</v>
      </c>
      <c r="O26" s="46">
        <f t="shared" si="20"/>
        <v>0</v>
      </c>
      <c r="P26" s="46">
        <f t="shared" si="20"/>
        <v>1816.0876687544583</v>
      </c>
      <c r="Q26" s="46">
        <f t="shared" si="20"/>
        <v>923.59906745453986</v>
      </c>
      <c r="R26" s="46">
        <f t="shared" si="20"/>
        <v>1003.5650885859377</v>
      </c>
      <c r="S26" s="46">
        <f t="shared" si="20"/>
        <v>336.19816669145467</v>
      </c>
      <c r="T26" s="46">
        <f t="shared" si="20"/>
        <v>162.17161968307619</v>
      </c>
      <c r="U26" s="46">
        <f t="shared" si="20"/>
        <v>3720.5520397455857</v>
      </c>
      <c r="V26" s="46">
        <f t="shared" si="20"/>
        <v>263.29529790953956</v>
      </c>
      <c r="W26" s="46">
        <f t="shared" si="20"/>
        <v>2.0958579559999935</v>
      </c>
      <c r="X26" s="46">
        <f t="shared" si="20"/>
        <v>314.2396</v>
      </c>
      <c r="Y26" s="46">
        <f t="shared" si="20"/>
        <v>2.1019999999999999</v>
      </c>
      <c r="Z26" s="109">
        <f t="shared" si="20"/>
        <v>31.310000000000002</v>
      </c>
      <c r="AA26" s="47">
        <f t="shared" si="20"/>
        <v>1471.1100468622965</v>
      </c>
      <c r="AB26" s="45">
        <f t="shared" si="20"/>
        <v>196.85825740789608</v>
      </c>
      <c r="AC26" s="110">
        <f t="shared" si="20"/>
        <v>0</v>
      </c>
      <c r="AD26" s="110">
        <f t="shared" si="20"/>
        <v>0</v>
      </c>
      <c r="AE26" s="110">
        <f t="shared" si="20"/>
        <v>180.36022176529843</v>
      </c>
      <c r="AF26" s="110">
        <f t="shared" si="20"/>
        <v>0</v>
      </c>
      <c r="AG26" s="110">
        <f t="shared" si="20"/>
        <v>0</v>
      </c>
      <c r="AH26" s="110">
        <f t="shared" si="20"/>
        <v>6.1098360850294817</v>
      </c>
      <c r="AI26" s="110">
        <f t="shared" si="20"/>
        <v>2.3725135620959996</v>
      </c>
      <c r="AJ26" s="110">
        <f t="shared" ref="AJ26" si="21">AJ7-AJ9+AJ15+AJ21-AJ25</f>
        <v>0.64393485047999999</v>
      </c>
      <c r="AK26" s="110">
        <f t="shared" si="20"/>
        <v>0</v>
      </c>
      <c r="AL26" s="110">
        <f t="shared" si="20"/>
        <v>0.61747214128934402</v>
      </c>
      <c r="AM26" s="226">
        <f t="shared" si="20"/>
        <v>6.7542790037028411</v>
      </c>
      <c r="AN26" s="45">
        <f t="shared" si="20"/>
        <v>0</v>
      </c>
      <c r="AO26" s="47">
        <f t="shared" si="20"/>
        <v>2155.8141881861006</v>
      </c>
      <c r="AP26" s="45">
        <f t="shared" si="20"/>
        <v>0</v>
      </c>
      <c r="AQ26" s="48">
        <f>C26+H26+L26+AA26+AB26+AN26+AO26+AP26</f>
        <v>13102.951509488239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347.65159999999997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314.2396</v>
      </c>
      <c r="Y27" s="54">
        <f t="shared" si="23"/>
        <v>2.1019999999999999</v>
      </c>
      <c r="Z27" s="55">
        <f t="shared" si="23"/>
        <v>31.310000000000002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347.65159999999997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347.65159999999997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314.2396</v>
      </c>
      <c r="Y28" s="97">
        <f>Y26</f>
        <v>2.1019999999999999</v>
      </c>
      <c r="Z28" s="98">
        <f>Z26</f>
        <v>31.310000000000002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347.65159999999997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428.21016268520003</v>
      </c>
      <c r="D29" s="53">
        <f t="shared" si="25"/>
        <v>365.75875010000004</v>
      </c>
      <c r="E29" s="54">
        <f t="shared" si="25"/>
        <v>58.084258722000001</v>
      </c>
      <c r="F29" s="55">
        <f t="shared" si="25"/>
        <v>0</v>
      </c>
      <c r="G29" s="55">
        <f t="shared" si="25"/>
        <v>4.3671538631999995</v>
      </c>
      <c r="H29" s="56">
        <f t="shared" si="25"/>
        <v>284.23623939999999</v>
      </c>
      <c r="I29" s="53">
        <f t="shared" si="25"/>
        <v>0.33145439999999998</v>
      </c>
      <c r="J29" s="53">
        <f t="shared" si="25"/>
        <v>195.53736000000001</v>
      </c>
      <c r="K29" s="53">
        <f t="shared" si="25"/>
        <v>88.367425000000011</v>
      </c>
      <c r="L29" s="56">
        <f t="shared" si="25"/>
        <v>8340.2102181863247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1849.3952682279328</v>
      </c>
      <c r="Q29" s="54">
        <f t="shared" si="25"/>
        <v>915.79803516216293</v>
      </c>
      <c r="R29" s="54">
        <f t="shared" si="25"/>
        <v>987.87953111854915</v>
      </c>
      <c r="S29" s="54">
        <f t="shared" si="25"/>
        <v>381.42688578243548</v>
      </c>
      <c r="T29" s="54">
        <f t="shared" si="25"/>
        <v>162.17255809999992</v>
      </c>
      <c r="U29" s="54">
        <f t="shared" si="25"/>
        <v>3779.1916418857036</v>
      </c>
      <c r="V29" s="54">
        <f t="shared" si="25"/>
        <v>263.2952979095395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1469.6228870308819</v>
      </c>
      <c r="AB29" s="57">
        <f t="shared" si="25"/>
        <v>196.7290204908401</v>
      </c>
      <c r="AC29" s="58">
        <f t="shared" si="25"/>
        <v>0</v>
      </c>
      <c r="AD29" s="54">
        <f t="shared" si="25"/>
        <v>0</v>
      </c>
      <c r="AE29" s="54">
        <f t="shared" si="25"/>
        <v>180.55249015249842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6.1098360850294817</v>
      </c>
      <c r="AI29" s="54">
        <f t="shared" si="25"/>
        <v>2.0172233496479994</v>
      </c>
      <c r="AJ29" s="54">
        <f t="shared" ref="AJ29" si="28">AJ30+AJ45+AJ56+AJ58+AJ65+AJ70+AJ71</f>
        <v>0.64483699867199995</v>
      </c>
      <c r="AK29" s="54">
        <f t="shared" si="25"/>
        <v>0</v>
      </c>
      <c r="AL29" s="54">
        <f t="shared" ref="AL29" si="29">AL30+AL45+AL56+AL58+AL65+AL70+AL71</f>
        <v>0.65035490128934403</v>
      </c>
      <c r="AM29" s="217">
        <f t="shared" si="25"/>
        <v>6.7542790037028393</v>
      </c>
      <c r="AN29" s="53">
        <f t="shared" si="25"/>
        <v>0</v>
      </c>
      <c r="AO29" s="56">
        <f t="shared" si="25"/>
        <v>2225.4613488888226</v>
      </c>
      <c r="AP29" s="57">
        <f t="shared" si="25"/>
        <v>0</v>
      </c>
      <c r="AQ29" s="48">
        <f t="shared" si="25"/>
        <v>12944.469876682069</v>
      </c>
    </row>
    <row r="30" spans="1:43" s="49" customFormat="1" ht="12.75" customHeight="1">
      <c r="A30" s="164" t="s">
        <v>43</v>
      </c>
      <c r="B30" s="117"/>
      <c r="C30" s="118">
        <f>SUM(C31:C44)</f>
        <v>182.62409360000004</v>
      </c>
      <c r="D30" s="120">
        <v>182.62409360000001</v>
      </c>
      <c r="E30" s="120">
        <v>0</v>
      </c>
      <c r="F30" s="121"/>
      <c r="G30" s="121"/>
      <c r="H30" s="122">
        <f>SUM(H31:H44)</f>
        <v>0.33145439999999998</v>
      </c>
      <c r="I30" s="119">
        <f t="shared" ref="I30:K30" si="30">SUM(I31:I44)</f>
        <v>0.33145439999999998</v>
      </c>
      <c r="J30" s="120">
        <f t="shared" si="30"/>
        <v>0</v>
      </c>
      <c r="K30" s="120">
        <f t="shared" si="30"/>
        <v>0</v>
      </c>
      <c r="L30" s="122">
        <f>SUM(L31:L44)</f>
        <v>850.11246875588267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27.162343249357694</v>
      </c>
      <c r="R30" s="120">
        <f>SUM(R31:R44)</f>
        <v>0</v>
      </c>
      <c r="S30" s="120">
        <v>371.57788578243549</v>
      </c>
      <c r="T30" s="120">
        <v>44.984119334520344</v>
      </c>
      <c r="U30" s="120">
        <v>170.5603442233639</v>
      </c>
      <c r="V30" s="120">
        <v>234.77677616620511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525.9051291630683</v>
      </c>
      <c r="AB30" s="123">
        <f t="shared" ref="AB30:AN30" si="31">SUM(AB31:AB44)</f>
        <v>163.91161066768402</v>
      </c>
      <c r="AC30" s="176">
        <f t="shared" si="31"/>
        <v>0</v>
      </c>
      <c r="AD30" s="120">
        <f t="shared" si="31"/>
        <v>0</v>
      </c>
      <c r="AE30" s="120">
        <f t="shared" si="31"/>
        <v>162.39330593968401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1.5183047279999999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663.6399288625322</v>
      </c>
      <c r="AP30" s="123">
        <f>SUM(AP31:AP44)</f>
        <v>0</v>
      </c>
      <c r="AQ30" s="59">
        <f t="shared" ref="AQ30" si="35">C30+H30+L30+AA30+AB30+AN30+AO30+AP30</f>
        <v>2386.5246854491675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43.449297981756445</v>
      </c>
      <c r="M31" s="127"/>
      <c r="N31" s="127"/>
      <c r="O31" s="127"/>
      <c r="P31" s="127"/>
      <c r="Q31" s="127">
        <v>3.3268468710547161</v>
      </c>
      <c r="R31" s="127"/>
      <c r="S31" s="127">
        <v>16.313801337691991</v>
      </c>
      <c r="T31" s="127">
        <v>0.11689942977190772</v>
      </c>
      <c r="U31" s="127">
        <v>23.691750343237825</v>
      </c>
      <c r="V31" s="127">
        <v>0</v>
      </c>
      <c r="W31" s="127"/>
      <c r="X31" s="127"/>
      <c r="Y31" s="127"/>
      <c r="Z31" s="128"/>
      <c r="AA31" s="70">
        <v>18.323865381912292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47.523104522738471</v>
      </c>
      <c r="AP31" s="131"/>
      <c r="AQ31" s="71">
        <f t="shared" si="24"/>
        <v>109.29626788640721</v>
      </c>
    </row>
    <row r="32" spans="1:43" ht="12.75" customHeight="1">
      <c r="A32" s="166" t="s">
        <v>110</v>
      </c>
      <c r="B32" s="206">
        <v>15</v>
      </c>
      <c r="C32" s="19">
        <f t="shared" si="36"/>
        <v>24.741088576000006</v>
      </c>
      <c r="D32" s="127">
        <v>24.741088576000006</v>
      </c>
      <c r="E32" s="25"/>
      <c r="F32" s="22"/>
      <c r="G32" s="22"/>
      <c r="H32" s="23">
        <f t="shared" si="37"/>
        <v>0.33145439999999998</v>
      </c>
      <c r="I32" s="24">
        <v>0.33145439999999998</v>
      </c>
      <c r="J32" s="25"/>
      <c r="K32" s="22"/>
      <c r="L32" s="23">
        <f t="shared" si="38"/>
        <v>105.10533199922077</v>
      </c>
      <c r="M32" s="25"/>
      <c r="N32" s="25"/>
      <c r="O32" s="25"/>
      <c r="P32" s="127"/>
      <c r="Q32" s="127">
        <v>14.075613244393773</v>
      </c>
      <c r="R32" s="25"/>
      <c r="S32" s="127">
        <v>69.022340695358579</v>
      </c>
      <c r="T32" s="127">
        <v>5.0396643057222441</v>
      </c>
      <c r="U32" s="127">
        <v>16.967713753746175</v>
      </c>
      <c r="V32" s="127">
        <v>0</v>
      </c>
      <c r="W32" s="25"/>
      <c r="X32" s="25"/>
      <c r="Y32" s="25"/>
      <c r="Z32" s="22"/>
      <c r="AA32" s="28">
        <v>153.17750129349312</v>
      </c>
      <c r="AB32" s="26">
        <f t="shared" si="39"/>
        <v>58.014893972684007</v>
      </c>
      <c r="AC32" s="27"/>
      <c r="AD32" s="25"/>
      <c r="AE32" s="25">
        <v>56.49658924468401</v>
      </c>
      <c r="AF32" s="25"/>
      <c r="AG32" s="127"/>
      <c r="AH32" s="127">
        <v>1.5183047279999999</v>
      </c>
      <c r="AI32" s="25"/>
      <c r="AJ32" s="25"/>
      <c r="AK32" s="25"/>
      <c r="AL32" s="25"/>
      <c r="AM32" s="229"/>
      <c r="AN32" s="212"/>
      <c r="AO32" s="130">
        <v>132.22682219105371</v>
      </c>
      <c r="AP32" s="26"/>
      <c r="AQ32" s="29">
        <f t="shared" si="24"/>
        <v>473.59709243245157</v>
      </c>
    </row>
    <row r="33" spans="1:43" ht="12.75" customHeight="1">
      <c r="A33" s="166" t="s">
        <v>16</v>
      </c>
      <c r="B33" s="133" t="s">
        <v>17</v>
      </c>
      <c r="C33" s="19">
        <f t="shared" si="36"/>
        <v>0</v>
      </c>
      <c r="D33" s="127">
        <v>0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3.7359430140412497</v>
      </c>
      <c r="M33" s="25"/>
      <c r="N33" s="25"/>
      <c r="O33" s="25"/>
      <c r="P33" s="127"/>
      <c r="Q33" s="127">
        <v>0.25942463244907726</v>
      </c>
      <c r="R33" s="25"/>
      <c r="S33" s="127">
        <v>1.2721360735597269</v>
      </c>
      <c r="T33" s="127">
        <v>0.3377094637855112</v>
      </c>
      <c r="U33" s="127">
        <v>1.8666728442469347</v>
      </c>
      <c r="V33" s="127">
        <v>0</v>
      </c>
      <c r="W33" s="25"/>
      <c r="X33" s="25"/>
      <c r="Y33" s="25"/>
      <c r="Z33" s="22"/>
      <c r="AA33" s="28">
        <v>0.25269410953275112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6.9952689426139463</v>
      </c>
      <c r="AP33" s="26"/>
      <c r="AQ33" s="29">
        <f t="shared" si="24"/>
        <v>10.983906066187947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1.7282302640732126</v>
      </c>
      <c r="M34" s="25"/>
      <c r="N34" s="25"/>
      <c r="O34" s="25"/>
      <c r="P34" s="127"/>
      <c r="Q34" s="127">
        <v>9.9111171199735504E-2</v>
      </c>
      <c r="R34" s="25"/>
      <c r="S34" s="127">
        <v>0.4860097323282761</v>
      </c>
      <c r="T34" s="127">
        <v>3.6801672335600583E-2</v>
      </c>
      <c r="U34" s="127">
        <v>1.1063076882096003</v>
      </c>
      <c r="V34" s="127">
        <v>0</v>
      </c>
      <c r="W34" s="25"/>
      <c r="X34" s="25"/>
      <c r="Y34" s="25"/>
      <c r="Z34" s="22"/>
      <c r="AA34" s="28">
        <v>3.1787502002904944</v>
      </c>
      <c r="AB34" s="26">
        <f t="shared" si="39"/>
        <v>105.89671669500001</v>
      </c>
      <c r="AC34" s="27"/>
      <c r="AD34" s="25"/>
      <c r="AE34" s="25">
        <v>105.89671669500001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26.831022675234717</v>
      </c>
      <c r="AP34" s="26"/>
      <c r="AQ34" s="29">
        <f t="shared" si="24"/>
        <v>137.63471983459843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2.9898551067336028</v>
      </c>
      <c r="M35" s="25"/>
      <c r="N35" s="25"/>
      <c r="O35" s="25"/>
      <c r="P35" s="127"/>
      <c r="Q35" s="127">
        <v>0.29824698061487226</v>
      </c>
      <c r="R35" s="25"/>
      <c r="S35" s="127">
        <v>1.4625085493565173</v>
      </c>
      <c r="T35" s="127">
        <v>0</v>
      </c>
      <c r="U35" s="127">
        <v>1.2290995767622135</v>
      </c>
      <c r="V35" s="127">
        <v>0</v>
      </c>
      <c r="W35" s="25"/>
      <c r="X35" s="25"/>
      <c r="Y35" s="25"/>
      <c r="Z35" s="22"/>
      <c r="AA35" s="28">
        <v>5.9867249314534954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21.036387866752026</v>
      </c>
      <c r="AP35" s="26"/>
      <c r="AQ35" s="29">
        <f t="shared" si="24"/>
        <v>30.012967904939124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39.377394115440403</v>
      </c>
      <c r="M36" s="25"/>
      <c r="N36" s="25"/>
      <c r="O36" s="25"/>
      <c r="P36" s="127"/>
      <c r="Q36" s="127">
        <v>2.6070348627100932</v>
      </c>
      <c r="R36" s="25"/>
      <c r="S36" s="127">
        <v>12.784071668800919</v>
      </c>
      <c r="T36" s="127">
        <v>4.9379185057355848</v>
      </c>
      <c r="U36" s="127">
        <v>4.0403254098754031</v>
      </c>
      <c r="V36" s="127">
        <v>15.0080436683184</v>
      </c>
      <c r="W36" s="25"/>
      <c r="X36" s="25"/>
      <c r="Y36" s="25"/>
      <c r="Z36" s="22"/>
      <c r="AA36" s="130">
        <v>91.782279185802224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100.72193404318828</v>
      </c>
      <c r="AP36" s="26"/>
      <c r="AQ36" s="29">
        <f t="shared" si="24"/>
        <v>231.8816073444309</v>
      </c>
    </row>
    <row r="37" spans="1:43" ht="12.75" customHeight="1">
      <c r="A37" s="166" t="s">
        <v>24</v>
      </c>
      <c r="B37" s="133" t="s">
        <v>25</v>
      </c>
      <c r="C37" s="19">
        <f t="shared" si="36"/>
        <v>5.8881948240000233</v>
      </c>
      <c r="D37" s="127">
        <v>5.8881948240000233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5.7589863636086065</v>
      </c>
      <c r="M37" s="25"/>
      <c r="N37" s="25"/>
      <c r="O37" s="25"/>
      <c r="P37" s="127"/>
      <c r="Q37" s="127">
        <v>0.13930371988902918</v>
      </c>
      <c r="R37" s="25"/>
      <c r="S37" s="127">
        <v>0.68310123668260003</v>
      </c>
      <c r="T37" s="127">
        <v>3.2753488378684525</v>
      </c>
      <c r="U37" s="127">
        <v>1.6612325691685246</v>
      </c>
      <c r="V37" s="127">
        <v>0</v>
      </c>
      <c r="W37" s="25"/>
      <c r="X37" s="25"/>
      <c r="Y37" s="25"/>
      <c r="Z37" s="22"/>
      <c r="AA37" s="28">
        <v>4.1635487393106549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32.843067212366449</v>
      </c>
      <c r="AP37" s="26"/>
      <c r="AQ37" s="29">
        <f t="shared" si="24"/>
        <v>48.653797139285736</v>
      </c>
    </row>
    <row r="38" spans="1:43" ht="12.75" customHeight="1">
      <c r="A38" s="166" t="s">
        <v>26</v>
      </c>
      <c r="B38" s="133" t="s">
        <v>27</v>
      </c>
      <c r="C38" s="19">
        <f t="shared" si="36"/>
        <v>151.99481020000002</v>
      </c>
      <c r="D38" s="127">
        <v>151.99481020000002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245.20106155098802</v>
      </c>
      <c r="M38" s="25"/>
      <c r="N38" s="25"/>
      <c r="O38" s="25"/>
      <c r="P38" s="127"/>
      <c r="Q38" s="127">
        <v>1.5168119795130028</v>
      </c>
      <c r="R38" s="25"/>
      <c r="S38" s="127">
        <v>7.4379646131898838</v>
      </c>
      <c r="T38" s="127">
        <v>2.3293293784180134</v>
      </c>
      <c r="U38" s="127">
        <v>14.148223081980406</v>
      </c>
      <c r="V38" s="127">
        <v>219.7687324978867</v>
      </c>
      <c r="W38" s="25"/>
      <c r="X38" s="25"/>
      <c r="Y38" s="25"/>
      <c r="Z38" s="22"/>
      <c r="AA38" s="28">
        <v>49.270628104502663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70.034328997713814</v>
      </c>
      <c r="AP38" s="26"/>
      <c r="AQ38" s="29">
        <f t="shared" si="24"/>
        <v>516.50082885320455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252.59039760246469</v>
      </c>
      <c r="M39" s="25"/>
      <c r="N39" s="25"/>
      <c r="O39" s="25"/>
      <c r="P39" s="127"/>
      <c r="Q39" s="127">
        <v>0</v>
      </c>
      <c r="R39" s="25"/>
      <c r="S39" s="127">
        <v>247.95</v>
      </c>
      <c r="T39" s="127">
        <v>2.9874298719487533</v>
      </c>
      <c r="U39" s="127">
        <v>1.6529677305159449</v>
      </c>
      <c r="V39" s="127">
        <v>0</v>
      </c>
      <c r="W39" s="25"/>
      <c r="X39" s="25"/>
      <c r="Y39" s="25"/>
      <c r="Z39" s="22"/>
      <c r="AA39" s="28">
        <v>151.68404596259919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14.793622801258035</v>
      </c>
      <c r="AP39" s="26"/>
      <c r="AQ39" s="29">
        <f t="shared" si="24"/>
        <v>419.06806636632189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4.1965900840629216</v>
      </c>
      <c r="M40" s="25"/>
      <c r="N40" s="25"/>
      <c r="O40" s="25"/>
      <c r="P40" s="127"/>
      <c r="Q40" s="127">
        <v>0.30646818375586415</v>
      </c>
      <c r="R40" s="25"/>
      <c r="S40" s="127">
        <v>1.5028227207017197</v>
      </c>
      <c r="T40" s="127">
        <v>1.4699020891689882</v>
      </c>
      <c r="U40" s="127">
        <v>0.91739709043634943</v>
      </c>
      <c r="V40" s="127">
        <v>0</v>
      </c>
      <c r="W40" s="25"/>
      <c r="X40" s="25"/>
      <c r="Y40" s="25"/>
      <c r="Z40" s="22"/>
      <c r="AA40" s="28">
        <v>8.405031175953841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15.734252647657984</v>
      </c>
      <c r="AP40" s="26"/>
      <c r="AQ40" s="29">
        <f t="shared" si="24"/>
        <v>28.335873907674745</v>
      </c>
    </row>
    <row r="41" spans="1:43" ht="12.75" customHeight="1">
      <c r="A41" s="166" t="s">
        <v>32</v>
      </c>
      <c r="B41" s="133" t="s">
        <v>33</v>
      </c>
      <c r="C41" s="305">
        <f t="shared" si="36"/>
        <v>0</v>
      </c>
      <c r="D41" s="304">
        <v>0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41.937885944322332</v>
      </c>
      <c r="M41" s="25"/>
      <c r="N41" s="25"/>
      <c r="O41" s="25"/>
      <c r="P41" s="127"/>
      <c r="Q41" s="127">
        <v>1.8132320260965433</v>
      </c>
      <c r="R41" s="25"/>
      <c r="S41" s="127">
        <v>8.8915144578030212</v>
      </c>
      <c r="T41" s="127">
        <v>22.165430767306727</v>
      </c>
      <c r="U41" s="127">
        <v>9.0677086931160407</v>
      </c>
      <c r="V41" s="127">
        <v>0</v>
      </c>
      <c r="W41" s="25"/>
      <c r="X41" s="25"/>
      <c r="Y41" s="25"/>
      <c r="Z41" s="22"/>
      <c r="AA41" s="130">
        <v>30.663367459562991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125.18363436947222</v>
      </c>
      <c r="AP41" s="26"/>
      <c r="AQ41" s="29">
        <f t="shared" si="24"/>
        <v>197.78488777335753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1.8647098564301481</v>
      </c>
      <c r="M42" s="25"/>
      <c r="N42" s="25"/>
      <c r="O42" s="25"/>
      <c r="P42" s="127"/>
      <c r="Q42" s="127">
        <v>0.1018515722467328</v>
      </c>
      <c r="R42" s="25"/>
      <c r="S42" s="127">
        <v>0.49944778944334361</v>
      </c>
      <c r="T42" s="127">
        <v>0.7533518807522942</v>
      </c>
      <c r="U42" s="127">
        <v>0.5100586139877773</v>
      </c>
      <c r="V42" s="127">
        <v>0</v>
      </c>
      <c r="W42" s="25"/>
      <c r="X42" s="25"/>
      <c r="Y42" s="25"/>
      <c r="Z42" s="22"/>
      <c r="AA42" s="194">
        <v>6.9006746547168101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9.5056857685247493</v>
      </c>
      <c r="AP42" s="26"/>
      <c r="AQ42" s="29">
        <f t="shared" si="24"/>
        <v>18.271070279671708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6.6167084283151292</v>
      </c>
      <c r="M43" s="25"/>
      <c r="N43" s="25"/>
      <c r="O43" s="25"/>
      <c r="P43" s="25"/>
      <c r="Q43" s="25">
        <v>0.66728765494384135</v>
      </c>
      <c r="R43" s="25"/>
      <c r="S43" s="25">
        <v>3.2721669075189461</v>
      </c>
      <c r="T43" s="25">
        <v>0.51522341269840821</v>
      </c>
      <c r="U43" s="25">
        <v>1.1110304531539317</v>
      </c>
      <c r="V43" s="25">
        <v>0</v>
      </c>
      <c r="W43" s="25">
        <v>1.0510000000000019</v>
      </c>
      <c r="X43" s="25"/>
      <c r="Y43" s="25"/>
      <c r="Z43" s="22"/>
      <c r="AA43" s="28">
        <v>2.1160179639378032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27.567553592698829</v>
      </c>
      <c r="AP43" s="26"/>
      <c r="AQ43" s="29">
        <f t="shared" si="24"/>
        <v>36.300279984951757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95.560076444425022</v>
      </c>
      <c r="M44" s="76"/>
      <c r="N44" s="76"/>
      <c r="O44" s="76"/>
      <c r="P44" s="76"/>
      <c r="Q44" s="76">
        <v>1.9511103504904117</v>
      </c>
      <c r="R44" s="76"/>
      <c r="S44" s="76">
        <v>0</v>
      </c>
      <c r="T44" s="76">
        <v>1.0191097190078526</v>
      </c>
      <c r="U44" s="76">
        <v>92.589856374926754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32.64324323125912</v>
      </c>
      <c r="AP44" s="79"/>
      <c r="AQ44" s="82">
        <f>C44+H44+L44+AA44+AB44+AN44+AO44+AP44</f>
        <v>128.20331967568416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5428.3005017847936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1849.3952682279328</v>
      </c>
      <c r="Q45" s="307">
        <f t="shared" si="40"/>
        <v>0</v>
      </c>
      <c r="R45" s="307">
        <f t="shared" si="40"/>
        <v>987.87953111854915</v>
      </c>
      <c r="S45" s="307">
        <f t="shared" si="40"/>
        <v>0</v>
      </c>
      <c r="T45" s="307">
        <f t="shared" si="40"/>
        <v>0.87129265939705547</v>
      </c>
      <c r="U45" s="307">
        <f>SUM(U46:U55)</f>
        <v>2590.1544097789147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1.8486672398968187</v>
      </c>
      <c r="AB45" s="311">
        <f t="shared" si="40"/>
        <v>2.6620603483199998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2.0172233496479994</v>
      </c>
      <c r="AJ45" s="307">
        <f t="shared" ref="AJ45" si="43">SUM(AJ46:AJ55)</f>
        <v>0.64483699867199995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4.8683887919999993</v>
      </c>
      <c r="AP45" s="311">
        <f t="shared" si="40"/>
        <v>0</v>
      </c>
      <c r="AQ45" s="314">
        <f t="shared" si="24"/>
        <v>5437.6796181650097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1075.3869444758095</v>
      </c>
      <c r="M46" s="64"/>
      <c r="N46" s="64"/>
      <c r="O46" s="64"/>
      <c r="P46" s="64"/>
      <c r="Q46" s="64"/>
      <c r="R46" s="64"/>
      <c r="S46" s="64"/>
      <c r="T46" s="64"/>
      <c r="U46" s="64">
        <v>1075.3869444758095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0.30917082884100983</v>
      </c>
      <c r="AC46" s="68"/>
      <c r="AD46" s="64"/>
      <c r="AE46" s="64"/>
      <c r="AF46" s="64"/>
      <c r="AG46" s="64"/>
      <c r="AH46" s="64"/>
      <c r="AI46" s="64">
        <v>0.30917082884100983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1075.6961153046504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2003.6587684323283</v>
      </c>
      <c r="M48" s="25"/>
      <c r="N48" s="25"/>
      <c r="O48" s="25"/>
      <c r="P48" s="25">
        <v>1537.247513487423</v>
      </c>
      <c r="Q48" s="25"/>
      <c r="R48" s="25"/>
      <c r="S48" s="25"/>
      <c r="T48" s="25">
        <v>0.87129265939705547</v>
      </c>
      <c r="U48" s="25">
        <v>465.53996228550818</v>
      </c>
      <c r="V48" s="25"/>
      <c r="W48" s="25"/>
      <c r="X48" s="25"/>
      <c r="Y48" s="25"/>
      <c r="Z48" s="22"/>
      <c r="AA48" s="23"/>
      <c r="AB48" s="26">
        <f t="shared" si="48"/>
        <v>1.9775097176311518</v>
      </c>
      <c r="AC48" s="27"/>
      <c r="AD48" s="25"/>
      <c r="AE48" s="25"/>
      <c r="AF48" s="25"/>
      <c r="AG48" s="25"/>
      <c r="AH48" s="25"/>
      <c r="AI48" s="25">
        <v>1.4410383595131369</v>
      </c>
      <c r="AJ48" s="25">
        <v>0.53647135811801494</v>
      </c>
      <c r="AK48" s="25"/>
      <c r="AL48" s="25"/>
      <c r="AM48" s="215"/>
      <c r="AN48" s="212"/>
      <c r="AO48" s="28">
        <v>0</v>
      </c>
      <c r="AP48" s="26"/>
      <c r="AQ48" s="29">
        <f t="shared" si="24"/>
        <v>2005.6362781499595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159.92579879484009</v>
      </c>
      <c r="M49" s="25"/>
      <c r="N49" s="25"/>
      <c r="O49" s="25"/>
      <c r="P49" s="25">
        <v>39.409377436424649</v>
      </c>
      <c r="Q49" s="25"/>
      <c r="R49" s="25"/>
      <c r="S49" s="25"/>
      <c r="T49" s="25"/>
      <c r="U49" s="25">
        <v>120.51642135841544</v>
      </c>
      <c r="V49" s="25"/>
      <c r="W49" s="25"/>
      <c r="X49" s="25"/>
      <c r="Y49" s="25"/>
      <c r="Z49" s="22"/>
      <c r="AA49" s="23"/>
      <c r="AB49" s="26">
        <f t="shared" si="48"/>
        <v>4.8401298450974947E-2</v>
      </c>
      <c r="AC49" s="27"/>
      <c r="AD49" s="25"/>
      <c r="AE49" s="25"/>
      <c r="AF49" s="25"/>
      <c r="AG49" s="25"/>
      <c r="AH49" s="25"/>
      <c r="AI49" s="25">
        <v>3.4648144160329117E-2</v>
      </c>
      <c r="AJ49" s="25">
        <v>1.375315429064583E-2</v>
      </c>
      <c r="AK49" s="25"/>
      <c r="AL49" s="25"/>
      <c r="AM49" s="215"/>
      <c r="AN49" s="212"/>
      <c r="AO49" s="28">
        <v>0</v>
      </c>
      <c r="AP49" s="26"/>
      <c r="AQ49" s="29">
        <f t="shared" si="24"/>
        <v>159.97420009329107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39.81827411167513</v>
      </c>
      <c r="M50" s="25"/>
      <c r="N50" s="25"/>
      <c r="O50" s="25"/>
      <c r="P50" s="25"/>
      <c r="Q50" s="25"/>
      <c r="R50" s="135"/>
      <c r="S50" s="25"/>
      <c r="T50" s="25"/>
      <c r="U50" s="25">
        <v>39.81827411167513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4.8683887919999993</v>
      </c>
      <c r="AP50" s="26"/>
      <c r="AQ50" s="29">
        <f t="shared" si="24"/>
        <v>44.686662903675128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30.553735303350351</v>
      </c>
      <c r="M51" s="25"/>
      <c r="N51" s="25"/>
      <c r="O51" s="25"/>
      <c r="P51" s="25">
        <v>1.6282666666666668</v>
      </c>
      <c r="Q51" s="22"/>
      <c r="R51" s="25">
        <v>28.925468636683686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30.553735303350351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958.95406248186544</v>
      </c>
      <c r="M52" s="135"/>
      <c r="N52" s="135"/>
      <c r="O52" s="135"/>
      <c r="P52" s="127"/>
      <c r="Q52" s="127"/>
      <c r="R52" s="135">
        <v>958.95406248186544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958.95406248186544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407.04672150324313</v>
      </c>
      <c r="M53" s="135"/>
      <c r="N53" s="135"/>
      <c r="O53" s="135"/>
      <c r="P53" s="105">
        <v>71.655275298169741</v>
      </c>
      <c r="Q53" s="105"/>
      <c r="R53" s="135"/>
      <c r="S53" s="127"/>
      <c r="T53" s="135"/>
      <c r="U53" s="135">
        <v>335.39144620507341</v>
      </c>
      <c r="V53" s="135"/>
      <c r="W53" s="135"/>
      <c r="X53" s="135"/>
      <c r="Y53" s="135"/>
      <c r="Z53" s="136"/>
      <c r="AA53" s="130"/>
      <c r="AB53" s="139">
        <f t="shared" si="48"/>
        <v>0.12143051561390505</v>
      </c>
      <c r="AC53" s="140"/>
      <c r="AD53" s="135"/>
      <c r="AE53" s="127"/>
      <c r="AF53" s="127"/>
      <c r="AG53" s="135"/>
      <c r="AH53" s="135"/>
      <c r="AI53" s="25">
        <v>9.6424130813632047E-2</v>
      </c>
      <c r="AJ53" s="25">
        <v>2.5006384800273007E-2</v>
      </c>
      <c r="AK53" s="135"/>
      <c r="AL53" s="135"/>
      <c r="AM53" s="229"/>
      <c r="AN53" s="224"/>
      <c r="AO53" s="194"/>
      <c r="AP53" s="139"/>
      <c r="AQ53" s="141">
        <f t="shared" si="24"/>
        <v>407.16815201885703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80.655555339809993</v>
      </c>
      <c r="M54" s="135"/>
      <c r="N54" s="135"/>
      <c r="O54" s="135"/>
      <c r="P54" s="105"/>
      <c r="Q54" s="105"/>
      <c r="R54" s="135"/>
      <c r="S54" s="127"/>
      <c r="T54" s="135"/>
      <c r="U54" s="135">
        <v>80.655555339809993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80.655555339809993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672.30064134187171</v>
      </c>
      <c r="M55" s="76"/>
      <c r="N55" s="76"/>
      <c r="O55" s="76"/>
      <c r="P55" s="76">
        <v>199.45483533924869</v>
      </c>
      <c r="Q55" s="76"/>
      <c r="R55" s="76"/>
      <c r="S55" s="25">
        <v>0</v>
      </c>
      <c r="T55" s="76"/>
      <c r="U55" s="76">
        <v>472.84580600262302</v>
      </c>
      <c r="V55" s="76"/>
      <c r="W55" s="76"/>
      <c r="X55" s="76"/>
      <c r="Y55" s="76"/>
      <c r="Z55" s="77"/>
      <c r="AA55" s="296">
        <v>1.8486672398968187</v>
      </c>
      <c r="AB55" s="79">
        <f t="shared" si="48"/>
        <v>0.20554798778295802</v>
      </c>
      <c r="AC55" s="80"/>
      <c r="AD55" s="76"/>
      <c r="AE55" s="76"/>
      <c r="AF55" s="76"/>
      <c r="AG55" s="76"/>
      <c r="AH55" s="76"/>
      <c r="AI55" s="76">
        <v>0.13594188631989182</v>
      </c>
      <c r="AJ55" s="76">
        <v>6.9606101463066186E-2</v>
      </c>
      <c r="AK55" s="76"/>
      <c r="AL55" s="76"/>
      <c r="AM55" s="232"/>
      <c r="AN55" s="213"/>
      <c r="AO55" s="81"/>
      <c r="AP55" s="79"/>
      <c r="AQ55" s="82">
        <f t="shared" si="24"/>
        <v>674.35485656955154</v>
      </c>
    </row>
    <row r="56" spans="1:43" s="49" customFormat="1" ht="12.75" customHeight="1">
      <c r="A56" s="168" t="s">
        <v>40</v>
      </c>
      <c r="B56" s="152"/>
      <c r="C56" s="142">
        <f t="shared" si="45"/>
        <v>218.85474913320002</v>
      </c>
      <c r="D56" s="146">
        <v>158.64306500000001</v>
      </c>
      <c r="E56" s="22">
        <v>56.540283622000004</v>
      </c>
      <c r="F56" s="144"/>
      <c r="G56" s="144">
        <v>3.6714005111999999</v>
      </c>
      <c r="H56" s="145">
        <f t="shared" si="46"/>
        <v>283.51538800000003</v>
      </c>
      <c r="I56" s="146"/>
      <c r="J56" s="143">
        <v>195.53736000000001</v>
      </c>
      <c r="K56" s="144">
        <v>87.978028000000009</v>
      </c>
      <c r="L56" s="145">
        <f t="shared" si="47"/>
        <v>1463.2693649592454</v>
      </c>
      <c r="M56" s="143"/>
      <c r="N56" s="143"/>
      <c r="O56" s="143"/>
      <c r="P56" s="143">
        <v>0</v>
      </c>
      <c r="Q56" s="143">
        <v>862.03190607733143</v>
      </c>
      <c r="R56" s="143"/>
      <c r="S56" s="143">
        <v>0</v>
      </c>
      <c r="T56" s="143">
        <v>49.885592584674313</v>
      </c>
      <c r="U56" s="143">
        <v>522.83334455390536</v>
      </c>
      <c r="V56" s="143">
        <v>28.518521743334404</v>
      </c>
      <c r="W56" s="143"/>
      <c r="X56" s="143"/>
      <c r="Y56" s="143"/>
      <c r="Z56" s="144"/>
      <c r="AA56" s="145">
        <v>632.08425720000002</v>
      </c>
      <c r="AB56" s="147">
        <f t="shared" si="48"/>
        <v>22.306157796998395</v>
      </c>
      <c r="AC56" s="177"/>
      <c r="AD56" s="143"/>
      <c r="AE56" s="143">
        <v>16.776758595214403</v>
      </c>
      <c r="AF56" s="143"/>
      <c r="AG56" s="143"/>
      <c r="AH56" s="143"/>
      <c r="AI56" s="143"/>
      <c r="AJ56" s="143"/>
      <c r="AK56" s="143"/>
      <c r="AL56" s="143">
        <v>0.61747214128934402</v>
      </c>
      <c r="AM56" s="231">
        <v>4.9119270604946488</v>
      </c>
      <c r="AN56" s="147"/>
      <c r="AO56" s="145">
        <v>695.11443599999996</v>
      </c>
      <c r="AP56" s="147"/>
      <c r="AQ56" s="91">
        <f t="shared" si="24"/>
        <v>3315.1443530894439</v>
      </c>
    </row>
    <row r="57" spans="1:43" s="49" customFormat="1" ht="12.75" customHeight="1">
      <c r="A57" s="168" t="s">
        <v>192</v>
      </c>
      <c r="B57" s="152"/>
      <c r="C57" s="142">
        <f>C58+C65</f>
        <v>26.731319952000003</v>
      </c>
      <c r="D57" s="143">
        <f t="shared" ref="D57:AP57" si="49">D58+D65</f>
        <v>24.491591500000002</v>
      </c>
      <c r="E57" s="143">
        <f t="shared" si="49"/>
        <v>1.5439750999999999</v>
      </c>
      <c r="F57" s="144">
        <f t="shared" si="49"/>
        <v>0</v>
      </c>
      <c r="G57" s="144">
        <f t="shared" si="49"/>
        <v>0.69575335199999999</v>
      </c>
      <c r="H57" s="145">
        <f t="shared" si="49"/>
        <v>0.38939699999999999</v>
      </c>
      <c r="I57" s="146">
        <f t="shared" si="49"/>
        <v>0</v>
      </c>
      <c r="J57" s="146">
        <f t="shared" si="49"/>
        <v>0</v>
      </c>
      <c r="K57" s="146">
        <f t="shared" si="49"/>
        <v>0.38939699999999999</v>
      </c>
      <c r="L57" s="145">
        <f t="shared" si="49"/>
        <v>287.56437131156417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26.603785835473872</v>
      </c>
      <c r="R57" s="143">
        <f t="shared" si="49"/>
        <v>0</v>
      </c>
      <c r="S57" s="143">
        <f t="shared" si="49"/>
        <v>9.8490000000000002</v>
      </c>
      <c r="T57" s="143">
        <f t="shared" si="49"/>
        <v>66.431553521408205</v>
      </c>
      <c r="U57" s="143">
        <f t="shared" si="49"/>
        <v>184.68003195468211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309.78483342791674</v>
      </c>
      <c r="AB57" s="147">
        <f t="shared" si="49"/>
        <v>7.8491916778376716</v>
      </c>
      <c r="AC57" s="177">
        <f t="shared" si="49"/>
        <v>0</v>
      </c>
      <c r="AD57" s="143">
        <f t="shared" si="49"/>
        <v>0</v>
      </c>
      <c r="AE57" s="143">
        <f t="shared" si="49"/>
        <v>1.3824256175999998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4.5915313570294813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3.2882759999999997E-2</v>
      </c>
      <c r="AM57" s="231">
        <f t="shared" si="49"/>
        <v>1.842351943208191</v>
      </c>
      <c r="AN57" s="146">
        <f t="shared" si="49"/>
        <v>0</v>
      </c>
      <c r="AO57" s="145">
        <f t="shared" si="49"/>
        <v>809.09479523429036</v>
      </c>
      <c r="AP57" s="147">
        <f t="shared" si="49"/>
        <v>0</v>
      </c>
      <c r="AQ57" s="148">
        <f t="shared" si="24"/>
        <v>1441.4139086036089</v>
      </c>
    </row>
    <row r="58" spans="1:43" s="49" customFormat="1" ht="12.75" customHeight="1">
      <c r="A58" s="168" t="s">
        <v>193</v>
      </c>
      <c r="B58" s="152"/>
      <c r="C58" s="142">
        <f t="shared" si="45"/>
        <v>26.731319952000003</v>
      </c>
      <c r="D58" s="143">
        <v>24.491591500000002</v>
      </c>
      <c r="E58" s="143">
        <v>1.5439750999999999</v>
      </c>
      <c r="F58" s="144">
        <f>SUM(F59:F64)</f>
        <v>0</v>
      </c>
      <c r="G58" s="144">
        <v>0.69575335199999999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170.87257949196703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12.746675871104841</v>
      </c>
      <c r="R58" s="143">
        <f t="shared" si="54"/>
        <v>0</v>
      </c>
      <c r="S58" s="143">
        <v>0.96086171731592895</v>
      </c>
      <c r="T58" s="143">
        <v>51.85497498662555</v>
      </c>
      <c r="U58" s="143">
        <v>105.3100669169207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181.40911560195011</v>
      </c>
      <c r="AB58" s="147">
        <f t="shared" si="48"/>
        <v>3.2576603208081907</v>
      </c>
      <c r="AC58" s="177">
        <f t="shared" si="54"/>
        <v>0</v>
      </c>
      <c r="AD58" s="143">
        <f t="shared" si="54"/>
        <v>0</v>
      </c>
      <c r="AE58" s="143">
        <f>SUM(AE59:AE64)</f>
        <v>1.3824256175999998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3.2882759999999997E-2</v>
      </c>
      <c r="AM58" s="231">
        <v>1.842351943208191</v>
      </c>
      <c r="AN58" s="146">
        <f t="shared" si="54"/>
        <v>0</v>
      </c>
      <c r="AO58" s="145">
        <v>557.82853562638434</v>
      </c>
      <c r="AP58" s="147">
        <f t="shared" ref="AP58" si="57">SUM(AP59:AP64)</f>
        <v>0</v>
      </c>
      <c r="AQ58" s="148">
        <f t="shared" si="24"/>
        <v>940.09921099310964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1.3824256175999998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0.38939699999999999</v>
      </c>
      <c r="I65" s="146"/>
      <c r="J65" s="146">
        <v>0</v>
      </c>
      <c r="K65" s="146">
        <v>0.38939699999999999</v>
      </c>
      <c r="L65" s="78">
        <f>SUM(M65:Z65)</f>
        <v>116.69179181959717</v>
      </c>
      <c r="M65" s="76"/>
      <c r="N65" s="76"/>
      <c r="O65" s="76"/>
      <c r="P65" s="76"/>
      <c r="Q65" s="76">
        <v>13.857109964369032</v>
      </c>
      <c r="R65" s="76"/>
      <c r="S65" s="143">
        <v>8.8881382826840714</v>
      </c>
      <c r="T65" s="143">
        <v>14.57657853478266</v>
      </c>
      <c r="U65" s="143">
        <v>79.369965037761403</v>
      </c>
      <c r="V65" s="76">
        <f>SUM(V66:V69)</f>
        <v>0</v>
      </c>
      <c r="W65" s="76"/>
      <c r="X65" s="76"/>
      <c r="Y65" s="76"/>
      <c r="Z65" s="77"/>
      <c r="AA65" s="145">
        <v>128.37571782596663</v>
      </c>
      <c r="AB65" s="79">
        <f>SUM(AC65:AM65)</f>
        <v>4.5915313570294813</v>
      </c>
      <c r="AC65" s="80"/>
      <c r="AD65" s="76"/>
      <c r="AE65" s="76"/>
      <c r="AF65" s="76"/>
      <c r="AG65" s="76"/>
      <c r="AH65" s="76">
        <v>4.5915313570294813</v>
      </c>
      <c r="AI65" s="76"/>
      <c r="AJ65" s="76"/>
      <c r="AK65" s="76"/>
      <c r="AL65" s="76"/>
      <c r="AM65" s="220"/>
      <c r="AN65" s="213"/>
      <c r="AO65" s="145">
        <v>251.26625960790597</v>
      </c>
      <c r="AP65" s="79"/>
      <c r="AQ65" s="340">
        <f t="shared" si="24"/>
        <v>501.31469761049925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269.21494013907187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269.21494013907187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52.743799999999993</v>
      </c>
      <c r="AP70" s="100"/>
      <c r="AQ70" s="91">
        <f t="shared" si="24"/>
        <v>321.95874013907189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41.748571235766221</v>
      </c>
      <c r="M71" s="76"/>
      <c r="N71" s="76"/>
      <c r="O71" s="76"/>
      <c r="P71" s="76"/>
      <c r="Q71" s="76"/>
      <c r="R71" s="76"/>
      <c r="S71" s="76"/>
      <c r="T71" s="76"/>
      <c r="U71" s="76">
        <v>41.748571235766221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41.748571235766221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-2.1532559839995429</v>
      </c>
      <c r="D72" s="108">
        <f t="shared" si="58"/>
        <v>2.3449124000002257</v>
      </c>
      <c r="E72" s="46">
        <f t="shared" si="58"/>
        <v>-4.4981683840000031</v>
      </c>
      <c r="F72" s="109">
        <f t="shared" si="58"/>
        <v>0</v>
      </c>
      <c r="G72" s="109">
        <f t="shared" si="58"/>
        <v>0</v>
      </c>
      <c r="H72" s="47">
        <f t="shared" si="58"/>
        <v>-9.4931358498487839</v>
      </c>
      <c r="I72" s="108">
        <f t="shared" si="58"/>
        <v>-0.1561508498487017</v>
      </c>
      <c r="J72" s="46">
        <f t="shared" si="58"/>
        <v>0.3004799999999932</v>
      </c>
      <c r="K72" s="109">
        <f t="shared" si="58"/>
        <v>-9.6374650000000202</v>
      </c>
      <c r="L72" s="47">
        <f t="shared" si="58"/>
        <v>-109.49281140573112</v>
      </c>
      <c r="M72" s="46">
        <f t="shared" si="58"/>
        <v>1.0225999999997839</v>
      </c>
      <c r="N72" s="46">
        <f t="shared" ref="N72" si="59">N26-N27-N29</f>
        <v>2.1300000000000008</v>
      </c>
      <c r="O72" s="46">
        <f t="shared" si="58"/>
        <v>0</v>
      </c>
      <c r="P72" s="46">
        <f t="shared" si="58"/>
        <v>-33.307599473474511</v>
      </c>
      <c r="Q72" s="46">
        <f t="shared" si="58"/>
        <v>7.8010322923769309</v>
      </c>
      <c r="R72" s="46">
        <f t="shared" si="58"/>
        <v>15.685557467388549</v>
      </c>
      <c r="S72" s="46">
        <f t="shared" si="58"/>
        <v>-45.228719090980803</v>
      </c>
      <c r="T72" s="46">
        <f t="shared" si="58"/>
        <v>-9.3841692373075603E-4</v>
      </c>
      <c r="U72" s="46">
        <f t="shared" si="58"/>
        <v>-58.639602140117859</v>
      </c>
      <c r="V72" s="46">
        <f t="shared" si="58"/>
        <v>0</v>
      </c>
      <c r="W72" s="46">
        <f t="shared" si="58"/>
        <v>1.0448579559999915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1.4871598314146013</v>
      </c>
      <c r="AB72" s="45">
        <f t="shared" si="58"/>
        <v>0.12923691705597662</v>
      </c>
      <c r="AC72" s="110">
        <f t="shared" si="58"/>
        <v>0</v>
      </c>
      <c r="AD72" s="46">
        <f t="shared" si="58"/>
        <v>0</v>
      </c>
      <c r="AE72" s="46">
        <f t="shared" si="58"/>
        <v>-0.19226838719998796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0.35529021244800019</v>
      </c>
      <c r="AJ72" s="46">
        <f t="shared" ref="AJ72" si="61">AJ26-AJ27-AJ29</f>
        <v>-9.0214819199996299E-4</v>
      </c>
      <c r="AK72" s="46">
        <f t="shared" si="58"/>
        <v>0</v>
      </c>
      <c r="AL72" s="46">
        <f t="shared" ref="AL72" si="62">AL26-AL27-AL29</f>
        <v>-3.2882760000000011E-2</v>
      </c>
      <c r="AM72" s="226">
        <f t="shared" si="58"/>
        <v>0</v>
      </c>
      <c r="AN72" s="45">
        <f t="shared" si="58"/>
        <v>0</v>
      </c>
      <c r="AO72" s="47">
        <f t="shared" si="58"/>
        <v>-69.647160702721976</v>
      </c>
      <c r="AP72" s="45">
        <f t="shared" si="58"/>
        <v>0</v>
      </c>
      <c r="AQ72" s="48">
        <f t="shared" si="24"/>
        <v>-189.16996719383084</v>
      </c>
    </row>
    <row r="73" spans="1:43" s="49" customFormat="1" ht="24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3" ht="12.75" customHeight="1">
      <c r="A74" s="162" t="s">
        <v>111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83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156"/>
      <c r="C75" s="208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C1D3-D0FB-4E74-8593-098C4114701E}">
  <sheetPr codeName="Sheet31"/>
  <dimension ref="A1:AS80"/>
  <sheetViews>
    <sheetView zoomScale="80" zoomScaleNormal="80" zoomScaleSheetLayoutView="70" workbookViewId="0">
      <pane xSplit="2" ySplit="1" topLeftCell="H38" activePane="bottomRight" state="frozen"/>
      <selection activeCell="A2" sqref="A1:AQ72"/>
      <selection pane="topRight" activeCell="A2" sqref="A1:AQ72"/>
      <selection pane="bottomLeft" activeCell="A2" sqref="A1:AQ72"/>
      <selection pane="bottomRight" activeCell="B57" sqref="B57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5" width="7" style="157" customWidth="1"/>
    <col min="36" max="36" width="7.44140625" style="157" bestFit="1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234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40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127.70399999999999</v>
      </c>
      <c r="I2" s="10">
        <v>0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934.81029886280817</v>
      </c>
      <c r="AB2" s="13">
        <f>SUM(AC2:AM2)</f>
        <v>1733.3755703903194</v>
      </c>
      <c r="AC2" s="14">
        <v>81.07662757111072</v>
      </c>
      <c r="AD2" s="11">
        <v>1003.6741208633264</v>
      </c>
      <c r="AE2" s="11">
        <v>187.60466491423512</v>
      </c>
      <c r="AF2" s="11">
        <v>154.24151847983919</v>
      </c>
      <c r="AG2" s="11">
        <v>24.492449083832462</v>
      </c>
      <c r="AH2" s="11">
        <v>27.635503493176738</v>
      </c>
      <c r="AI2" s="11">
        <v>90.746107343135989</v>
      </c>
      <c r="AJ2" s="11">
        <v>6.7683298537919994</v>
      </c>
      <c r="AK2" s="10">
        <v>55.597424060347606</v>
      </c>
      <c r="AL2" s="10">
        <v>14.100680542736976</v>
      </c>
      <c r="AM2" s="8">
        <v>87.438144184786395</v>
      </c>
      <c r="AN2" s="15">
        <v>168.41424127137063</v>
      </c>
      <c r="AO2" s="15"/>
      <c r="AP2" s="13"/>
      <c r="AQ2" s="16">
        <f t="shared" ref="AQ2:AQ20" si="0">C2+H2+L2+AA2+AB2+AN2+AO2+AP2</f>
        <v>2964.3041105244979</v>
      </c>
      <c r="AS2" s="294"/>
    </row>
    <row r="3" spans="1:45" ht="12.75" customHeight="1">
      <c r="A3" s="17" t="s">
        <v>1</v>
      </c>
      <c r="B3" s="18"/>
      <c r="C3" s="19">
        <f>SUM(D3:G3)</f>
        <v>401.25358595880198</v>
      </c>
      <c r="D3" s="20">
        <v>338.48541361535598</v>
      </c>
      <c r="E3" s="169">
        <v>55.414194623035186</v>
      </c>
      <c r="F3" s="22"/>
      <c r="G3" s="22">
        <v>7.3539777204107724</v>
      </c>
      <c r="H3" s="23">
        <f>SUM(I3:K3)</f>
        <v>0</v>
      </c>
      <c r="I3" s="24"/>
      <c r="J3" s="249"/>
      <c r="K3" s="25"/>
      <c r="L3" s="23">
        <f>SUM(M3:Z3)</f>
        <v>8527.6528882634702</v>
      </c>
      <c r="M3" s="24">
        <v>2915.4608779577998</v>
      </c>
      <c r="N3" s="24">
        <v>0</v>
      </c>
      <c r="O3" s="25">
        <v>0</v>
      </c>
      <c r="P3" s="25">
        <v>262.45480702222216</v>
      </c>
      <c r="Q3" s="25">
        <v>282.82766887648</v>
      </c>
      <c r="R3" s="25">
        <v>1437.4366418671198</v>
      </c>
      <c r="S3" s="25">
        <v>55.099370799152545</v>
      </c>
      <c r="T3" s="25">
        <v>190.55544631587472</v>
      </c>
      <c r="U3" s="25">
        <v>3005.0274096284024</v>
      </c>
      <c r="V3" s="25">
        <v>130.3513519727926</v>
      </c>
      <c r="W3" s="22">
        <v>0</v>
      </c>
      <c r="X3" s="22">
        <v>191.02284478859917</v>
      </c>
      <c r="Y3" s="22">
        <v>0.65859464619999997</v>
      </c>
      <c r="Z3" s="25">
        <v>56.757874388826309</v>
      </c>
      <c r="AA3" s="23">
        <v>3215.0413773748433</v>
      </c>
      <c r="AB3" s="26">
        <f>SUM(AC3:AM3)</f>
        <v>261.28483585296806</v>
      </c>
      <c r="AC3" s="27"/>
      <c r="AD3" s="25"/>
      <c r="AE3" s="25">
        <v>36.842404738139741</v>
      </c>
      <c r="AF3" s="25"/>
      <c r="AG3" s="25"/>
      <c r="AH3" s="25"/>
      <c r="AI3" s="25">
        <v>199.68229509609233</v>
      </c>
      <c r="AJ3" s="25">
        <v>24.760136018736002</v>
      </c>
      <c r="AK3" s="24"/>
      <c r="AL3" s="24"/>
      <c r="AM3" s="22"/>
      <c r="AN3" s="28"/>
      <c r="AO3" s="28">
        <v>320.02053399999994</v>
      </c>
      <c r="AP3" s="26"/>
      <c r="AQ3" s="29">
        <f t="shared" si="0"/>
        <v>12725.253221450084</v>
      </c>
      <c r="AS3" s="294"/>
    </row>
    <row r="4" spans="1:45" ht="12.75" customHeight="1">
      <c r="A4" s="17" t="s">
        <v>2</v>
      </c>
      <c r="B4" s="18"/>
      <c r="C4" s="19">
        <f>SUM(D4:G4)</f>
        <v>15.692516756687999</v>
      </c>
      <c r="D4" s="20">
        <v>0</v>
      </c>
      <c r="E4" s="21">
        <v>14.916690239999999</v>
      </c>
      <c r="F4" s="22"/>
      <c r="G4" s="22">
        <v>0.77582651668800007</v>
      </c>
      <c r="H4" s="23">
        <f>SUM(I4:K4)</f>
        <v>0.3246304000000001</v>
      </c>
      <c r="I4" s="24"/>
      <c r="J4" s="249"/>
      <c r="K4" s="25">
        <v>0.3246304000000001</v>
      </c>
      <c r="L4" s="23">
        <f>SUM(M4:Z4)</f>
        <v>1361.3871393754118</v>
      </c>
      <c r="M4" s="24">
        <v>152.70771003139998</v>
      </c>
      <c r="N4" s="24">
        <v>0</v>
      </c>
      <c r="O4" s="25"/>
      <c r="P4" s="25">
        <v>157.31811273333332</v>
      </c>
      <c r="Q4" s="25">
        <v>57.69951824000001</v>
      </c>
      <c r="R4" s="25">
        <v>0</v>
      </c>
      <c r="S4" s="25">
        <v>787.44519102429376</v>
      </c>
      <c r="T4" s="25">
        <v>16.295812441305486</v>
      </c>
      <c r="U4" s="25">
        <v>140.16280624919696</v>
      </c>
      <c r="V4" s="25">
        <v>0.25630204483237201</v>
      </c>
      <c r="W4" s="22">
        <v>22.378060392265191</v>
      </c>
      <c r="X4" s="22">
        <v>15.503653135973648</v>
      </c>
      <c r="Y4" s="22">
        <v>4.9008385959528729E-2</v>
      </c>
      <c r="Z4" s="25">
        <v>11.570964696851522</v>
      </c>
      <c r="AA4" s="23">
        <v>0</v>
      </c>
      <c r="AB4" s="26">
        <f>SUM(AC4:AM4)</f>
        <v>16.444774484688001</v>
      </c>
      <c r="AC4" s="27"/>
      <c r="AD4" s="25"/>
      <c r="AE4" s="25">
        <v>0.45227263319999994</v>
      </c>
      <c r="AF4" s="25"/>
      <c r="AG4" s="25"/>
      <c r="AH4" s="25"/>
      <c r="AI4" s="25">
        <v>15.992501851487999</v>
      </c>
      <c r="AJ4" s="25">
        <v>0</v>
      </c>
      <c r="AK4" s="24"/>
      <c r="AL4" s="24"/>
      <c r="AM4" s="22"/>
      <c r="AN4" s="28"/>
      <c r="AO4" s="28">
        <v>38.391956599999993</v>
      </c>
      <c r="AP4" s="26"/>
      <c r="AQ4" s="29">
        <f t="shared" si="0"/>
        <v>1432.2410176167878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133.42586222688081</v>
      </c>
      <c r="M5" s="24"/>
      <c r="N5" s="24"/>
      <c r="O5" s="25"/>
      <c r="P5" s="25"/>
      <c r="Q5" s="25"/>
      <c r="R5" s="25"/>
      <c r="S5" s="25">
        <v>0</v>
      </c>
      <c r="T5" s="25"/>
      <c r="U5" s="25">
        <v>133.42586222688081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133.42586222688081</v>
      </c>
      <c r="AS5" s="294"/>
    </row>
    <row r="6" spans="1:45" ht="12.75" customHeight="1" thickBot="1">
      <c r="A6" s="30" t="s">
        <v>4</v>
      </c>
      <c r="B6" s="31"/>
      <c r="C6" s="19">
        <f>SUM(D6:G6)</f>
        <v>52.416946205151326</v>
      </c>
      <c r="D6" s="32">
        <v>45.959451705666517</v>
      </c>
      <c r="E6" s="22">
        <v>4.2323048912128094</v>
      </c>
      <c r="F6" s="33"/>
      <c r="G6" s="33">
        <v>2.2251896082719997</v>
      </c>
      <c r="H6" s="34">
        <f>SUM(I6:K6)</f>
        <v>52.844594416164746</v>
      </c>
      <c r="I6" s="35">
        <v>51.706587221164746</v>
      </c>
      <c r="J6" s="300">
        <v>0</v>
      </c>
      <c r="K6" s="35">
        <v>1.1380071950000001</v>
      </c>
      <c r="L6" s="34">
        <f>SUM(M6:Z6)</f>
        <v>72.616000647581203</v>
      </c>
      <c r="M6" s="24">
        <v>77.545823651999996</v>
      </c>
      <c r="N6" s="24">
        <v>-6.1601137031999986</v>
      </c>
      <c r="O6" s="25"/>
      <c r="P6" s="25">
        <v>2.2256433111111154</v>
      </c>
      <c r="Q6" s="25">
        <v>-12.311900240640005</v>
      </c>
      <c r="R6" s="25">
        <v>-17.223818605200041</v>
      </c>
      <c r="S6" s="25">
        <v>34.221771278531087</v>
      </c>
      <c r="T6" s="25">
        <v>2.0330109057963432</v>
      </c>
      <c r="U6" s="25">
        <v>-10.179566249873158</v>
      </c>
      <c r="V6" s="25">
        <v>3.1276286968459202</v>
      </c>
      <c r="W6" s="33">
        <v>-0.66247839779005691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-5.2089467249048633</v>
      </c>
      <c r="AC6" s="38"/>
      <c r="AD6" s="36"/>
      <c r="AE6" s="36">
        <v>-1.0665756169208633</v>
      </c>
      <c r="AF6" s="36"/>
      <c r="AG6" s="36"/>
      <c r="AH6" s="36"/>
      <c r="AI6" s="36">
        <v>-5.9082198800640002</v>
      </c>
      <c r="AJ6" s="36">
        <v>1.76584877208</v>
      </c>
      <c r="AK6" s="35"/>
      <c r="AL6" s="35"/>
      <c r="AM6" s="33"/>
      <c r="AN6" s="40"/>
      <c r="AO6" s="40"/>
      <c r="AP6" s="37"/>
      <c r="AQ6" s="41">
        <f t="shared" si="0"/>
        <v>172.66859454399241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437.97801540726527</v>
      </c>
      <c r="D7" s="57">
        <f t="shared" si="1"/>
        <v>384.44486532102252</v>
      </c>
      <c r="E7" s="54">
        <f t="shared" si="1"/>
        <v>44.729809274247998</v>
      </c>
      <c r="F7" s="54">
        <f t="shared" si="1"/>
        <v>0</v>
      </c>
      <c r="G7" s="54">
        <f t="shared" si="1"/>
        <v>8.8033408119947723</v>
      </c>
      <c r="H7" s="56">
        <f t="shared" si="1"/>
        <v>180.22396401616473</v>
      </c>
      <c r="I7" s="57">
        <f t="shared" si="1"/>
        <v>51.706587221164746</v>
      </c>
      <c r="J7" s="250">
        <f t="shared" si="1"/>
        <v>127.70399999999999</v>
      </c>
      <c r="K7" s="54">
        <f t="shared" si="1"/>
        <v>0.81337679500000004</v>
      </c>
      <c r="L7" s="56">
        <f t="shared" si="1"/>
        <v>7105.455887308759</v>
      </c>
      <c r="M7" s="57">
        <f t="shared" si="1"/>
        <v>2840.2989915783996</v>
      </c>
      <c r="N7" s="57">
        <f t="shared" si="1"/>
        <v>-6.1601137031999986</v>
      </c>
      <c r="O7" s="54">
        <f t="shared" si="1"/>
        <v>0</v>
      </c>
      <c r="P7" s="54">
        <f t="shared" si="1"/>
        <v>107.36233759999995</v>
      </c>
      <c r="Q7" s="54">
        <f t="shared" si="1"/>
        <v>212.81625039584</v>
      </c>
      <c r="R7" s="54">
        <f t="shared" si="1"/>
        <v>1420.2128232619198</v>
      </c>
      <c r="S7" s="54">
        <f t="shared" si="1"/>
        <v>-698.12404894661017</v>
      </c>
      <c r="T7" s="54">
        <f t="shared" si="1"/>
        <v>176.29264478036558</v>
      </c>
      <c r="U7" s="54">
        <f t="shared" si="1"/>
        <v>2721.2591749024518</v>
      </c>
      <c r="V7" s="54">
        <f t="shared" si="1"/>
        <v>133.22267862480615</v>
      </c>
      <c r="W7" s="54">
        <f t="shared" si="1"/>
        <v>-23.040538790055248</v>
      </c>
      <c r="X7" s="54">
        <f t="shared" si="1"/>
        <v>175.51919165262552</v>
      </c>
      <c r="Y7" s="54">
        <f t="shared" si="1"/>
        <v>0.60958626024047124</v>
      </c>
      <c r="Z7" s="54">
        <f t="shared" si="1"/>
        <v>45.18690969197479</v>
      </c>
      <c r="AA7" s="56">
        <f t="shared" si="1"/>
        <v>4149.8516762376512</v>
      </c>
      <c r="AB7" s="56">
        <f t="shared" si="1"/>
        <v>1973.0066850336948</v>
      </c>
      <c r="AC7" s="57">
        <f t="shared" si="1"/>
        <v>81.07662757111072</v>
      </c>
      <c r="AD7" s="54">
        <f t="shared" si="1"/>
        <v>1003.6741208633264</v>
      </c>
      <c r="AE7" s="54">
        <f t="shared" si="1"/>
        <v>222.928221402254</v>
      </c>
      <c r="AF7" s="54">
        <f t="shared" si="1"/>
        <v>154.24151847983919</v>
      </c>
      <c r="AG7" s="54">
        <f t="shared" si="1"/>
        <v>24.492449083832462</v>
      </c>
      <c r="AH7" s="54">
        <f t="shared" si="1"/>
        <v>27.635503493176738</v>
      </c>
      <c r="AI7" s="54">
        <f t="shared" si="1"/>
        <v>268.52768070767632</v>
      </c>
      <c r="AJ7" s="54">
        <f t="shared" si="1"/>
        <v>33.294314644608001</v>
      </c>
      <c r="AK7" s="53">
        <f t="shared" si="1"/>
        <v>55.597424060347606</v>
      </c>
      <c r="AL7" s="53">
        <f t="shared" si="1"/>
        <v>14.100680542736976</v>
      </c>
      <c r="AM7" s="57">
        <f t="shared" si="1"/>
        <v>87.438144184786395</v>
      </c>
      <c r="AN7" s="56">
        <f t="shared" si="1"/>
        <v>168.41424127137063</v>
      </c>
      <c r="AO7" s="56">
        <f t="shared" si="1"/>
        <v>281.62857739999993</v>
      </c>
      <c r="AP7" s="182">
        <f t="shared" si="1"/>
        <v>0</v>
      </c>
      <c r="AQ7" s="111">
        <f t="shared" si="0"/>
        <v>14296.559046674907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2">C7-C27</f>
        <v>437.97801540726527</v>
      </c>
      <c r="D8" s="185">
        <f t="shared" si="2"/>
        <v>384.44486532102252</v>
      </c>
      <c r="E8" s="188">
        <f t="shared" si="2"/>
        <v>44.729809274247998</v>
      </c>
      <c r="F8" s="189">
        <f t="shared" si="2"/>
        <v>0</v>
      </c>
      <c r="G8" s="189">
        <f t="shared" si="2"/>
        <v>8.8033408119947723</v>
      </c>
      <c r="H8" s="190">
        <f t="shared" si="2"/>
        <v>180.22396401616473</v>
      </c>
      <c r="I8" s="185">
        <f t="shared" si="2"/>
        <v>51.706587221164746</v>
      </c>
      <c r="J8" s="301">
        <f t="shared" si="2"/>
        <v>127.70399999999999</v>
      </c>
      <c r="K8" s="188">
        <f t="shared" si="2"/>
        <v>0.81337679500000004</v>
      </c>
      <c r="L8" s="190">
        <f t="shared" si="2"/>
        <v>6884.1401997039184</v>
      </c>
      <c r="M8" s="185">
        <f t="shared" si="2"/>
        <v>2840.2989915783996</v>
      </c>
      <c r="N8" s="185">
        <f t="shared" si="2"/>
        <v>-6.1601137031999986</v>
      </c>
      <c r="O8" s="188">
        <f t="shared" si="2"/>
        <v>0</v>
      </c>
      <c r="P8" s="188">
        <f t="shared" si="2"/>
        <v>107.36233759999995</v>
      </c>
      <c r="Q8" s="188">
        <f t="shared" si="2"/>
        <v>212.81625039584</v>
      </c>
      <c r="R8" s="188">
        <f t="shared" si="2"/>
        <v>1420.2128232619198</v>
      </c>
      <c r="S8" s="188">
        <f t="shared" si="2"/>
        <v>-698.12404894661017</v>
      </c>
      <c r="T8" s="188">
        <f t="shared" si="2"/>
        <v>176.29264478036558</v>
      </c>
      <c r="U8" s="188">
        <f t="shared" si="2"/>
        <v>2721.2591749024518</v>
      </c>
      <c r="V8" s="188">
        <f t="shared" si="2"/>
        <v>133.22267862480615</v>
      </c>
      <c r="W8" s="189">
        <f t="shared" si="2"/>
        <v>-23.040538790055248</v>
      </c>
      <c r="X8" s="189">
        <f t="shared" si="2"/>
        <v>0</v>
      </c>
      <c r="Y8" s="189">
        <f t="shared" si="2"/>
        <v>0</v>
      </c>
      <c r="Z8" s="188">
        <f t="shared" si="2"/>
        <v>0</v>
      </c>
      <c r="AA8" s="190">
        <f t="shared" si="2"/>
        <v>4149.8516762376512</v>
      </c>
      <c r="AB8" s="196">
        <f t="shared" si="2"/>
        <v>1973.0066850336948</v>
      </c>
      <c r="AC8" s="185">
        <f t="shared" si="2"/>
        <v>81.07662757111072</v>
      </c>
      <c r="AD8" s="188">
        <f t="shared" si="2"/>
        <v>1003.6741208633264</v>
      </c>
      <c r="AE8" s="188">
        <f t="shared" si="2"/>
        <v>222.928221402254</v>
      </c>
      <c r="AF8" s="188">
        <f t="shared" si="2"/>
        <v>154.24151847983919</v>
      </c>
      <c r="AG8" s="188">
        <f t="shared" si="2"/>
        <v>24.492449083832462</v>
      </c>
      <c r="AH8" s="188">
        <f t="shared" si="2"/>
        <v>27.635503493176738</v>
      </c>
      <c r="AI8" s="188">
        <f t="shared" si="2"/>
        <v>268.52768070767632</v>
      </c>
      <c r="AJ8" s="188">
        <f t="shared" si="2"/>
        <v>33.294314644608001</v>
      </c>
      <c r="AK8" s="210">
        <f t="shared" si="2"/>
        <v>55.597424060347606</v>
      </c>
      <c r="AL8" s="210">
        <f t="shared" si="2"/>
        <v>14.100680542736976</v>
      </c>
      <c r="AM8" s="185">
        <f t="shared" si="2"/>
        <v>87.438144184786395</v>
      </c>
      <c r="AN8" s="190">
        <f t="shared" si="2"/>
        <v>168.41424127137063</v>
      </c>
      <c r="AO8" s="190">
        <f t="shared" si="2"/>
        <v>281.62857739999993</v>
      </c>
      <c r="AP8" s="185">
        <f t="shared" si="2"/>
        <v>0</v>
      </c>
      <c r="AQ8" s="186">
        <f t="shared" si="0"/>
        <v>14075.243359070066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3">SUM(C10:C14)</f>
        <v>314.62604898193189</v>
      </c>
      <c r="D9" s="53">
        <f t="shared" si="3"/>
        <v>314.62604898193189</v>
      </c>
      <c r="E9" s="54">
        <f t="shared" si="3"/>
        <v>0</v>
      </c>
      <c r="F9" s="55">
        <f t="shared" si="3"/>
        <v>0</v>
      </c>
      <c r="G9" s="55">
        <f t="shared" si="3"/>
        <v>0</v>
      </c>
      <c r="H9" s="56">
        <f t="shared" si="3"/>
        <v>48.135124673875751</v>
      </c>
      <c r="I9" s="53">
        <f t="shared" si="3"/>
        <v>48.135124673875751</v>
      </c>
      <c r="J9" s="250">
        <f t="shared" si="3"/>
        <v>0</v>
      </c>
      <c r="K9" s="54">
        <f t="shared" si="3"/>
        <v>0</v>
      </c>
      <c r="L9" s="56">
        <f t="shared" si="3"/>
        <v>2953.4364036979141</v>
      </c>
      <c r="M9" s="54">
        <f t="shared" si="3"/>
        <v>2840.2989915783996</v>
      </c>
      <c r="N9" s="54">
        <f t="shared" ref="N9" si="4">SUM(N10:N14)</f>
        <v>57.00965880320242</v>
      </c>
      <c r="O9" s="54">
        <f t="shared" si="3"/>
        <v>0</v>
      </c>
      <c r="P9" s="54">
        <f t="shared" si="3"/>
        <v>0</v>
      </c>
      <c r="Q9" s="54">
        <f t="shared" si="3"/>
        <v>0</v>
      </c>
      <c r="R9" s="54">
        <f t="shared" si="3"/>
        <v>0</v>
      </c>
      <c r="S9" s="54">
        <f t="shared" si="3"/>
        <v>46.560516977502758</v>
      </c>
      <c r="T9" s="54">
        <f t="shared" si="3"/>
        <v>0.64622783482559998</v>
      </c>
      <c r="U9" s="54">
        <f t="shared" si="3"/>
        <v>8.9210085039835221</v>
      </c>
      <c r="V9" s="54">
        <f t="shared" si="3"/>
        <v>0</v>
      </c>
      <c r="W9" s="55">
        <f t="shared" si="3"/>
        <v>0</v>
      </c>
      <c r="X9" s="55">
        <f t="shared" si="3"/>
        <v>0</v>
      </c>
      <c r="Y9" s="55">
        <f t="shared" si="3"/>
        <v>0</v>
      </c>
      <c r="Z9" s="54">
        <f t="shared" si="3"/>
        <v>0</v>
      </c>
      <c r="AA9" s="56">
        <f t="shared" si="3"/>
        <v>2443.1140400622758</v>
      </c>
      <c r="AB9" s="57">
        <f t="shared" si="3"/>
        <v>210.29085906567212</v>
      </c>
      <c r="AC9" s="58">
        <f t="shared" si="3"/>
        <v>0</v>
      </c>
      <c r="AD9" s="54">
        <f t="shared" si="3"/>
        <v>0</v>
      </c>
      <c r="AE9" s="54">
        <f t="shared" si="3"/>
        <v>79.807379489182779</v>
      </c>
      <c r="AF9" s="54">
        <f t="shared" ref="AF9" si="5">SUM(AF10:AF14)</f>
        <v>95.682986401425396</v>
      </c>
      <c r="AG9" s="54">
        <f t="shared" si="3"/>
        <v>24.492449083832462</v>
      </c>
      <c r="AH9" s="54">
        <f t="shared" si="3"/>
        <v>10.308044091231498</v>
      </c>
      <c r="AI9" s="54">
        <f t="shared" si="3"/>
        <v>0</v>
      </c>
      <c r="AJ9" s="54">
        <f t="shared" ref="AJ9" si="6">SUM(AJ10:AJ14)</f>
        <v>0</v>
      </c>
      <c r="AK9" s="53">
        <f t="shared" si="3"/>
        <v>0</v>
      </c>
      <c r="AL9" s="53">
        <f t="shared" ref="AL9" si="7">SUM(AL10:AL14)</f>
        <v>0</v>
      </c>
      <c r="AM9" s="55">
        <f t="shared" si="3"/>
        <v>0</v>
      </c>
      <c r="AN9" s="56">
        <f t="shared" si="3"/>
        <v>93.608608820169195</v>
      </c>
      <c r="AO9" s="56">
        <f t="shared" si="3"/>
        <v>47.301969399999997</v>
      </c>
      <c r="AP9" s="57">
        <f t="shared" si="3"/>
        <v>0</v>
      </c>
      <c r="AQ9" s="59">
        <f t="shared" si="0"/>
        <v>6110.5130547018389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314.62604898193189</v>
      </c>
      <c r="D10" s="63">
        <v>314.62604898193189</v>
      </c>
      <c r="E10" s="64"/>
      <c r="F10" s="65"/>
      <c r="G10" s="65"/>
      <c r="H10" s="66">
        <f>SUM(I10:K10)</f>
        <v>33.712388670106044</v>
      </c>
      <c r="I10" s="63">
        <v>33.712388670106044</v>
      </c>
      <c r="J10" s="252">
        <v>0</v>
      </c>
      <c r="K10" s="64"/>
      <c r="L10" s="66">
        <f>SUM(M10:Z10)</f>
        <v>55.48152548148628</v>
      </c>
      <c r="M10" s="64"/>
      <c r="N10" s="64"/>
      <c r="O10" s="64"/>
      <c r="P10" s="64"/>
      <c r="Q10" s="64"/>
      <c r="R10" s="64"/>
      <c r="S10" s="64">
        <v>46.560516977502758</v>
      </c>
      <c r="T10" s="64"/>
      <c r="U10" s="64">
        <v>8.9210085039835221</v>
      </c>
      <c r="V10" s="64"/>
      <c r="W10" s="65"/>
      <c r="X10" s="65"/>
      <c r="Y10" s="65"/>
      <c r="Z10" s="64"/>
      <c r="AA10" s="66">
        <v>2182.1212185961117</v>
      </c>
      <c r="AB10" s="67">
        <f>SUM(AC10:AM10)</f>
        <v>195.16779641901206</v>
      </c>
      <c r="AC10" s="68"/>
      <c r="AD10" s="64"/>
      <c r="AE10" s="64">
        <v>74.992360933754213</v>
      </c>
      <c r="AF10" s="64">
        <v>95.682986401425396</v>
      </c>
      <c r="AG10" s="64">
        <v>24.492449083832462</v>
      </c>
      <c r="AH10" s="64"/>
      <c r="AI10" s="64"/>
      <c r="AJ10" s="64"/>
      <c r="AK10" s="63"/>
      <c r="AL10" s="63"/>
      <c r="AM10" s="65"/>
      <c r="AN10" s="70">
        <v>93.608608820169195</v>
      </c>
      <c r="AO10" s="66"/>
      <c r="AP10" s="67"/>
      <c r="AQ10" s="71">
        <f t="shared" si="0"/>
        <v>2874.7175869688172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2.1588079406118132</v>
      </c>
      <c r="I11" s="24">
        <v>2.1588079406118132</v>
      </c>
      <c r="J11" s="249"/>
      <c r="K11" s="25"/>
      <c r="L11" s="23">
        <f>SUM(M11:Z11)</f>
        <v>0.64622783482559998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0.64622783482559998</v>
      </c>
      <c r="U11" s="25">
        <v>0</v>
      </c>
      <c r="V11" s="25"/>
      <c r="W11" s="22"/>
      <c r="X11" s="22"/>
      <c r="Y11" s="22"/>
      <c r="Z11" s="25"/>
      <c r="AA11" s="23">
        <v>238.91825984976205</v>
      </c>
      <c r="AB11" s="26">
        <f>SUM(AC11:AM11)</f>
        <v>15.12306264666007</v>
      </c>
      <c r="AC11" s="27"/>
      <c r="AD11" s="25"/>
      <c r="AE11" s="25">
        <v>4.8150185554285718</v>
      </c>
      <c r="AF11" s="25"/>
      <c r="AG11" s="25"/>
      <c r="AH11" s="25">
        <v>10.308044091231498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256.84635827185951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40.685172399999999</v>
      </c>
      <c r="AP12" s="26"/>
      <c r="AQ12" s="29">
        <f t="shared" si="0"/>
        <v>40.685172399999999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12.263928063157895</v>
      </c>
      <c r="I13" s="24">
        <v>12.263928063157895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12.263928063157895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2897.3086503816021</v>
      </c>
      <c r="M14" s="76">
        <v>2840.2989915783996</v>
      </c>
      <c r="N14" s="76">
        <v>57.00965880320242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22.07456161640226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6.616797</v>
      </c>
      <c r="AP14" s="79"/>
      <c r="AQ14" s="82">
        <f t="shared" si="0"/>
        <v>2926.0000089980044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8">SUM(C16:C20)</f>
        <v>0</v>
      </c>
      <c r="D15" s="85">
        <f t="shared" si="8"/>
        <v>0</v>
      </c>
      <c r="E15" s="86">
        <f t="shared" si="8"/>
        <v>0</v>
      </c>
      <c r="F15" s="87">
        <f t="shared" si="8"/>
        <v>0</v>
      </c>
      <c r="G15" s="87">
        <f t="shared" si="8"/>
        <v>0</v>
      </c>
      <c r="H15" s="88">
        <f t="shared" si="8"/>
        <v>11.65073166</v>
      </c>
      <c r="I15" s="85">
        <f t="shared" si="8"/>
        <v>0</v>
      </c>
      <c r="J15" s="302">
        <f t="shared" si="8"/>
        <v>0</v>
      </c>
      <c r="K15" s="86">
        <f t="shared" si="8"/>
        <v>11.65073166</v>
      </c>
      <c r="L15" s="88">
        <f t="shared" si="8"/>
        <v>2980.4432790539668</v>
      </c>
      <c r="M15" s="86">
        <f t="shared" si="8"/>
        <v>0</v>
      </c>
      <c r="N15" s="86">
        <f t="shared" si="8"/>
        <v>0</v>
      </c>
      <c r="O15" s="86">
        <f t="shared" si="8"/>
        <v>106.21538341070689</v>
      </c>
      <c r="P15" s="86">
        <f t="shared" si="8"/>
        <v>634.71915518888886</v>
      </c>
      <c r="Q15" s="86">
        <f t="shared" si="8"/>
        <v>272.55930045343996</v>
      </c>
      <c r="R15" s="86">
        <f t="shared" si="8"/>
        <v>0</v>
      </c>
      <c r="S15" s="86">
        <f t="shared" si="8"/>
        <v>773.58893525706208</v>
      </c>
      <c r="T15" s="86">
        <f t="shared" si="8"/>
        <v>40.980277287154053</v>
      </c>
      <c r="U15" s="86">
        <f t="shared" si="8"/>
        <v>1120.4398801846155</v>
      </c>
      <c r="V15" s="86">
        <f t="shared" si="8"/>
        <v>0</v>
      </c>
      <c r="W15" s="87">
        <f t="shared" si="8"/>
        <v>31.940347272099444</v>
      </c>
      <c r="X15" s="87">
        <f t="shared" si="8"/>
        <v>0</v>
      </c>
      <c r="Y15" s="87">
        <f t="shared" si="8"/>
        <v>0</v>
      </c>
      <c r="Z15" s="86">
        <f t="shared" si="8"/>
        <v>0</v>
      </c>
      <c r="AA15" s="88">
        <f t="shared" si="8"/>
        <v>0</v>
      </c>
      <c r="AB15" s="89">
        <f t="shared" si="8"/>
        <v>0</v>
      </c>
      <c r="AC15" s="90">
        <f t="shared" si="8"/>
        <v>0</v>
      </c>
      <c r="AD15" s="86">
        <f t="shared" si="8"/>
        <v>0</v>
      </c>
      <c r="AE15" s="86">
        <f t="shared" si="8"/>
        <v>0</v>
      </c>
      <c r="AF15" s="86">
        <f t="shared" si="8"/>
        <v>0</v>
      </c>
      <c r="AG15" s="143">
        <f t="shared" si="8"/>
        <v>0</v>
      </c>
      <c r="AH15" s="143">
        <f t="shared" si="8"/>
        <v>0</v>
      </c>
      <c r="AI15" s="143">
        <f t="shared" si="8"/>
        <v>0</v>
      </c>
      <c r="AJ15" s="143">
        <f t="shared" ref="AJ15" si="9">SUM(AJ16:AJ20)</f>
        <v>0</v>
      </c>
      <c r="AK15" s="85">
        <f t="shared" si="8"/>
        <v>0</v>
      </c>
      <c r="AL15" s="85">
        <f t="shared" si="8"/>
        <v>0</v>
      </c>
      <c r="AM15" s="87">
        <f t="shared" si="8"/>
        <v>0</v>
      </c>
      <c r="AN15" s="88">
        <f t="shared" si="8"/>
        <v>0</v>
      </c>
      <c r="AO15" s="88">
        <f t="shared" si="8"/>
        <v>1582.4337857810206</v>
      </c>
      <c r="AP15" s="89">
        <f t="shared" si="8"/>
        <v>0</v>
      </c>
      <c r="AQ15" s="91">
        <f t="shared" si="0"/>
        <v>4574.5277964949873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1392.0871630662095</v>
      </c>
      <c r="AP16" s="67"/>
      <c r="AQ16" s="92">
        <f>C16+H16+L16+AA16+AO16+AP16</f>
        <v>1392.0871630662095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164.37112982063636</v>
      </c>
      <c r="AP17" s="26"/>
      <c r="AQ17" s="29">
        <f>C17+H17+L17+AA17+AO17+AP17</f>
        <v>164.37112982063636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25.975492894174756</v>
      </c>
      <c r="AP18" s="26"/>
      <c r="AQ18" s="29">
        <f t="shared" si="0"/>
        <v>25.975492894174756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11.65073166</v>
      </c>
      <c r="I19" s="24"/>
      <c r="J19" s="25"/>
      <c r="K19" s="25">
        <v>11.65073166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11.65073166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2980.4432790539668</v>
      </c>
      <c r="M20" s="76"/>
      <c r="N20" s="76"/>
      <c r="O20" s="76">
        <v>106.21538341070689</v>
      </c>
      <c r="P20" s="76">
        <v>634.71915518888886</v>
      </c>
      <c r="Q20" s="76">
        <v>272.55930045343996</v>
      </c>
      <c r="R20" s="76">
        <v>0</v>
      </c>
      <c r="S20" s="76">
        <v>773.58893525706208</v>
      </c>
      <c r="T20" s="76">
        <v>40.980277287154053</v>
      </c>
      <c r="U20" s="76">
        <v>1120.4398801846155</v>
      </c>
      <c r="V20" s="76"/>
      <c r="W20" s="77">
        <v>31.940347272099444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2980.4432790539668</v>
      </c>
      <c r="AS20" s="294"/>
    </row>
    <row r="21" spans="1:45" ht="12.75" customHeight="1">
      <c r="A21" s="93" t="s">
        <v>7</v>
      </c>
      <c r="B21" s="94"/>
      <c r="C21" s="95">
        <f>SUM(C22:C24)</f>
        <v>18.942203911152891</v>
      </c>
      <c r="D21" s="96">
        <f>SUM(D22:D24)</f>
        <v>-18.808591153800002</v>
      </c>
      <c r="E21" s="97">
        <f>SUM(E22:E24)</f>
        <v>37.907457894552891</v>
      </c>
      <c r="F21" s="98">
        <f>SUM(F22:F24)</f>
        <v>0</v>
      </c>
      <c r="G21" s="98">
        <f>SUM(G22:G24)</f>
        <v>-0.15666282959999997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-65.657483633091402</v>
      </c>
      <c r="M21" s="97">
        <f t="shared" ref="M21:AQ21" si="10">SUM(M22:M24)</f>
        <v>0</v>
      </c>
      <c r="N21" s="97">
        <f t="shared" si="10"/>
        <v>63.178341808799999</v>
      </c>
      <c r="O21" s="97">
        <f t="shared" si="10"/>
        <v>0</v>
      </c>
      <c r="P21" s="97">
        <f t="shared" si="10"/>
        <v>-8.2409700000003069E-2</v>
      </c>
      <c r="Q21" s="97">
        <f t="shared" si="10"/>
        <v>299.07753558592003</v>
      </c>
      <c r="R21" s="97">
        <f t="shared" si="10"/>
        <v>-298.42588881455993</v>
      </c>
      <c r="S21" s="97">
        <f t="shared" si="10"/>
        <v>-0.68706419971751387</v>
      </c>
      <c r="T21" s="97">
        <f t="shared" si="10"/>
        <v>0</v>
      </c>
      <c r="U21" s="97">
        <f t="shared" si="10"/>
        <v>-100.41552457278112</v>
      </c>
      <c r="V21" s="97">
        <f t="shared" si="10"/>
        <v>-19.098866740752886</v>
      </c>
      <c r="W21" s="98">
        <f t="shared" si="10"/>
        <v>-9.2036070000000016</v>
      </c>
      <c r="X21" s="98">
        <f t="shared" si="10"/>
        <v>0</v>
      </c>
      <c r="Y21" s="98">
        <f t="shared" si="10"/>
        <v>0</v>
      </c>
      <c r="Z21" s="97">
        <f t="shared" si="10"/>
        <v>0</v>
      </c>
      <c r="AA21" s="99">
        <f t="shared" si="10"/>
        <v>5.1331650121439996</v>
      </c>
      <c r="AB21" s="100">
        <f t="shared" si="10"/>
        <v>-1145.4813375069286</v>
      </c>
      <c r="AC21" s="101">
        <f t="shared" si="10"/>
        <v>-81.07662757111072</v>
      </c>
      <c r="AD21" s="97">
        <f t="shared" si="10"/>
        <v>-1003.6741208633264</v>
      </c>
      <c r="AE21" s="97">
        <f t="shared" si="10"/>
        <v>0</v>
      </c>
      <c r="AF21" s="97">
        <f t="shared" si="10"/>
        <v>0</v>
      </c>
      <c r="AG21" s="175">
        <f t="shared" si="10"/>
        <v>0</v>
      </c>
      <c r="AH21" s="175">
        <f t="shared" si="10"/>
        <v>-5.1331650121439996</v>
      </c>
      <c r="AI21" s="175">
        <f t="shared" si="10"/>
        <v>0</v>
      </c>
      <c r="AJ21" s="175">
        <f t="shared" si="10"/>
        <v>0</v>
      </c>
      <c r="AK21" s="96">
        <f t="shared" si="10"/>
        <v>-55.597424060347606</v>
      </c>
      <c r="AL21" s="175">
        <f t="shared" si="10"/>
        <v>0</v>
      </c>
      <c r="AM21" s="98">
        <f t="shared" si="10"/>
        <v>0</v>
      </c>
      <c r="AN21" s="115">
        <f t="shared" si="10"/>
        <v>0</v>
      </c>
      <c r="AO21" s="99">
        <f t="shared" si="10"/>
        <v>1140.3481724947846</v>
      </c>
      <c r="AP21" s="100">
        <f t="shared" si="10"/>
        <v>0</v>
      </c>
      <c r="AQ21" s="102">
        <f t="shared" si="10"/>
        <v>-46.715279721938515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-1140.3481724947846</v>
      </c>
      <c r="AC22" s="68">
        <f>-AC2</f>
        <v>-81.07662757111072</v>
      </c>
      <c r="AD22" s="64">
        <f>-AD2</f>
        <v>-1003.6741208633264</v>
      </c>
      <c r="AE22" s="64"/>
      <c r="AF22" s="64"/>
      <c r="AG22" s="127"/>
      <c r="AH22" s="127"/>
      <c r="AI22" s="127"/>
      <c r="AJ22" s="127"/>
      <c r="AK22" s="63">
        <v>-55.597424060347606</v>
      </c>
      <c r="AL22" s="127"/>
      <c r="AM22" s="65"/>
      <c r="AN22" s="70"/>
      <c r="AO22" s="66">
        <f>-(C22+H22+L22+AA22+AB22)</f>
        <v>1140.3481724947846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18.942203911152891</v>
      </c>
      <c r="D24" s="207">
        <v>-18.808591153800002</v>
      </c>
      <c r="E24" s="36">
        <f>-D24-V24</f>
        <v>37.907457894552891</v>
      </c>
      <c r="F24" s="33"/>
      <c r="G24" s="33">
        <v>-0.15666282959999997</v>
      </c>
      <c r="H24" s="34"/>
      <c r="I24" s="39"/>
      <c r="J24" s="36"/>
      <c r="K24" s="36"/>
      <c r="L24" s="34">
        <f>SUM(N24:Z24)</f>
        <v>-65.657483633091402</v>
      </c>
      <c r="M24" s="36"/>
      <c r="N24" s="36">
        <v>63.178341808799999</v>
      </c>
      <c r="O24" s="36"/>
      <c r="P24" s="36">
        <v>-8.2409700000003069E-2</v>
      </c>
      <c r="Q24" s="36">
        <v>299.07753558592003</v>
      </c>
      <c r="R24" s="36">
        <v>-298.42588881455993</v>
      </c>
      <c r="S24" s="36">
        <v>-0.68706419971751387</v>
      </c>
      <c r="T24" s="36"/>
      <c r="U24" s="36">
        <v>-100.41552457278112</v>
      </c>
      <c r="V24" s="33">
        <v>-19.098866740752886</v>
      </c>
      <c r="W24" s="33">
        <v>-9.2036070000000016</v>
      </c>
      <c r="X24" s="33"/>
      <c r="Y24" s="33"/>
      <c r="Z24" s="36"/>
      <c r="AA24" s="34">
        <f>-AH24</f>
        <v>5.1331650121439996</v>
      </c>
      <c r="AB24" s="34">
        <f>SUM(AC24:AM24)</f>
        <v>-5.1331650121439996</v>
      </c>
      <c r="AC24" s="38"/>
      <c r="AD24" s="36"/>
      <c r="AE24" s="36"/>
      <c r="AF24" s="36"/>
      <c r="AG24" s="36"/>
      <c r="AH24" s="36">
        <v>-5.1331650121439996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-46.715279721938515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3.5714366239960023</v>
      </c>
      <c r="I25" s="104">
        <v>3.5714366239960023</v>
      </c>
      <c r="J25" s="258"/>
      <c r="K25" s="105"/>
      <c r="L25" s="88">
        <f>SUM(O25:Z25)</f>
        <v>107.8071285157817</v>
      </c>
      <c r="M25" s="105"/>
      <c r="N25" s="105"/>
      <c r="O25" s="105">
        <v>107.71403422898618</v>
      </c>
      <c r="P25" s="105"/>
      <c r="Q25" s="105"/>
      <c r="R25" s="105"/>
      <c r="S25" s="105">
        <v>0</v>
      </c>
      <c r="T25" s="105">
        <v>1.8276471195184864E-3</v>
      </c>
      <c r="U25" s="105">
        <v>9.126663967600554E-2</v>
      </c>
      <c r="V25" s="105"/>
      <c r="W25" s="104"/>
      <c r="X25" s="104"/>
      <c r="Y25" s="104"/>
      <c r="Z25" s="105"/>
      <c r="AA25" s="88">
        <v>53.316584927324229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271.78872707556417</v>
      </c>
      <c r="AP25" s="89"/>
      <c r="AQ25" s="107">
        <f>C25+H25+L25+AA25+AB25+AN25+AO25+AP25</f>
        <v>436.48387714266607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11">C7-C9+C15+C21-C25</f>
        <v>142.29417033648627</v>
      </c>
      <c r="D26" s="108">
        <f t="shared" si="11"/>
        <v>51.010225185290629</v>
      </c>
      <c r="E26" s="46">
        <f t="shared" si="11"/>
        <v>82.637267168800889</v>
      </c>
      <c r="F26" s="46">
        <f t="shared" si="11"/>
        <v>0</v>
      </c>
      <c r="G26" s="46">
        <f t="shared" si="11"/>
        <v>8.6466779823947721</v>
      </c>
      <c r="H26" s="47">
        <f t="shared" si="11"/>
        <v>140.16813437829296</v>
      </c>
      <c r="I26" s="108">
        <f t="shared" si="11"/>
        <v>2.5923292992668934E-5</v>
      </c>
      <c r="J26" s="259">
        <f t="shared" si="11"/>
        <v>127.70399999999999</v>
      </c>
      <c r="K26" s="46">
        <f t="shared" si="11"/>
        <v>12.464108455</v>
      </c>
      <c r="L26" s="47">
        <f t="shared" si="11"/>
        <v>6958.9981505159385</v>
      </c>
      <c r="M26" s="46">
        <f t="shared" si="11"/>
        <v>0</v>
      </c>
      <c r="N26" s="46">
        <f t="shared" si="11"/>
        <v>8.5693023975821347E-3</v>
      </c>
      <c r="O26" s="46">
        <f t="shared" si="11"/>
        <v>-1.4986508182792875</v>
      </c>
      <c r="P26" s="46">
        <f t="shared" si="11"/>
        <v>741.99908308888882</v>
      </c>
      <c r="Q26" s="46">
        <f t="shared" si="11"/>
        <v>784.45308643520002</v>
      </c>
      <c r="R26" s="46">
        <f t="shared" si="11"/>
        <v>1121.7869344473597</v>
      </c>
      <c r="S26" s="46">
        <f t="shared" si="11"/>
        <v>28.217305133231644</v>
      </c>
      <c r="T26" s="46">
        <f t="shared" si="11"/>
        <v>216.62486658557452</v>
      </c>
      <c r="U26" s="46">
        <f t="shared" si="11"/>
        <v>3732.2712553706265</v>
      </c>
      <c r="V26" s="46">
        <f t="shared" si="11"/>
        <v>114.12381188405327</v>
      </c>
      <c r="W26" s="46">
        <f t="shared" si="11"/>
        <v>-0.30379851795580493</v>
      </c>
      <c r="X26" s="46">
        <f t="shared" si="11"/>
        <v>175.51919165262552</v>
      </c>
      <c r="Y26" s="46">
        <f t="shared" si="11"/>
        <v>0.60958626024047124</v>
      </c>
      <c r="Z26" s="46">
        <f t="shared" si="11"/>
        <v>45.18690969197479</v>
      </c>
      <c r="AA26" s="47">
        <f t="shared" si="11"/>
        <v>1658.5542162601953</v>
      </c>
      <c r="AB26" s="45">
        <f t="shared" si="11"/>
        <v>617.23448846109409</v>
      </c>
      <c r="AC26" s="58">
        <f t="shared" si="11"/>
        <v>0</v>
      </c>
      <c r="AD26" s="54">
        <f t="shared" si="11"/>
        <v>0</v>
      </c>
      <c r="AE26" s="54">
        <f t="shared" si="11"/>
        <v>143.12084191307122</v>
      </c>
      <c r="AF26" s="54">
        <f t="shared" si="11"/>
        <v>58.558532078413791</v>
      </c>
      <c r="AG26" s="54">
        <f t="shared" si="11"/>
        <v>0</v>
      </c>
      <c r="AH26" s="54">
        <f t="shared" si="11"/>
        <v>12.194294389801241</v>
      </c>
      <c r="AI26" s="54">
        <f t="shared" si="11"/>
        <v>268.52768070767632</v>
      </c>
      <c r="AJ26" s="54">
        <f t="shared" si="11"/>
        <v>33.294314644608001</v>
      </c>
      <c r="AK26" s="53">
        <f t="shared" si="11"/>
        <v>0</v>
      </c>
      <c r="AL26" s="53">
        <f t="shared" si="11"/>
        <v>14.100680542736976</v>
      </c>
      <c r="AM26" s="109">
        <f t="shared" si="11"/>
        <v>87.438144184786395</v>
      </c>
      <c r="AN26" s="47">
        <f t="shared" si="11"/>
        <v>74.805632451201433</v>
      </c>
      <c r="AO26" s="47">
        <f t="shared" si="11"/>
        <v>2685.3198392002409</v>
      </c>
      <c r="AP26" s="45">
        <f t="shared" si="11"/>
        <v>0</v>
      </c>
      <c r="AQ26" s="48">
        <f>C26+H26+L26+AA26+AB26+AN26+AO26+AP26</f>
        <v>12277.37463160345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12">C28</f>
        <v>0</v>
      </c>
      <c r="D27" s="53">
        <f t="shared" si="12"/>
        <v>0</v>
      </c>
      <c r="E27" s="54">
        <f t="shared" si="12"/>
        <v>0</v>
      </c>
      <c r="F27" s="55">
        <f t="shared" si="12"/>
        <v>0</v>
      </c>
      <c r="G27" s="55">
        <f t="shared" si="12"/>
        <v>0</v>
      </c>
      <c r="H27" s="56">
        <f t="shared" si="12"/>
        <v>0</v>
      </c>
      <c r="I27" s="53">
        <f t="shared" si="12"/>
        <v>0</v>
      </c>
      <c r="J27" s="250">
        <f t="shared" si="12"/>
        <v>0</v>
      </c>
      <c r="K27" s="54">
        <f t="shared" si="12"/>
        <v>0</v>
      </c>
      <c r="L27" s="56">
        <f t="shared" si="12"/>
        <v>221.31568760484078</v>
      </c>
      <c r="M27" s="54">
        <f t="shared" si="12"/>
        <v>0</v>
      </c>
      <c r="N27" s="54">
        <f t="shared" si="12"/>
        <v>0</v>
      </c>
      <c r="O27" s="54">
        <f t="shared" si="12"/>
        <v>0</v>
      </c>
      <c r="P27" s="54">
        <f t="shared" si="12"/>
        <v>0</v>
      </c>
      <c r="Q27" s="54">
        <f t="shared" si="12"/>
        <v>0</v>
      </c>
      <c r="R27" s="54">
        <f t="shared" si="12"/>
        <v>0</v>
      </c>
      <c r="S27" s="54">
        <f t="shared" si="12"/>
        <v>0</v>
      </c>
      <c r="T27" s="54">
        <f t="shared" si="12"/>
        <v>0</v>
      </c>
      <c r="U27" s="54">
        <f t="shared" si="12"/>
        <v>0</v>
      </c>
      <c r="V27" s="54">
        <f t="shared" si="12"/>
        <v>0</v>
      </c>
      <c r="W27" s="55"/>
      <c r="X27" s="55">
        <f t="shared" ref="X27:AQ27" si="13">X28</f>
        <v>175.51919165262552</v>
      </c>
      <c r="Y27" s="55">
        <f t="shared" si="13"/>
        <v>0.60958626024047124</v>
      </c>
      <c r="Z27" s="54">
        <f t="shared" si="13"/>
        <v>45.18690969197479</v>
      </c>
      <c r="AA27" s="56">
        <f t="shared" si="13"/>
        <v>0</v>
      </c>
      <c r="AB27" s="57">
        <f t="shared" si="13"/>
        <v>0</v>
      </c>
      <c r="AC27" s="58">
        <f t="shared" si="13"/>
        <v>0</v>
      </c>
      <c r="AD27" s="54">
        <f t="shared" si="13"/>
        <v>0</v>
      </c>
      <c r="AE27" s="54">
        <f t="shared" si="13"/>
        <v>0</v>
      </c>
      <c r="AF27" s="54">
        <f t="shared" si="13"/>
        <v>0</v>
      </c>
      <c r="AG27" s="54">
        <f t="shared" si="13"/>
        <v>0</v>
      </c>
      <c r="AH27" s="54">
        <f t="shared" si="13"/>
        <v>0</v>
      </c>
      <c r="AI27" s="54">
        <f t="shared" si="13"/>
        <v>0</v>
      </c>
      <c r="AJ27" s="54">
        <f t="shared" si="13"/>
        <v>0</v>
      </c>
      <c r="AK27" s="53">
        <f t="shared" si="13"/>
        <v>0</v>
      </c>
      <c r="AL27" s="53">
        <f t="shared" si="13"/>
        <v>0</v>
      </c>
      <c r="AM27" s="55">
        <f t="shared" si="13"/>
        <v>0</v>
      </c>
      <c r="AN27" s="56">
        <f t="shared" si="13"/>
        <v>0</v>
      </c>
      <c r="AO27" s="56">
        <f t="shared" si="13"/>
        <v>0</v>
      </c>
      <c r="AP27" s="57">
        <f t="shared" si="13"/>
        <v>0</v>
      </c>
      <c r="AQ27" s="111">
        <f t="shared" si="13"/>
        <v>221.31568760484078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221.31568760484078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175.51919165262552</v>
      </c>
      <c r="Y28" s="98">
        <f>Y26</f>
        <v>0.60958626024047124</v>
      </c>
      <c r="Z28" s="97">
        <f>Z26</f>
        <v>45.18690969197479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>C28+H28+L28+AA28+AB28+AN28+AO28+AP28</f>
        <v>221.31568760484078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14">C30+C45+C56+C58+C65+C70+C71</f>
        <v>150.6056570125009</v>
      </c>
      <c r="D29" s="53">
        <f t="shared" si="14"/>
        <v>52.740121897803661</v>
      </c>
      <c r="E29" s="54">
        <f t="shared" si="14"/>
        <v>90.154634548391641</v>
      </c>
      <c r="F29" s="55">
        <f t="shared" si="14"/>
        <v>0</v>
      </c>
      <c r="G29" s="55">
        <f t="shared" si="14"/>
        <v>7.716273766305572</v>
      </c>
      <c r="H29" s="56">
        <f t="shared" si="14"/>
        <v>139.7712457975</v>
      </c>
      <c r="I29" s="53">
        <f t="shared" si="14"/>
        <v>0</v>
      </c>
      <c r="J29" s="251">
        <f t="shared" si="14"/>
        <v>127.70399999999999</v>
      </c>
      <c r="K29" s="53">
        <f t="shared" si="14"/>
        <v>12.067245797500005</v>
      </c>
      <c r="L29" s="56">
        <f t="shared" si="14"/>
        <v>6730.799530150417</v>
      </c>
      <c r="M29" s="54">
        <f t="shared" si="14"/>
        <v>0</v>
      </c>
      <c r="N29" s="54">
        <f t="shared" si="14"/>
        <v>0</v>
      </c>
      <c r="O29" s="54">
        <f t="shared" si="14"/>
        <v>0</v>
      </c>
      <c r="P29" s="54">
        <f t="shared" si="14"/>
        <v>743.47951513333317</v>
      </c>
      <c r="Q29" s="54">
        <f t="shared" si="14"/>
        <v>785.41930329408012</v>
      </c>
      <c r="R29" s="54">
        <f t="shared" si="14"/>
        <v>1148.6498392512001</v>
      </c>
      <c r="S29" s="54">
        <f t="shared" si="14"/>
        <v>16.818518865913941</v>
      </c>
      <c r="T29" s="54">
        <f t="shared" si="14"/>
        <v>207.63076481164487</v>
      </c>
      <c r="U29" s="54">
        <f t="shared" si="14"/>
        <v>3713.8524396799166</v>
      </c>
      <c r="V29" s="54">
        <f t="shared" si="14"/>
        <v>114.94914911432889</v>
      </c>
      <c r="W29" s="55">
        <f t="shared" si="14"/>
        <v>0</v>
      </c>
      <c r="X29" s="55">
        <f t="shared" si="14"/>
        <v>0</v>
      </c>
      <c r="Y29" s="55">
        <f t="shared" si="14"/>
        <v>0</v>
      </c>
      <c r="Z29" s="53">
        <f t="shared" si="14"/>
        <v>0</v>
      </c>
      <c r="AA29" s="47">
        <f t="shared" si="14"/>
        <v>1654.7368118476957</v>
      </c>
      <c r="AB29" s="57">
        <f t="shared" si="14"/>
        <v>624.68774067004006</v>
      </c>
      <c r="AC29" s="58">
        <f t="shared" si="14"/>
        <v>0</v>
      </c>
      <c r="AD29" s="54">
        <f t="shared" si="14"/>
        <v>0</v>
      </c>
      <c r="AE29" s="54">
        <f t="shared" si="14"/>
        <v>150.55499257688135</v>
      </c>
      <c r="AF29" s="54">
        <f t="shared" si="14"/>
        <v>58.558532078413776</v>
      </c>
      <c r="AG29" s="54">
        <f t="shared" si="14"/>
        <v>0</v>
      </c>
      <c r="AH29" s="54">
        <f t="shared" si="14"/>
        <v>12.194294389801243</v>
      </c>
      <c r="AI29" s="54">
        <f t="shared" si="14"/>
        <v>269.06581362297231</v>
      </c>
      <c r="AJ29" s="54">
        <f t="shared" si="14"/>
        <v>32.775283274448</v>
      </c>
      <c r="AK29" s="57">
        <f t="shared" si="14"/>
        <v>0</v>
      </c>
      <c r="AL29" s="57">
        <f t="shared" si="14"/>
        <v>14.100680542736976</v>
      </c>
      <c r="AM29" s="57">
        <f t="shared" si="14"/>
        <v>87.438144184786395</v>
      </c>
      <c r="AN29" s="57">
        <f t="shared" si="14"/>
        <v>74.805632451201447</v>
      </c>
      <c r="AO29" s="56">
        <f t="shared" si="14"/>
        <v>2714.6504435836505</v>
      </c>
      <c r="AP29" s="57">
        <f t="shared" si="14"/>
        <v>0</v>
      </c>
      <c r="AQ29" s="48">
        <f t="shared" si="14"/>
        <v>12090.057061513007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52.337342586591006</v>
      </c>
      <c r="D30" s="120">
        <v>52.337342586591006</v>
      </c>
      <c r="E30" s="120">
        <v>5.3732000000000016E-3</v>
      </c>
      <c r="F30" s="121"/>
      <c r="G30" s="121"/>
      <c r="H30" s="122">
        <f>SUM(H31:H44)</f>
        <v>0</v>
      </c>
      <c r="I30" s="119">
        <f t="shared" ref="I30:K30" si="15">SUM(I31:I44)</f>
        <v>0</v>
      </c>
      <c r="J30" s="120">
        <f t="shared" si="15"/>
        <v>0</v>
      </c>
      <c r="K30" s="120">
        <f t="shared" si="15"/>
        <v>0</v>
      </c>
      <c r="L30" s="122">
        <f>SUM(L31:L44)</f>
        <v>336.62724729391584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379">
        <v>5.9880802228237213</v>
      </c>
      <c r="R30" s="120">
        <f>SUM(R31:R44)</f>
        <v>0</v>
      </c>
      <c r="S30" s="379">
        <v>16.609215742956074</v>
      </c>
      <c r="T30" s="379">
        <v>87.23189139325136</v>
      </c>
      <c r="U30" s="379">
        <v>113.82933900817983</v>
      </c>
      <c r="V30" s="120">
        <v>112.96872092670488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380">
        <v>849.48458329972527</v>
      </c>
      <c r="AB30" s="123">
        <f t="shared" ref="AB30:AN30" si="16">SUM(AB31:AB44)</f>
        <v>171.35341286445697</v>
      </c>
      <c r="AC30" s="176">
        <f t="shared" si="16"/>
        <v>0</v>
      </c>
      <c r="AD30" s="120">
        <f t="shared" si="16"/>
        <v>0</v>
      </c>
      <c r="AE30" s="120">
        <f t="shared" si="16"/>
        <v>107.24075568681843</v>
      </c>
      <c r="AF30" s="120">
        <f t="shared" ref="AF30" si="17">SUM(AF31:AF44)</f>
        <v>58.558532078413776</v>
      </c>
      <c r="AG30" s="120">
        <f t="shared" si="16"/>
        <v>0</v>
      </c>
      <c r="AH30" s="120">
        <f t="shared" si="16"/>
        <v>5.5541250992247617</v>
      </c>
      <c r="AI30" s="120">
        <f t="shared" si="16"/>
        <v>0</v>
      </c>
      <c r="AJ30" s="120">
        <f t="shared" ref="AJ30" si="18">SUM(AJ31:AJ44)</f>
        <v>0</v>
      </c>
      <c r="AK30" s="120">
        <f t="shared" si="16"/>
        <v>0</v>
      </c>
      <c r="AL30" s="120">
        <f t="shared" ref="AL30" si="19">SUM(AL31:AL44)</f>
        <v>0</v>
      </c>
      <c r="AM30" s="228">
        <f t="shared" si="16"/>
        <v>0</v>
      </c>
      <c r="AN30" s="119">
        <f t="shared" si="16"/>
        <v>74.805632451201447</v>
      </c>
      <c r="AO30" s="380">
        <v>576.68475325033137</v>
      </c>
      <c r="AP30" s="123">
        <f>SUM(AP31:AP44)</f>
        <v>0</v>
      </c>
      <c r="AQ30" s="59">
        <f t="shared" ref="AQ30:AQ72" si="20">C30+H30+L30+AA30+AB30+AN30+AO30+AP30</f>
        <v>2061.2929717462221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21">SUM(D31:G31)</f>
        <v>0</v>
      </c>
      <c r="D31" s="68">
        <v>0</v>
      </c>
      <c r="E31" s="223"/>
      <c r="F31" s="223"/>
      <c r="G31" s="351"/>
      <c r="H31" s="129">
        <f t="shared" ref="H31:H43" si="22">SUM(I31:K31)</f>
        <v>0</v>
      </c>
      <c r="I31" s="126"/>
      <c r="J31" s="254"/>
      <c r="K31" s="127"/>
      <c r="L31" s="129">
        <f t="shared" ref="L31:L43" si="23">SUM(M31:Z31)</f>
        <v>7.1164638111067005</v>
      </c>
      <c r="M31" s="127"/>
      <c r="N31" s="127"/>
      <c r="O31" s="127"/>
      <c r="P31" s="128"/>
      <c r="Q31" s="353">
        <v>0.14667852810042276</v>
      </c>
      <c r="R31" s="223"/>
      <c r="S31" s="353">
        <v>0</v>
      </c>
      <c r="T31" s="353">
        <v>7.2734286832238136E-3</v>
      </c>
      <c r="U31" s="353">
        <v>6.9625118543230542</v>
      </c>
      <c r="V31" s="69">
        <v>0</v>
      </c>
      <c r="W31" s="223"/>
      <c r="X31" s="126"/>
      <c r="Y31" s="128"/>
      <c r="Z31" s="127"/>
      <c r="AA31" s="356">
        <v>0</v>
      </c>
      <c r="AB31" s="131">
        <f t="shared" ref="AB31:AB43" si="24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356">
        <v>24.46189330896625</v>
      </c>
      <c r="AP31" s="131"/>
      <c r="AQ31" s="71">
        <f t="shared" si="20"/>
        <v>31.578357120072951</v>
      </c>
    </row>
    <row r="32" spans="1:45" ht="12.75" customHeight="1">
      <c r="A32" s="166" t="s">
        <v>110</v>
      </c>
      <c r="B32" s="206" t="s">
        <v>122</v>
      </c>
      <c r="C32" s="19">
        <f t="shared" si="21"/>
        <v>0</v>
      </c>
      <c r="D32" s="27">
        <v>0</v>
      </c>
      <c r="E32" s="212"/>
      <c r="F32" s="212"/>
      <c r="G32" s="350"/>
      <c r="H32" s="23">
        <f t="shared" si="22"/>
        <v>0</v>
      </c>
      <c r="I32" s="24">
        <v>0</v>
      </c>
      <c r="J32" s="249"/>
      <c r="K32" s="25"/>
      <c r="L32" s="23">
        <f t="shared" si="23"/>
        <v>81.682157426906102</v>
      </c>
      <c r="M32" s="25"/>
      <c r="N32" s="25"/>
      <c r="O32" s="25"/>
      <c r="P32" s="128"/>
      <c r="Q32" s="354">
        <v>1.5853336804278571</v>
      </c>
      <c r="R32" s="212"/>
      <c r="S32" s="354">
        <v>11.010809608719059</v>
      </c>
      <c r="T32" s="354">
        <v>52.743268096397486</v>
      </c>
      <c r="U32" s="354">
        <v>16.342746041361703</v>
      </c>
      <c r="V32" s="212">
        <v>0</v>
      </c>
      <c r="W32" s="212"/>
      <c r="X32" s="24"/>
      <c r="Y32" s="22"/>
      <c r="Z32" s="25"/>
      <c r="AA32" s="357">
        <v>277.26688700610873</v>
      </c>
      <c r="AB32" s="26">
        <f t="shared" si="24"/>
        <v>10.802993960220313</v>
      </c>
      <c r="AC32" s="27"/>
      <c r="AD32" s="25"/>
      <c r="AE32" s="25">
        <v>5.2488688609955503</v>
      </c>
      <c r="AF32" s="25"/>
      <c r="AG32" s="127"/>
      <c r="AH32" s="127">
        <v>5.5541250992247617</v>
      </c>
      <c r="AI32" s="127"/>
      <c r="AJ32" s="127"/>
      <c r="AK32" s="24"/>
      <c r="AL32" s="22"/>
      <c r="AM32" s="25"/>
      <c r="AN32" s="28"/>
      <c r="AO32" s="357">
        <v>95.32858253790053</v>
      </c>
      <c r="AP32" s="26"/>
      <c r="AQ32" s="29">
        <f t="shared" si="20"/>
        <v>465.08062093113563</v>
      </c>
    </row>
    <row r="33" spans="1:45" ht="12.75" customHeight="1">
      <c r="A33" s="166" t="s">
        <v>16</v>
      </c>
      <c r="B33" s="133" t="s">
        <v>14</v>
      </c>
      <c r="C33" s="19">
        <f t="shared" si="21"/>
        <v>0</v>
      </c>
      <c r="D33" s="27">
        <v>0</v>
      </c>
      <c r="E33" s="212"/>
      <c r="F33" s="212"/>
      <c r="G33" s="350"/>
      <c r="H33" s="23">
        <f t="shared" si="22"/>
        <v>0</v>
      </c>
      <c r="I33" s="24"/>
      <c r="J33" s="249"/>
      <c r="K33" s="25"/>
      <c r="L33" s="23">
        <f t="shared" si="23"/>
        <v>6.0391658068963565</v>
      </c>
      <c r="M33" s="25"/>
      <c r="N33" s="25"/>
      <c r="O33" s="25"/>
      <c r="P33" s="128"/>
      <c r="Q33" s="354">
        <v>0.14065064338396704</v>
      </c>
      <c r="R33" s="212"/>
      <c r="S33" s="354">
        <v>0</v>
      </c>
      <c r="T33" s="354">
        <v>5.631452157986037</v>
      </c>
      <c r="U33" s="354">
        <v>0.26706300552635193</v>
      </c>
      <c r="V33" s="212">
        <v>0</v>
      </c>
      <c r="W33" s="212"/>
      <c r="X33" s="24"/>
      <c r="Y33" s="22"/>
      <c r="Z33" s="25"/>
      <c r="AA33" s="357">
        <v>10.479084091288586</v>
      </c>
      <c r="AB33" s="26">
        <f t="shared" si="24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357">
        <v>3.8524496999909701</v>
      </c>
      <c r="AP33" s="26"/>
      <c r="AQ33" s="29">
        <f t="shared" si="20"/>
        <v>20.370699598175911</v>
      </c>
    </row>
    <row r="34" spans="1:45" ht="12.75" customHeight="1">
      <c r="A34" s="166" t="s">
        <v>18</v>
      </c>
      <c r="B34" s="133" t="s">
        <v>123</v>
      </c>
      <c r="C34" s="19">
        <f t="shared" si="21"/>
        <v>0</v>
      </c>
      <c r="D34" s="27">
        <v>0</v>
      </c>
      <c r="E34" s="212"/>
      <c r="F34" s="212"/>
      <c r="G34" s="350"/>
      <c r="H34" s="23">
        <f t="shared" si="22"/>
        <v>0</v>
      </c>
      <c r="I34" s="24"/>
      <c r="J34" s="249"/>
      <c r="K34" s="25"/>
      <c r="L34" s="23">
        <f t="shared" si="23"/>
        <v>2.4124498532764713</v>
      </c>
      <c r="M34" s="25"/>
      <c r="N34" s="25"/>
      <c r="O34" s="25"/>
      <c r="P34" s="128"/>
      <c r="Q34" s="354">
        <v>9.6446155463291688E-2</v>
      </c>
      <c r="R34" s="212"/>
      <c r="S34" s="354">
        <v>0</v>
      </c>
      <c r="T34" s="354">
        <v>0.76552836890930642</v>
      </c>
      <c r="U34" s="354">
        <v>1.5504753289038733</v>
      </c>
      <c r="V34" s="212">
        <v>0</v>
      </c>
      <c r="W34" s="212"/>
      <c r="X34" s="24"/>
      <c r="Y34" s="22"/>
      <c r="Z34" s="25"/>
      <c r="AA34" s="357">
        <v>5.2828110372548736</v>
      </c>
      <c r="AB34" s="26">
        <f t="shared" si="24"/>
        <v>101.51212973091825</v>
      </c>
      <c r="AC34" s="27"/>
      <c r="AD34" s="25"/>
      <c r="AE34" s="25">
        <v>101.51212973091825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357">
        <v>24.298116648653963</v>
      </c>
      <c r="AP34" s="26"/>
      <c r="AQ34" s="29">
        <f t="shared" si="20"/>
        <v>133.50550727010355</v>
      </c>
    </row>
    <row r="35" spans="1:45" ht="12.75" customHeight="1">
      <c r="A35" s="166" t="s">
        <v>20</v>
      </c>
      <c r="B35" s="133" t="s">
        <v>124</v>
      </c>
      <c r="C35" s="19">
        <f t="shared" si="21"/>
        <v>0</v>
      </c>
      <c r="D35" s="27">
        <v>0</v>
      </c>
      <c r="E35" s="212"/>
      <c r="F35" s="212"/>
      <c r="G35" s="350"/>
      <c r="H35" s="23">
        <f t="shared" si="22"/>
        <v>0</v>
      </c>
      <c r="I35" s="24"/>
      <c r="J35" s="249"/>
      <c r="K35" s="25"/>
      <c r="L35" s="23">
        <f t="shared" si="23"/>
        <v>1.1579987747409812</v>
      </c>
      <c r="M35" s="25"/>
      <c r="N35" s="25"/>
      <c r="O35" s="25"/>
      <c r="P35" s="128"/>
      <c r="Q35" s="354">
        <v>8.6399680935865447E-2</v>
      </c>
      <c r="R35" s="212"/>
      <c r="S35" s="354">
        <v>0</v>
      </c>
      <c r="T35" s="354">
        <v>0.48368300743438364</v>
      </c>
      <c r="U35" s="354">
        <v>0.58791608637073212</v>
      </c>
      <c r="V35" s="212">
        <v>0</v>
      </c>
      <c r="W35" s="212"/>
      <c r="X35" s="24"/>
      <c r="Y35" s="22"/>
      <c r="Z35" s="25"/>
      <c r="AA35" s="357">
        <v>5.0611406648498996</v>
      </c>
      <c r="AB35" s="26">
        <f t="shared" si="24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357">
        <v>7.2970426846235972</v>
      </c>
      <c r="AP35" s="26"/>
      <c r="AQ35" s="29">
        <f t="shared" si="20"/>
        <v>13.516182124214478</v>
      </c>
    </row>
    <row r="36" spans="1:45" ht="12.75" customHeight="1">
      <c r="A36" s="166" t="s">
        <v>22</v>
      </c>
      <c r="B36" s="133" t="s">
        <v>125</v>
      </c>
      <c r="C36" s="19">
        <f t="shared" si="21"/>
        <v>0</v>
      </c>
      <c r="D36" s="132">
        <v>0</v>
      </c>
      <c r="E36" s="212"/>
      <c r="F36" s="212"/>
      <c r="G36" s="350"/>
      <c r="H36" s="23">
        <f t="shared" si="22"/>
        <v>0</v>
      </c>
      <c r="I36" s="24"/>
      <c r="J36" s="249"/>
      <c r="K36" s="25"/>
      <c r="L36" s="23">
        <f t="shared" si="23"/>
        <v>9.6907287868362548</v>
      </c>
      <c r="M36" s="25"/>
      <c r="N36" s="25"/>
      <c r="O36" s="25"/>
      <c r="P36" s="128"/>
      <c r="Q36" s="355">
        <v>0.12055769432911459</v>
      </c>
      <c r="R36" s="212"/>
      <c r="S36" s="355">
        <v>1.1435988378570001</v>
      </c>
      <c r="T36" s="355">
        <v>5.2605072951416227</v>
      </c>
      <c r="U36" s="355">
        <v>3.166064959508518</v>
      </c>
      <c r="V36" s="223">
        <v>0</v>
      </c>
      <c r="W36" s="212"/>
      <c r="X36" s="24"/>
      <c r="Y36" s="22"/>
      <c r="Z36" s="25"/>
      <c r="AA36" s="358">
        <v>107.84829442776888</v>
      </c>
      <c r="AB36" s="26">
        <f t="shared" si="24"/>
        <v>5.4822938074982216E-2</v>
      </c>
      <c r="AC36" s="27"/>
      <c r="AD36" s="25"/>
      <c r="AE36" s="25">
        <v>5.4822938074982216E-2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358">
        <v>82.640646169965365</v>
      </c>
      <c r="AP36" s="26"/>
      <c r="AQ36" s="29">
        <f t="shared" si="20"/>
        <v>200.23449232264548</v>
      </c>
    </row>
    <row r="37" spans="1:45" ht="12.75" customHeight="1">
      <c r="A37" s="166" t="s">
        <v>24</v>
      </c>
      <c r="B37" s="133" t="s">
        <v>126</v>
      </c>
      <c r="C37" s="19">
        <f t="shared" si="21"/>
        <v>0</v>
      </c>
      <c r="D37" s="27">
        <v>0</v>
      </c>
      <c r="E37" s="212"/>
      <c r="F37" s="212"/>
      <c r="G37" s="350"/>
      <c r="H37" s="23">
        <f t="shared" si="22"/>
        <v>0</v>
      </c>
      <c r="I37" s="24"/>
      <c r="J37" s="249"/>
      <c r="K37" s="25"/>
      <c r="L37" s="23">
        <f t="shared" si="23"/>
        <v>3.3341467017542237</v>
      </c>
      <c r="M37" s="25"/>
      <c r="N37" s="25"/>
      <c r="O37" s="25"/>
      <c r="P37" s="128"/>
      <c r="Q37" s="354">
        <v>0.32952436449957995</v>
      </c>
      <c r="R37" s="212"/>
      <c r="S37" s="354">
        <v>0</v>
      </c>
      <c r="T37" s="354">
        <v>2.1402063900386072</v>
      </c>
      <c r="U37" s="354">
        <v>0.86441594721603643</v>
      </c>
      <c r="V37" s="212">
        <v>0</v>
      </c>
      <c r="W37" s="212"/>
      <c r="X37" s="24"/>
      <c r="Y37" s="22"/>
      <c r="Z37" s="25"/>
      <c r="AA37" s="357">
        <v>4.9273396292541056</v>
      </c>
      <c r="AB37" s="26">
        <f t="shared" si="24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357">
        <v>19.821202392246466</v>
      </c>
      <c r="AP37" s="26"/>
      <c r="AQ37" s="29">
        <f t="shared" si="20"/>
        <v>28.082688723254797</v>
      </c>
    </row>
    <row r="38" spans="1:45" ht="12.75" customHeight="1">
      <c r="A38" s="166" t="s">
        <v>26</v>
      </c>
      <c r="B38" s="133" t="s">
        <v>127</v>
      </c>
      <c r="C38" s="19">
        <f t="shared" si="21"/>
        <v>52.337342586591006</v>
      </c>
      <c r="D38" s="27">
        <v>52.337342586591006</v>
      </c>
      <c r="E38" s="212"/>
      <c r="F38" s="212"/>
      <c r="G38" s="350"/>
      <c r="H38" s="23">
        <f t="shared" si="22"/>
        <v>0</v>
      </c>
      <c r="I38" s="24"/>
      <c r="J38" s="249"/>
      <c r="K38" s="25"/>
      <c r="L38" s="23">
        <f t="shared" si="23"/>
        <v>149.41901830890689</v>
      </c>
      <c r="M38" s="25"/>
      <c r="N38" s="25"/>
      <c r="O38" s="25"/>
      <c r="P38" s="128"/>
      <c r="Q38" s="354">
        <v>1.6787658935329208</v>
      </c>
      <c r="R38" s="212"/>
      <c r="S38" s="354">
        <v>0</v>
      </c>
      <c r="T38" s="354">
        <v>4.0149326331395452</v>
      </c>
      <c r="U38" s="354">
        <v>30.756598855529539</v>
      </c>
      <c r="V38" s="212">
        <v>112.96872092670488</v>
      </c>
      <c r="W38" s="212"/>
      <c r="X38" s="24"/>
      <c r="Y38" s="22"/>
      <c r="Z38" s="25"/>
      <c r="AA38" s="357">
        <v>20.852325572329754</v>
      </c>
      <c r="AB38" s="26">
        <f t="shared" si="24"/>
        <v>58.983466235243448</v>
      </c>
      <c r="AC38" s="27"/>
      <c r="AD38" s="25"/>
      <c r="AE38" s="25">
        <v>0.42493415682967073</v>
      </c>
      <c r="AF38" s="25">
        <v>58.558532078413776</v>
      </c>
      <c r="AG38" s="127"/>
      <c r="AH38" s="127"/>
      <c r="AI38" s="127"/>
      <c r="AJ38" s="127"/>
      <c r="AK38" s="24"/>
      <c r="AL38" s="22"/>
      <c r="AM38" s="25"/>
      <c r="AN38" s="28">
        <v>74.805632451201447</v>
      </c>
      <c r="AO38" s="357">
        <v>65.270810564328627</v>
      </c>
      <c r="AP38" s="26"/>
      <c r="AQ38" s="29">
        <f t="shared" si="20"/>
        <v>421.66859571860118</v>
      </c>
    </row>
    <row r="39" spans="1:45" ht="12.75" customHeight="1">
      <c r="A39" s="166" t="s">
        <v>28</v>
      </c>
      <c r="B39" s="133" t="s">
        <v>128</v>
      </c>
      <c r="C39" s="19">
        <f t="shared" si="21"/>
        <v>0</v>
      </c>
      <c r="D39" s="27">
        <v>0</v>
      </c>
      <c r="E39" s="212"/>
      <c r="F39" s="212"/>
      <c r="G39" s="350"/>
      <c r="H39" s="23">
        <f t="shared" si="22"/>
        <v>0</v>
      </c>
      <c r="I39" s="24"/>
      <c r="J39" s="249"/>
      <c r="K39" s="25"/>
      <c r="L39" s="23">
        <f t="shared" si="23"/>
        <v>4.7226251022561474</v>
      </c>
      <c r="M39" s="25"/>
      <c r="N39" s="25"/>
      <c r="O39" s="25"/>
      <c r="P39" s="128"/>
      <c r="Q39" s="354">
        <v>0.1768179516827014</v>
      </c>
      <c r="R39" s="212"/>
      <c r="S39" s="354">
        <v>0.74983017437999999</v>
      </c>
      <c r="T39" s="354">
        <v>1.8274489566599832</v>
      </c>
      <c r="U39" s="354">
        <v>1.9685280195334627</v>
      </c>
      <c r="V39" s="212">
        <v>0</v>
      </c>
      <c r="W39" s="212"/>
      <c r="X39" s="24"/>
      <c r="Y39" s="22"/>
      <c r="Z39" s="25"/>
      <c r="AA39" s="357">
        <v>352.0884385336156</v>
      </c>
      <c r="AB39" s="26">
        <f t="shared" si="24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357">
        <v>60.290943467220174</v>
      </c>
      <c r="AP39" s="26"/>
      <c r="AQ39" s="29">
        <f t="shared" si="20"/>
        <v>417.10200710309192</v>
      </c>
    </row>
    <row r="40" spans="1:45" ht="12.75" customHeight="1">
      <c r="A40" s="166" t="s">
        <v>30</v>
      </c>
      <c r="B40" s="133" t="s">
        <v>129</v>
      </c>
      <c r="C40" s="19">
        <f t="shared" si="21"/>
        <v>0</v>
      </c>
      <c r="D40" s="27">
        <v>0</v>
      </c>
      <c r="E40" s="212"/>
      <c r="F40" s="212"/>
      <c r="G40" s="350"/>
      <c r="H40" s="23">
        <f t="shared" si="22"/>
        <v>0</v>
      </c>
      <c r="I40" s="24"/>
      <c r="J40" s="249"/>
      <c r="K40" s="25"/>
      <c r="L40" s="23">
        <f t="shared" si="23"/>
        <v>3.8409416730650969</v>
      </c>
      <c r="M40" s="25"/>
      <c r="N40" s="25"/>
      <c r="O40" s="25"/>
      <c r="P40" s="128"/>
      <c r="Q40" s="354">
        <v>0.12959952140379821</v>
      </c>
      <c r="R40" s="212"/>
      <c r="S40" s="354">
        <v>0</v>
      </c>
      <c r="T40" s="354">
        <v>2.8639125440193767</v>
      </c>
      <c r="U40" s="354">
        <v>0.84742960764192232</v>
      </c>
      <c r="V40" s="212">
        <v>0</v>
      </c>
      <c r="W40" s="212"/>
      <c r="X40" s="24"/>
      <c r="Y40" s="22"/>
      <c r="Z40" s="25"/>
      <c r="AA40" s="357">
        <v>6.0862829276236532</v>
      </c>
      <c r="AB40" s="26">
        <f t="shared" si="24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357">
        <v>13.050358267852021</v>
      </c>
      <c r="AP40" s="26"/>
      <c r="AQ40" s="29">
        <f t="shared" si="20"/>
        <v>22.977582868540772</v>
      </c>
    </row>
    <row r="41" spans="1:45" ht="12.75" customHeight="1">
      <c r="A41" s="166" t="s">
        <v>32</v>
      </c>
      <c r="B41" s="133" t="s">
        <v>130</v>
      </c>
      <c r="C41" s="19">
        <f t="shared" si="21"/>
        <v>0</v>
      </c>
      <c r="D41" s="132">
        <v>0</v>
      </c>
      <c r="E41" s="212"/>
      <c r="F41" s="212"/>
      <c r="G41" s="350"/>
      <c r="H41" s="23">
        <f t="shared" si="22"/>
        <v>0</v>
      </c>
      <c r="I41" s="24"/>
      <c r="J41" s="249"/>
      <c r="K41" s="25"/>
      <c r="L41" s="23">
        <f t="shared" si="23"/>
        <v>3.2907938527383491</v>
      </c>
      <c r="M41" s="25"/>
      <c r="N41" s="25"/>
      <c r="O41" s="25"/>
      <c r="P41" s="128"/>
      <c r="Q41" s="355">
        <v>0.36569167279831427</v>
      </c>
      <c r="R41" s="212"/>
      <c r="S41" s="355">
        <v>0</v>
      </c>
      <c r="T41" s="355">
        <v>2.271128106336636</v>
      </c>
      <c r="U41" s="355">
        <v>0.65397407360339876</v>
      </c>
      <c r="V41" s="223">
        <v>0</v>
      </c>
      <c r="W41" s="212"/>
      <c r="X41" s="24"/>
      <c r="Y41" s="22"/>
      <c r="Z41" s="25"/>
      <c r="AA41" s="358">
        <v>21.019410447625994</v>
      </c>
      <c r="AB41" s="26">
        <f t="shared" si="24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358">
        <v>115.05891529926404</v>
      </c>
      <c r="AP41" s="26"/>
      <c r="AQ41" s="29">
        <f t="shared" si="20"/>
        <v>139.36911959962839</v>
      </c>
    </row>
    <row r="42" spans="1:45" ht="12.75" customHeight="1">
      <c r="A42" s="166" t="s">
        <v>34</v>
      </c>
      <c r="B42" s="133" t="s">
        <v>131</v>
      </c>
      <c r="C42" s="19">
        <f t="shared" si="21"/>
        <v>0</v>
      </c>
      <c r="D42" s="27">
        <v>0</v>
      </c>
      <c r="E42" s="212"/>
      <c r="F42" s="212"/>
      <c r="G42" s="350"/>
      <c r="H42" s="23">
        <f t="shared" si="22"/>
        <v>0</v>
      </c>
      <c r="I42" s="24"/>
      <c r="J42" s="249"/>
      <c r="K42" s="25"/>
      <c r="L42" s="23">
        <f t="shared" si="23"/>
        <v>1.3759131579327664</v>
      </c>
      <c r="M42" s="25"/>
      <c r="N42" s="25"/>
      <c r="O42" s="25"/>
      <c r="P42" s="128"/>
      <c r="Q42" s="354">
        <v>4.3199840467932724E-2</v>
      </c>
      <c r="R42" s="212"/>
      <c r="S42" s="354">
        <v>0</v>
      </c>
      <c r="T42" s="354">
        <v>1.1128345885332436</v>
      </c>
      <c r="U42" s="354">
        <v>0.21987872893159008</v>
      </c>
      <c r="V42" s="212">
        <v>0</v>
      </c>
      <c r="W42" s="212"/>
      <c r="X42" s="24"/>
      <c r="Y42" s="22"/>
      <c r="Z42" s="25"/>
      <c r="AA42" s="357">
        <v>0.68897548179924328</v>
      </c>
      <c r="AB42" s="26">
        <f t="shared" si="24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357">
        <v>2.249551676160388</v>
      </c>
      <c r="AP42" s="26"/>
      <c r="AQ42" s="29">
        <f t="shared" si="20"/>
        <v>4.3144403158923978</v>
      </c>
    </row>
    <row r="43" spans="1:45" ht="12.75" customHeight="1">
      <c r="A43" s="166" t="s">
        <v>36</v>
      </c>
      <c r="B43" s="133" t="s">
        <v>141</v>
      </c>
      <c r="C43" s="19">
        <f t="shared" si="21"/>
        <v>0</v>
      </c>
      <c r="D43" s="27">
        <v>0</v>
      </c>
      <c r="E43" s="212"/>
      <c r="F43" s="212"/>
      <c r="G43" s="350"/>
      <c r="H43" s="23">
        <f t="shared" si="22"/>
        <v>0</v>
      </c>
      <c r="I43" s="24"/>
      <c r="J43" s="249"/>
      <c r="K43" s="25">
        <v>0</v>
      </c>
      <c r="L43" s="23">
        <f t="shared" si="23"/>
        <v>12.730045597774172</v>
      </c>
      <c r="M43" s="25"/>
      <c r="N43" s="25"/>
      <c r="O43" s="25"/>
      <c r="P43" s="22"/>
      <c r="Q43" s="354">
        <v>0.23207356158354558</v>
      </c>
      <c r="R43" s="212"/>
      <c r="S43" s="354">
        <v>3.7049771220000003</v>
      </c>
      <c r="T43" s="354">
        <v>7.3916218993262008</v>
      </c>
      <c r="U43" s="354">
        <v>1.4013730148644259</v>
      </c>
      <c r="V43" s="212">
        <v>0</v>
      </c>
      <c r="W43" s="212"/>
      <c r="X43" s="24"/>
      <c r="Y43" s="22"/>
      <c r="Z43" s="25"/>
      <c r="AA43" s="357">
        <v>34.063347226230995</v>
      </c>
      <c r="AB43" s="26">
        <f t="shared" si="24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357">
        <v>51.60655397620927</v>
      </c>
      <c r="AP43" s="26"/>
      <c r="AQ43" s="29">
        <f t="shared" si="20"/>
        <v>98.399946800214437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49.814798439725308</v>
      </c>
      <c r="M44" s="76"/>
      <c r="N44" s="76"/>
      <c r="O44" s="76"/>
      <c r="P44" s="77"/>
      <c r="Q44" s="213">
        <v>0.85634103421440921</v>
      </c>
      <c r="R44" s="213"/>
      <c r="S44" s="213">
        <v>0</v>
      </c>
      <c r="T44" s="213">
        <v>0.71809392064569544</v>
      </c>
      <c r="U44" s="213">
        <v>48.240363484865206</v>
      </c>
      <c r="V44" s="213">
        <v>0</v>
      </c>
      <c r="W44" s="213"/>
      <c r="X44" s="75"/>
      <c r="Y44" s="77"/>
      <c r="Z44" s="76"/>
      <c r="AA44" s="81">
        <v>3.8202462539749766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11.457686556949835</v>
      </c>
      <c r="AP44" s="79"/>
      <c r="AQ44" s="82">
        <f>C44+H44+L44+AA44+AB44+AN44+AO44+AP44</f>
        <v>65.092731250650118</v>
      </c>
    </row>
    <row r="45" spans="1:45" s="49" customFormat="1" ht="12.75" customHeight="1">
      <c r="A45" s="83" t="s">
        <v>37</v>
      </c>
      <c r="B45" s="1"/>
      <c r="C45" s="306">
        <f t="shared" ref="C45:AP45" si="25">SUM(C46:C55)</f>
        <v>0</v>
      </c>
      <c r="D45" s="307">
        <f t="shared" si="25"/>
        <v>0</v>
      </c>
      <c r="E45" s="307">
        <f t="shared" si="25"/>
        <v>0</v>
      </c>
      <c r="F45" s="308">
        <f t="shared" si="25"/>
        <v>0</v>
      </c>
      <c r="G45" s="308">
        <f t="shared" si="25"/>
        <v>0</v>
      </c>
      <c r="H45" s="309">
        <f t="shared" si="25"/>
        <v>0</v>
      </c>
      <c r="I45" s="310">
        <f t="shared" si="25"/>
        <v>0</v>
      </c>
      <c r="J45" s="315">
        <f t="shared" si="25"/>
        <v>0</v>
      </c>
      <c r="K45" s="307">
        <f t="shared" si="25"/>
        <v>0</v>
      </c>
      <c r="L45" s="309">
        <f t="shared" si="25"/>
        <v>4911.5591846999559</v>
      </c>
      <c r="M45" s="307">
        <f t="shared" si="25"/>
        <v>0</v>
      </c>
      <c r="N45" s="307">
        <f t="shared" ref="N45" si="26">SUM(N46:N55)</f>
        <v>0</v>
      </c>
      <c r="O45" s="307">
        <f t="shared" si="25"/>
        <v>0</v>
      </c>
      <c r="P45" s="307">
        <f t="shared" si="25"/>
        <v>743.47951513333317</v>
      </c>
      <c r="Q45" s="307">
        <f t="shared" si="25"/>
        <v>0</v>
      </c>
      <c r="R45" s="307">
        <f t="shared" si="25"/>
        <v>1148.6498392512001</v>
      </c>
      <c r="S45" s="307">
        <f t="shared" si="25"/>
        <v>0</v>
      </c>
      <c r="T45" s="307">
        <f t="shared" si="25"/>
        <v>1.5656452219321151</v>
      </c>
      <c r="U45" s="307">
        <f>SUM(U46:U55)</f>
        <v>3017.8641850934919</v>
      </c>
      <c r="V45" s="307">
        <f t="shared" si="25"/>
        <v>0</v>
      </c>
      <c r="W45" s="308">
        <f t="shared" si="25"/>
        <v>0</v>
      </c>
      <c r="X45" s="308">
        <f t="shared" si="25"/>
        <v>0</v>
      </c>
      <c r="Y45" s="308">
        <f t="shared" si="25"/>
        <v>0</v>
      </c>
      <c r="Z45" s="307">
        <f t="shared" si="25"/>
        <v>0</v>
      </c>
      <c r="AA45" s="309">
        <f t="shared" si="25"/>
        <v>15.338357116005538</v>
      </c>
      <c r="AB45" s="311">
        <f t="shared" si="25"/>
        <v>301.84109689742024</v>
      </c>
      <c r="AC45" s="312">
        <f t="shared" si="25"/>
        <v>0</v>
      </c>
      <c r="AD45" s="307">
        <f t="shared" si="25"/>
        <v>0</v>
      </c>
      <c r="AE45" s="307">
        <f t="shared" si="25"/>
        <v>0</v>
      </c>
      <c r="AF45" s="307">
        <f t="shared" ref="AF45" si="27">SUM(AF46:AF55)</f>
        <v>0</v>
      </c>
      <c r="AG45" s="307">
        <f t="shared" si="25"/>
        <v>0</v>
      </c>
      <c r="AH45" s="307">
        <f t="shared" si="25"/>
        <v>0</v>
      </c>
      <c r="AI45" s="307">
        <f t="shared" si="25"/>
        <v>269.06581362297231</v>
      </c>
      <c r="AJ45" s="307">
        <f t="shared" ref="AJ45" si="28">SUM(AJ46:AJ55)</f>
        <v>32.775283274448</v>
      </c>
      <c r="AK45" s="310">
        <f t="shared" si="25"/>
        <v>0</v>
      </c>
      <c r="AL45" s="308">
        <f t="shared" ref="AL45" si="29">SUM(AL46:AL55)</f>
        <v>0</v>
      </c>
      <c r="AM45" s="307">
        <f t="shared" si="25"/>
        <v>0</v>
      </c>
      <c r="AN45" s="309">
        <f t="shared" si="25"/>
        <v>0</v>
      </c>
      <c r="AO45" s="309">
        <f t="shared" si="25"/>
        <v>28.37650868422477</v>
      </c>
      <c r="AP45" s="311">
        <f t="shared" si="25"/>
        <v>0</v>
      </c>
      <c r="AQ45" s="314">
        <f t="shared" si="20"/>
        <v>5257.115147397607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30">SUM(D46:G46)</f>
        <v>0</v>
      </c>
      <c r="D46" s="149"/>
      <c r="E46" s="103"/>
      <c r="F46" s="65"/>
      <c r="G46" s="65"/>
      <c r="H46" s="66">
        <f t="shared" ref="H46:H64" si="31">SUM(I46:K46)</f>
        <v>0</v>
      </c>
      <c r="I46" s="63"/>
      <c r="J46" s="252"/>
      <c r="K46" s="64"/>
      <c r="L46" s="66">
        <f t="shared" ref="L46:L64" si="32">SUM(M46:Z46)</f>
        <v>732.85808129565373</v>
      </c>
      <c r="M46" s="64"/>
      <c r="N46" s="64"/>
      <c r="O46" s="64"/>
      <c r="P46" s="64"/>
      <c r="Q46" s="64"/>
      <c r="R46" s="64"/>
      <c r="S46" s="64"/>
      <c r="T46" s="64"/>
      <c r="U46" s="64">
        <v>732.85808129565373</v>
      </c>
      <c r="V46" s="64"/>
      <c r="W46" s="65"/>
      <c r="X46" s="65"/>
      <c r="Y46" s="65"/>
      <c r="Z46" s="64"/>
      <c r="AA46" s="70">
        <v>0.45710619723999996</v>
      </c>
      <c r="AB46" s="67">
        <f t="shared" ref="AB46:AB56" si="33">SUM(AC46:AM46)</f>
        <v>68.247518704346163</v>
      </c>
      <c r="AC46" s="68"/>
      <c r="AD46" s="64"/>
      <c r="AE46" s="64"/>
      <c r="AF46" s="64"/>
      <c r="AG46" s="64"/>
      <c r="AH46" s="64"/>
      <c r="AI46" s="64">
        <v>68.247518704346163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0"/>
        <v>801.56270619723989</v>
      </c>
    </row>
    <row r="47" spans="1:45" ht="12.75" customHeight="1">
      <c r="A47" s="165" t="s">
        <v>149</v>
      </c>
      <c r="B47" s="289"/>
      <c r="C47" s="19">
        <f t="shared" si="30"/>
        <v>0</v>
      </c>
      <c r="D47" s="290"/>
      <c r="E47" s="291"/>
      <c r="F47" s="128"/>
      <c r="G47" s="128"/>
      <c r="H47" s="23">
        <f t="shared" si="31"/>
        <v>0</v>
      </c>
      <c r="I47" s="126"/>
      <c r="J47" s="254"/>
      <c r="K47" s="127"/>
      <c r="L47" s="129">
        <f t="shared" si="32"/>
        <v>273.76497324291802</v>
      </c>
      <c r="M47" s="127"/>
      <c r="N47" s="127"/>
      <c r="O47" s="127"/>
      <c r="P47" s="127">
        <v>1.1267094492291143</v>
      </c>
      <c r="Q47" s="127"/>
      <c r="R47" s="127"/>
      <c r="S47" s="127"/>
      <c r="T47" s="127"/>
      <c r="U47" s="127">
        <v>272.63826379368891</v>
      </c>
      <c r="V47" s="127"/>
      <c r="W47" s="128"/>
      <c r="X47" s="128"/>
      <c r="Y47" s="128"/>
      <c r="Z47" s="127"/>
      <c r="AA47" s="297"/>
      <c r="AB47" s="131">
        <f t="shared" si="33"/>
        <v>25.389479194777074</v>
      </c>
      <c r="AC47" s="132"/>
      <c r="AD47" s="127"/>
      <c r="AE47" s="127"/>
      <c r="AF47" s="127"/>
      <c r="AG47" s="127"/>
      <c r="AH47" s="127"/>
      <c r="AI47" s="127">
        <v>25.389479194777074</v>
      </c>
      <c r="AJ47" s="127">
        <v>0</v>
      </c>
      <c r="AK47" s="126"/>
      <c r="AL47" s="128"/>
      <c r="AM47" s="127"/>
      <c r="AN47" s="129"/>
      <c r="AO47" s="130">
        <v>0.58019428234684234</v>
      </c>
      <c r="AP47" s="131"/>
      <c r="AQ47" s="71">
        <f t="shared" si="20"/>
        <v>299.73464672004195</v>
      </c>
    </row>
    <row r="48" spans="1:45" ht="12.75" customHeight="1">
      <c r="A48" s="166" t="s">
        <v>71</v>
      </c>
      <c r="B48" s="18"/>
      <c r="C48" s="19">
        <f t="shared" si="30"/>
        <v>0</v>
      </c>
      <c r="D48" s="20"/>
      <c r="E48" s="21"/>
      <c r="F48" s="22"/>
      <c r="G48" s="22"/>
      <c r="H48" s="23">
        <f t="shared" si="31"/>
        <v>0</v>
      </c>
      <c r="I48" s="24"/>
      <c r="J48" s="249"/>
      <c r="K48" s="25"/>
      <c r="L48" s="23">
        <f t="shared" si="32"/>
        <v>1928.1366020205232</v>
      </c>
      <c r="M48" s="25"/>
      <c r="N48" s="25"/>
      <c r="O48" s="25"/>
      <c r="P48" s="25">
        <v>663.46198998820432</v>
      </c>
      <c r="Q48" s="25"/>
      <c r="R48" s="25"/>
      <c r="S48" s="25"/>
      <c r="T48" s="25">
        <v>1.5656452219321151</v>
      </c>
      <c r="U48" s="25">
        <v>1263.1089668103868</v>
      </c>
      <c r="V48" s="25"/>
      <c r="W48" s="22"/>
      <c r="X48" s="22"/>
      <c r="Y48" s="22"/>
      <c r="Z48" s="25"/>
      <c r="AA48" s="28"/>
      <c r="AB48" s="26">
        <f t="shared" si="33"/>
        <v>147.33213747240316</v>
      </c>
      <c r="AC48" s="27"/>
      <c r="AD48" s="25"/>
      <c r="AE48" s="25"/>
      <c r="AF48" s="25"/>
      <c r="AG48" s="25"/>
      <c r="AH48" s="25"/>
      <c r="AI48" s="25">
        <v>118.01138550113441</v>
      </c>
      <c r="AJ48" s="25">
        <v>29.320751971268749</v>
      </c>
      <c r="AK48" s="24"/>
      <c r="AL48" s="22"/>
      <c r="AM48" s="25"/>
      <c r="AN48" s="23"/>
      <c r="AO48" s="28">
        <v>22.634231642190393</v>
      </c>
      <c r="AP48" s="26"/>
      <c r="AQ48" s="29">
        <f t="shared" si="20"/>
        <v>2098.1029711351171</v>
      </c>
    </row>
    <row r="49" spans="1:45" ht="12.75" customHeight="1">
      <c r="A49" s="166" t="s">
        <v>72</v>
      </c>
      <c r="B49" s="18"/>
      <c r="C49" s="19">
        <f t="shared" si="30"/>
        <v>0</v>
      </c>
      <c r="D49" s="20"/>
      <c r="E49" s="21"/>
      <c r="F49" s="22"/>
      <c r="G49" s="22"/>
      <c r="H49" s="23">
        <f t="shared" si="31"/>
        <v>0</v>
      </c>
      <c r="I49" s="24"/>
      <c r="J49" s="249"/>
      <c r="K49" s="25"/>
      <c r="L49" s="23">
        <f t="shared" si="32"/>
        <v>117.73117098286659</v>
      </c>
      <c r="M49" s="25"/>
      <c r="N49" s="25"/>
      <c r="O49" s="25"/>
      <c r="P49" s="25">
        <v>9.4307304218117753</v>
      </c>
      <c r="Q49" s="25"/>
      <c r="R49" s="25"/>
      <c r="S49" s="25"/>
      <c r="T49" s="25"/>
      <c r="U49" s="25">
        <v>108.30044056105481</v>
      </c>
      <c r="V49" s="25"/>
      <c r="W49" s="22"/>
      <c r="X49" s="22"/>
      <c r="Y49" s="22"/>
      <c r="Z49" s="25"/>
      <c r="AA49" s="28"/>
      <c r="AB49" s="26">
        <f t="shared" si="33"/>
        <v>10.50227238333675</v>
      </c>
      <c r="AC49" s="27"/>
      <c r="AD49" s="25"/>
      <c r="AE49" s="25"/>
      <c r="AF49" s="25"/>
      <c r="AG49" s="25"/>
      <c r="AH49" s="25"/>
      <c r="AI49" s="25">
        <v>10.085494765660782</v>
      </c>
      <c r="AJ49" s="25">
        <v>0.4167776176759696</v>
      </c>
      <c r="AK49" s="24"/>
      <c r="AL49" s="22"/>
      <c r="AM49" s="25"/>
      <c r="AN49" s="23"/>
      <c r="AO49" s="28">
        <v>0.70282985168753731</v>
      </c>
      <c r="AP49" s="26"/>
      <c r="AQ49" s="29">
        <f t="shared" si="20"/>
        <v>128.93627321789089</v>
      </c>
    </row>
    <row r="50" spans="1:45" ht="12.75" customHeight="1">
      <c r="A50" s="166" t="s">
        <v>38</v>
      </c>
      <c r="B50" s="18"/>
      <c r="C50" s="19">
        <f t="shared" si="30"/>
        <v>0</v>
      </c>
      <c r="D50" s="20"/>
      <c r="E50" s="21"/>
      <c r="F50" s="22"/>
      <c r="G50" s="22"/>
      <c r="H50" s="23">
        <f t="shared" si="31"/>
        <v>0</v>
      </c>
      <c r="I50" s="24"/>
      <c r="J50" s="249"/>
      <c r="K50" s="25"/>
      <c r="L50" s="23">
        <f t="shared" si="32"/>
        <v>40.209255383939137</v>
      </c>
      <c r="M50" s="25"/>
      <c r="N50" s="25"/>
      <c r="O50" s="25"/>
      <c r="P50" s="25"/>
      <c r="Q50" s="25"/>
      <c r="R50" s="135"/>
      <c r="S50" s="25"/>
      <c r="T50" s="25"/>
      <c r="U50" s="25">
        <v>40.209255383939137</v>
      </c>
      <c r="V50" s="25"/>
      <c r="W50" s="22"/>
      <c r="X50" s="22"/>
      <c r="Y50" s="22"/>
      <c r="Z50" s="25"/>
      <c r="AA50" s="28"/>
      <c r="AB50" s="26">
        <f t="shared" si="33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4.459252907999999</v>
      </c>
      <c r="AP50" s="26"/>
      <c r="AQ50" s="29">
        <f t="shared" si="20"/>
        <v>44.668508291939133</v>
      </c>
    </row>
    <row r="51" spans="1:45" ht="12.75" customHeight="1">
      <c r="A51" s="166" t="s">
        <v>39</v>
      </c>
      <c r="B51" s="18"/>
      <c r="C51" s="19">
        <f t="shared" si="30"/>
        <v>0</v>
      </c>
      <c r="D51" s="20"/>
      <c r="E51" s="21"/>
      <c r="F51" s="22"/>
      <c r="G51" s="22"/>
      <c r="H51" s="23">
        <f t="shared" si="31"/>
        <v>0</v>
      </c>
      <c r="I51" s="24"/>
      <c r="J51" s="249"/>
      <c r="K51" s="25"/>
      <c r="L51" s="23">
        <f t="shared" si="32"/>
        <v>7.8212922764479522</v>
      </c>
      <c r="M51" s="25"/>
      <c r="N51" s="25"/>
      <c r="O51" s="25"/>
      <c r="P51" s="25">
        <v>0.72262222222222217</v>
      </c>
      <c r="Q51" s="25"/>
      <c r="R51" s="25">
        <v>7.0986700542257299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33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0"/>
        <v>7.8212922764479522</v>
      </c>
    </row>
    <row r="52" spans="1:45" ht="12.75" customHeight="1">
      <c r="A52" s="166" t="s">
        <v>75</v>
      </c>
      <c r="B52" s="133"/>
      <c r="C52" s="134">
        <f t="shared" si="30"/>
        <v>0</v>
      </c>
      <c r="D52" s="135"/>
      <c r="E52" s="135"/>
      <c r="F52" s="136"/>
      <c r="G52" s="136"/>
      <c r="H52" s="137">
        <f t="shared" si="31"/>
        <v>0</v>
      </c>
      <c r="I52" s="138"/>
      <c r="J52" s="260"/>
      <c r="K52" s="135"/>
      <c r="L52" s="137">
        <f t="shared" si="32"/>
        <v>1141.5511691969743</v>
      </c>
      <c r="M52" s="135"/>
      <c r="N52" s="135"/>
      <c r="O52" s="135"/>
      <c r="P52" s="127"/>
      <c r="Q52" s="135"/>
      <c r="R52" s="135">
        <v>1141.5511691969743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33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0"/>
        <v>1141.5511691969743</v>
      </c>
    </row>
    <row r="53" spans="1:45" ht="12.75" customHeight="1">
      <c r="A53" s="166" t="s">
        <v>73</v>
      </c>
      <c r="B53" s="133"/>
      <c r="C53" s="134">
        <f t="shared" si="30"/>
        <v>0</v>
      </c>
      <c r="D53" s="138"/>
      <c r="E53" s="135"/>
      <c r="F53" s="136"/>
      <c r="G53" s="136"/>
      <c r="H53" s="137">
        <f t="shared" si="31"/>
        <v>0</v>
      </c>
      <c r="I53" s="138"/>
      <c r="J53" s="260"/>
      <c r="K53" s="135"/>
      <c r="L53" s="137">
        <f t="shared" si="32"/>
        <v>161.43688913471024</v>
      </c>
      <c r="M53" s="135"/>
      <c r="N53" s="135"/>
      <c r="O53" s="135"/>
      <c r="P53" s="135">
        <v>3.7280035580355602</v>
      </c>
      <c r="Q53" s="135"/>
      <c r="R53" s="135"/>
      <c r="S53" s="135"/>
      <c r="T53" s="135"/>
      <c r="U53" s="135">
        <v>157.70888557667467</v>
      </c>
      <c r="V53" s="135"/>
      <c r="W53" s="136"/>
      <c r="X53" s="136"/>
      <c r="Y53" s="136"/>
      <c r="Z53" s="135"/>
      <c r="AA53" s="130"/>
      <c r="AB53" s="139">
        <f t="shared" si="33"/>
        <v>14.85141739135392</v>
      </c>
      <c r="AC53" s="140"/>
      <c r="AD53" s="135"/>
      <c r="AE53" s="135"/>
      <c r="AF53" s="135"/>
      <c r="AG53" s="135"/>
      <c r="AH53" s="135"/>
      <c r="AI53" s="25">
        <v>14.686663615971684</v>
      </c>
      <c r="AJ53" s="25">
        <v>0.16475377538223621</v>
      </c>
      <c r="AK53" s="135"/>
      <c r="AL53" s="135"/>
      <c r="AM53" s="135"/>
      <c r="AN53" s="130"/>
      <c r="AO53" s="28"/>
      <c r="AP53" s="139"/>
      <c r="AQ53" s="141">
        <f t="shared" si="20"/>
        <v>176.28830652606416</v>
      </c>
    </row>
    <row r="54" spans="1:45" ht="12.75" customHeight="1">
      <c r="A54" s="17" t="s">
        <v>133</v>
      </c>
      <c r="B54" s="18"/>
      <c r="C54" s="134">
        <f t="shared" si="30"/>
        <v>0</v>
      </c>
      <c r="D54" s="138"/>
      <c r="E54" s="135"/>
      <c r="F54" s="136"/>
      <c r="G54" s="136"/>
      <c r="H54" s="137">
        <f t="shared" si="31"/>
        <v>0</v>
      </c>
      <c r="I54" s="138"/>
      <c r="J54" s="260"/>
      <c r="K54" s="135"/>
      <c r="L54" s="137">
        <f t="shared" si="32"/>
        <v>92.487601420118338</v>
      </c>
      <c r="M54" s="135"/>
      <c r="N54" s="135"/>
      <c r="O54" s="135"/>
      <c r="P54" s="135"/>
      <c r="Q54" s="135"/>
      <c r="R54" s="135"/>
      <c r="S54" s="135"/>
      <c r="T54" s="135"/>
      <c r="U54" s="135">
        <v>92.487601420118338</v>
      </c>
      <c r="V54" s="135"/>
      <c r="W54" s="136"/>
      <c r="X54" s="136"/>
      <c r="Y54" s="136"/>
      <c r="Z54" s="135"/>
      <c r="AA54" s="194"/>
      <c r="AB54" s="139">
        <f t="shared" si="33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0"/>
        <v>92.487601420118338</v>
      </c>
    </row>
    <row r="55" spans="1:45" ht="12.75" customHeight="1">
      <c r="A55" s="72" t="s">
        <v>237</v>
      </c>
      <c r="B55" s="73"/>
      <c r="C55" s="74">
        <f t="shared" si="30"/>
        <v>0</v>
      </c>
      <c r="D55" s="150"/>
      <c r="E55" s="151"/>
      <c r="F55" s="77"/>
      <c r="G55" s="77"/>
      <c r="H55" s="78">
        <f t="shared" si="31"/>
        <v>0</v>
      </c>
      <c r="I55" s="75"/>
      <c r="J55" s="255"/>
      <c r="K55" s="76"/>
      <c r="L55" s="78">
        <f t="shared" si="32"/>
        <v>415.56214974580507</v>
      </c>
      <c r="M55" s="76"/>
      <c r="N55" s="76"/>
      <c r="O55" s="76"/>
      <c r="P55" s="76">
        <v>65.009459493830235</v>
      </c>
      <c r="Q55" s="76"/>
      <c r="R55" s="76"/>
      <c r="S55" s="76">
        <v>0</v>
      </c>
      <c r="T55" s="76"/>
      <c r="U55" s="76">
        <v>350.55269025197481</v>
      </c>
      <c r="V55" s="76"/>
      <c r="W55" s="77"/>
      <c r="X55" s="77"/>
      <c r="Y55" s="77"/>
      <c r="Z55" s="76"/>
      <c r="AA55" s="296">
        <v>14.881250918765538</v>
      </c>
      <c r="AB55" s="79">
        <f t="shared" si="33"/>
        <v>35.518271751203223</v>
      </c>
      <c r="AC55" s="80"/>
      <c r="AD55" s="76"/>
      <c r="AE55" s="76"/>
      <c r="AF55" s="76"/>
      <c r="AG55" s="76"/>
      <c r="AH55" s="76"/>
      <c r="AI55" s="76">
        <v>32.645271841082177</v>
      </c>
      <c r="AJ55" s="76">
        <v>2.8729999101210422</v>
      </c>
      <c r="AK55" s="75"/>
      <c r="AL55" s="77"/>
      <c r="AM55" s="76"/>
      <c r="AN55" s="78"/>
      <c r="AO55" s="81"/>
      <c r="AP55" s="79"/>
      <c r="AQ55" s="82">
        <f t="shared" si="20"/>
        <v>465.96167241577382</v>
      </c>
    </row>
    <row r="56" spans="1:45" s="49" customFormat="1" ht="12.75" customHeight="1">
      <c r="A56" s="168" t="s">
        <v>40</v>
      </c>
      <c r="B56" s="152"/>
      <c r="C56" s="142">
        <f t="shared" si="30"/>
        <v>98.056346305609125</v>
      </c>
      <c r="D56" s="146">
        <v>0.19081119091190304</v>
      </c>
      <c r="E56" s="169">
        <v>90.149261348391647</v>
      </c>
      <c r="F56" s="144"/>
      <c r="G56" s="144">
        <v>7.716273766305572</v>
      </c>
      <c r="H56" s="145">
        <f t="shared" si="31"/>
        <v>139.7712457975</v>
      </c>
      <c r="I56" s="146"/>
      <c r="J56" s="257">
        <v>127.70399999999999</v>
      </c>
      <c r="K56" s="143">
        <v>12.067245797500005</v>
      </c>
      <c r="L56" s="145">
        <f t="shared" si="32"/>
        <v>1041.1159919243723</v>
      </c>
      <c r="M56" s="143"/>
      <c r="N56" s="143"/>
      <c r="O56" s="143"/>
      <c r="P56" s="143">
        <v>0</v>
      </c>
      <c r="Q56" s="359">
        <v>733.34956351318476</v>
      </c>
      <c r="R56" s="143"/>
      <c r="S56" s="143">
        <v>0</v>
      </c>
      <c r="T56" s="359">
        <v>49.455628701531062</v>
      </c>
      <c r="U56" s="359">
        <v>256.33037152203258</v>
      </c>
      <c r="V56" s="143">
        <v>1.9804281876240175</v>
      </c>
      <c r="W56" s="144"/>
      <c r="X56" s="144"/>
      <c r="Y56" s="144"/>
      <c r="Z56" s="143"/>
      <c r="AA56" s="145">
        <v>464.82062392579337</v>
      </c>
      <c r="AB56" s="147">
        <f t="shared" si="33"/>
        <v>102.2265156763991</v>
      </c>
      <c r="AC56" s="177"/>
      <c r="AD56" s="143"/>
      <c r="AE56" s="143">
        <v>25.184231851508297</v>
      </c>
      <c r="AF56" s="143"/>
      <c r="AG56" s="143"/>
      <c r="AH56" s="143"/>
      <c r="AI56" s="143"/>
      <c r="AJ56" s="143"/>
      <c r="AK56" s="146"/>
      <c r="AL56" s="144">
        <v>13.93418588107977</v>
      </c>
      <c r="AM56" s="143">
        <v>63.108097943811032</v>
      </c>
      <c r="AN56" s="145"/>
      <c r="AO56" s="145">
        <v>696.92415828021888</v>
      </c>
      <c r="AP56" s="147"/>
      <c r="AQ56" s="91">
        <f t="shared" si="20"/>
        <v>2542.9148819098928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0.21196812030075188</v>
      </c>
      <c r="D57" s="359">
        <f t="shared" ref="D57:AP57" si="34">D58+D65</f>
        <v>0.21196812030075188</v>
      </c>
      <c r="E57" s="143">
        <f t="shared" si="34"/>
        <v>0</v>
      </c>
      <c r="F57" s="144">
        <f t="shared" si="34"/>
        <v>0</v>
      </c>
      <c r="G57" s="144">
        <f t="shared" si="34"/>
        <v>0</v>
      </c>
      <c r="H57" s="145">
        <f t="shared" si="34"/>
        <v>0</v>
      </c>
      <c r="I57" s="146">
        <f t="shared" si="34"/>
        <v>0</v>
      </c>
      <c r="J57" s="146">
        <f t="shared" si="34"/>
        <v>0</v>
      </c>
      <c r="K57" s="146">
        <f t="shared" si="34"/>
        <v>0</v>
      </c>
      <c r="L57" s="145">
        <f t="shared" si="34"/>
        <v>194.46303899170618</v>
      </c>
      <c r="M57" s="143">
        <f t="shared" si="34"/>
        <v>0</v>
      </c>
      <c r="N57" s="143">
        <f t="shared" si="34"/>
        <v>0</v>
      </c>
      <c r="O57" s="143">
        <f t="shared" si="34"/>
        <v>0</v>
      </c>
      <c r="P57" s="143">
        <f t="shared" si="34"/>
        <v>0</v>
      </c>
      <c r="Q57" s="359">
        <f t="shared" si="34"/>
        <v>46.081659558071749</v>
      </c>
      <c r="R57" s="143">
        <f t="shared" si="34"/>
        <v>0</v>
      </c>
      <c r="S57" s="359">
        <f t="shared" si="34"/>
        <v>0.2093031229578676</v>
      </c>
      <c r="T57" s="359">
        <f t="shared" si="34"/>
        <v>69.377599494930351</v>
      </c>
      <c r="U57" s="359">
        <f t="shared" si="34"/>
        <v>78.794476815746236</v>
      </c>
      <c r="V57" s="143">
        <f t="shared" si="34"/>
        <v>0</v>
      </c>
      <c r="W57" s="144">
        <f t="shared" si="34"/>
        <v>0</v>
      </c>
      <c r="X57" s="144">
        <f t="shared" si="34"/>
        <v>0</v>
      </c>
      <c r="Y57" s="144">
        <f t="shared" si="34"/>
        <v>0</v>
      </c>
      <c r="Z57" s="146">
        <f t="shared" si="34"/>
        <v>0</v>
      </c>
      <c r="AA57" s="373">
        <f t="shared" si="34"/>
        <v>325.09324750617145</v>
      </c>
      <c r="AB57" s="147">
        <f t="shared" si="34"/>
        <v>49.26671523176369</v>
      </c>
      <c r="AC57" s="177">
        <f t="shared" si="34"/>
        <v>0</v>
      </c>
      <c r="AD57" s="143">
        <f t="shared" si="34"/>
        <v>0</v>
      </c>
      <c r="AE57" s="143">
        <f t="shared" si="34"/>
        <v>18.130005038554629</v>
      </c>
      <c r="AF57" s="143">
        <f t="shared" si="34"/>
        <v>0</v>
      </c>
      <c r="AG57" s="143">
        <f t="shared" si="34"/>
        <v>0</v>
      </c>
      <c r="AH57" s="143">
        <f t="shared" si="34"/>
        <v>6.6401692905764822</v>
      </c>
      <c r="AI57" s="143">
        <f t="shared" si="34"/>
        <v>0</v>
      </c>
      <c r="AJ57" s="143">
        <f t="shared" si="34"/>
        <v>0</v>
      </c>
      <c r="AK57" s="143">
        <f t="shared" si="34"/>
        <v>0</v>
      </c>
      <c r="AL57" s="143">
        <f t="shared" si="34"/>
        <v>0.16649466165720572</v>
      </c>
      <c r="AM57" s="146">
        <f t="shared" si="34"/>
        <v>24.330046240975367</v>
      </c>
      <c r="AN57" s="145">
        <f t="shared" si="34"/>
        <v>0</v>
      </c>
      <c r="AO57" s="373">
        <f t="shared" si="34"/>
        <v>1370.270358543027</v>
      </c>
      <c r="AP57" s="147">
        <f t="shared" si="34"/>
        <v>0</v>
      </c>
      <c r="AQ57" s="148">
        <f t="shared" si="20"/>
        <v>1939.3053283929689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30"/>
        <v>0.21196812030075188</v>
      </c>
      <c r="D58" s="360">
        <v>0.21196812030075188</v>
      </c>
      <c r="E58" s="147">
        <v>0</v>
      </c>
      <c r="F58" s="147">
        <f>SUM(F59:F64)</f>
        <v>0</v>
      </c>
      <c r="G58" s="345">
        <v>0</v>
      </c>
      <c r="H58" s="145">
        <f t="shared" si="31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32"/>
        <v>91.46333463927327</v>
      </c>
      <c r="M58" s="143">
        <f t="shared" ref="M58:AJ58" si="35">SUM(M59:M64)</f>
        <v>0</v>
      </c>
      <c r="N58" s="144">
        <f t="shared" si="35"/>
        <v>0</v>
      </c>
      <c r="O58" s="144">
        <f t="shared" si="35"/>
        <v>0</v>
      </c>
      <c r="P58" s="147">
        <f t="shared" si="35"/>
        <v>0</v>
      </c>
      <c r="Q58" s="366">
        <v>11.653451988929785</v>
      </c>
      <c r="R58" s="147">
        <f t="shared" si="35"/>
        <v>0</v>
      </c>
      <c r="S58" s="366">
        <v>0</v>
      </c>
      <c r="T58" s="366">
        <v>41.065778345481654</v>
      </c>
      <c r="U58" s="366">
        <v>38.744104304861835</v>
      </c>
      <c r="V58" s="147">
        <f t="shared" si="35"/>
        <v>0</v>
      </c>
      <c r="W58" s="147">
        <f t="shared" si="35"/>
        <v>0</v>
      </c>
      <c r="X58" s="147">
        <f t="shared" si="35"/>
        <v>0</v>
      </c>
      <c r="Y58" s="144">
        <f t="shared" si="35"/>
        <v>0</v>
      </c>
      <c r="Z58" s="146">
        <f t="shared" si="35"/>
        <v>0</v>
      </c>
      <c r="AA58" s="373">
        <v>172.88425152564739</v>
      </c>
      <c r="AB58" s="147">
        <f t="shared" ref="AB58:AB71" si="36">SUM(AC58:AM58)</f>
        <v>34.816132581507361</v>
      </c>
      <c r="AC58" s="177">
        <f t="shared" si="35"/>
        <v>0</v>
      </c>
      <c r="AD58" s="143">
        <f t="shared" si="35"/>
        <v>0</v>
      </c>
      <c r="AE58" s="143">
        <f>SUM(AE59:AE64)</f>
        <v>8.2701532444747841</v>
      </c>
      <c r="AF58" s="143"/>
      <c r="AG58" s="143">
        <f t="shared" si="35"/>
        <v>0</v>
      </c>
      <c r="AH58" s="143">
        <f t="shared" si="35"/>
        <v>2.0494384344000003</v>
      </c>
      <c r="AI58" s="143">
        <f t="shared" si="35"/>
        <v>0</v>
      </c>
      <c r="AJ58" s="143">
        <f t="shared" si="35"/>
        <v>0</v>
      </c>
      <c r="AK58" s="143"/>
      <c r="AL58" s="143">
        <v>0.16649466165720572</v>
      </c>
      <c r="AM58" s="144">
        <v>24.330046240975367</v>
      </c>
      <c r="AN58" s="145">
        <f t="shared" ref="AN58" si="37">SUM(AN59:AN64)</f>
        <v>0</v>
      </c>
      <c r="AO58" s="373">
        <v>1119.3518354612236</v>
      </c>
      <c r="AP58" s="147">
        <f t="shared" ref="AP58" si="38">SUM(AP59:AP64)</f>
        <v>0</v>
      </c>
      <c r="AQ58" s="148">
        <f t="shared" si="20"/>
        <v>1418.7275223279523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30"/>
        <v>4.9992481203007515E-3</v>
      </c>
      <c r="D59" s="361">
        <v>4.9992481203007515E-3</v>
      </c>
      <c r="E59" s="67"/>
      <c r="F59" s="67"/>
      <c r="G59" s="170"/>
      <c r="H59" s="66">
        <f t="shared" si="31"/>
        <v>0</v>
      </c>
      <c r="I59" s="149"/>
      <c r="J59" s="274"/>
      <c r="K59" s="149"/>
      <c r="L59" s="66">
        <f t="shared" si="32"/>
        <v>39.047084989532614</v>
      </c>
      <c r="M59" s="103"/>
      <c r="N59" s="327"/>
      <c r="O59" s="327"/>
      <c r="P59" s="67"/>
      <c r="Q59" s="367">
        <v>4.7594396014305325</v>
      </c>
      <c r="R59" s="67"/>
      <c r="S59" s="367">
        <v>0</v>
      </c>
      <c r="T59" s="367">
        <v>21.956662837481886</v>
      </c>
      <c r="U59" s="367">
        <v>12.330982550620194</v>
      </c>
      <c r="V59" s="381">
        <v>0</v>
      </c>
      <c r="W59" s="67"/>
      <c r="X59" s="67"/>
      <c r="Y59" s="327"/>
      <c r="Z59" s="149"/>
      <c r="AA59" s="374">
        <v>38.874193416533537</v>
      </c>
      <c r="AB59" s="67">
        <f t="shared" si="36"/>
        <v>2.3098346160345269</v>
      </c>
      <c r="AC59" s="328"/>
      <c r="AD59" s="103"/>
      <c r="AE59" s="342">
        <v>2.3098346160345269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374">
        <v>182.07421145182226</v>
      </c>
      <c r="AP59" s="67"/>
      <c r="AQ59" s="334">
        <f t="shared" si="20"/>
        <v>262.31032372204322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30"/>
        <v>0</v>
      </c>
      <c r="D60" s="361">
        <v>0</v>
      </c>
      <c r="E60" s="26"/>
      <c r="F60" s="26"/>
      <c r="G60" s="346"/>
      <c r="H60" s="23">
        <f t="shared" si="31"/>
        <v>0</v>
      </c>
      <c r="I60" s="20"/>
      <c r="J60" s="280"/>
      <c r="K60" s="20"/>
      <c r="L60" s="23">
        <f t="shared" si="32"/>
        <v>19.760832495639665</v>
      </c>
      <c r="M60" s="21"/>
      <c r="N60" s="169"/>
      <c r="O60" s="169"/>
      <c r="P60" s="26"/>
      <c r="Q60" s="367">
        <v>1.3253883312191395</v>
      </c>
      <c r="R60" s="26"/>
      <c r="S60" s="367">
        <v>0</v>
      </c>
      <c r="T60" s="367">
        <v>3.2675878359382979</v>
      </c>
      <c r="U60" s="367">
        <v>15.167856328482229</v>
      </c>
      <c r="V60" s="381">
        <v>0</v>
      </c>
      <c r="W60" s="26"/>
      <c r="X60" s="26"/>
      <c r="Y60" s="169"/>
      <c r="Z60" s="20"/>
      <c r="AA60" s="374">
        <v>16.594656797848629</v>
      </c>
      <c r="AB60" s="26">
        <f t="shared" si="36"/>
        <v>4.5994699320389354E-2</v>
      </c>
      <c r="AC60" s="329"/>
      <c r="AD60" s="21"/>
      <c r="AE60" s="343">
        <v>4.5994699320389354E-2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374">
        <v>51.229339345683549</v>
      </c>
      <c r="AP60" s="26"/>
      <c r="AQ60" s="335">
        <f t="shared" si="20"/>
        <v>87.630823338492235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30"/>
        <v>0.19397082706766919</v>
      </c>
      <c r="D61" s="361">
        <v>0.19397082706766919</v>
      </c>
      <c r="E61" s="26"/>
      <c r="F61" s="26"/>
      <c r="G61" s="346"/>
      <c r="H61" s="23">
        <f t="shared" si="31"/>
        <v>0</v>
      </c>
      <c r="I61" s="20"/>
      <c r="J61" s="280"/>
      <c r="K61" s="20"/>
      <c r="L61" s="23">
        <f t="shared" si="32"/>
        <v>13.750845988114694</v>
      </c>
      <c r="M61" s="21"/>
      <c r="N61" s="169"/>
      <c r="O61" s="169"/>
      <c r="P61" s="26"/>
      <c r="Q61" s="367">
        <v>1.7080568418869204</v>
      </c>
      <c r="R61" s="26"/>
      <c r="S61" s="367">
        <v>0</v>
      </c>
      <c r="T61" s="367">
        <v>10.942873453910229</v>
      </c>
      <c r="U61" s="367">
        <v>1.0999156923175455</v>
      </c>
      <c r="V61" s="381">
        <v>0</v>
      </c>
      <c r="W61" s="26"/>
      <c r="X61" s="26"/>
      <c r="Y61" s="169"/>
      <c r="Z61" s="20"/>
      <c r="AA61" s="374">
        <v>23.447799392170573</v>
      </c>
      <c r="AB61" s="26">
        <f t="shared" si="36"/>
        <v>1.9193253206324805</v>
      </c>
      <c r="AC61" s="329"/>
      <c r="AD61" s="21"/>
      <c r="AE61" s="343">
        <v>1.9193253206324805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374">
        <v>113.71172019024362</v>
      </c>
      <c r="AP61" s="26"/>
      <c r="AQ61" s="335">
        <f t="shared" si="20"/>
        <v>153.02366171822905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30"/>
        <v>0</v>
      </c>
      <c r="D62" s="361">
        <v>0</v>
      </c>
      <c r="E62" s="26"/>
      <c r="F62" s="26"/>
      <c r="G62" s="346"/>
      <c r="H62" s="23">
        <f t="shared" si="31"/>
        <v>0</v>
      </c>
      <c r="I62" s="20"/>
      <c r="J62" s="280"/>
      <c r="K62" s="20"/>
      <c r="L62" s="23">
        <f t="shared" si="32"/>
        <v>2.9406084004633715</v>
      </c>
      <c r="M62" s="21"/>
      <c r="N62" s="169"/>
      <c r="O62" s="169"/>
      <c r="P62" s="26"/>
      <c r="Q62" s="367">
        <v>9.467059508708138E-2</v>
      </c>
      <c r="R62" s="26"/>
      <c r="S62" s="367">
        <v>0</v>
      </c>
      <c r="T62" s="367">
        <v>0.10182800156513341</v>
      </c>
      <c r="U62" s="367">
        <v>2.7441098038111567</v>
      </c>
      <c r="V62" s="381">
        <v>0</v>
      </c>
      <c r="W62" s="26"/>
      <c r="X62" s="26"/>
      <c r="Y62" s="169"/>
      <c r="Z62" s="20"/>
      <c r="AA62" s="374">
        <v>23.951051048441322</v>
      </c>
      <c r="AB62" s="26">
        <f t="shared" si="36"/>
        <v>7.1789762975102367E-2</v>
      </c>
      <c r="AC62" s="329"/>
      <c r="AD62" s="21"/>
      <c r="AE62" s="343">
        <v>7.1789762975102367E-2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374">
        <v>624.88262576443969</v>
      </c>
      <c r="AP62" s="26"/>
      <c r="AQ62" s="335">
        <f t="shared" si="20"/>
        <v>651.84607497631953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30"/>
        <v>5.9990977443609029E-3</v>
      </c>
      <c r="D63" s="362">
        <v>5.9990977443609029E-3</v>
      </c>
      <c r="E63" s="26"/>
      <c r="F63" s="26"/>
      <c r="G63" s="346"/>
      <c r="H63" s="23">
        <f t="shared" si="31"/>
        <v>0</v>
      </c>
      <c r="I63" s="20"/>
      <c r="J63" s="280"/>
      <c r="K63" s="20"/>
      <c r="L63" s="23">
        <f t="shared" si="32"/>
        <v>2.1337773695623863</v>
      </c>
      <c r="M63" s="21"/>
      <c r="N63" s="169"/>
      <c r="O63" s="169"/>
      <c r="P63" s="26"/>
      <c r="Q63" s="368">
        <v>1.1430228691040245</v>
      </c>
      <c r="R63" s="26"/>
      <c r="S63" s="368">
        <v>0</v>
      </c>
      <c r="T63" s="368">
        <v>0.2145661461551025</v>
      </c>
      <c r="U63" s="368">
        <v>0.77618835430325928</v>
      </c>
      <c r="V63" s="382">
        <v>0</v>
      </c>
      <c r="W63" s="26"/>
      <c r="X63" s="26"/>
      <c r="Y63" s="169"/>
      <c r="Z63" s="20"/>
      <c r="AA63" s="375">
        <v>15.260640502654734</v>
      </c>
      <c r="AB63" s="26">
        <f t="shared" si="36"/>
        <v>1.6228664015290757</v>
      </c>
      <c r="AC63" s="329"/>
      <c r="AD63" s="21"/>
      <c r="AE63" s="343">
        <v>1.6228664015290757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375">
        <v>41.955353877548397</v>
      </c>
      <c r="AP63" s="26"/>
      <c r="AQ63" s="335">
        <f t="shared" si="20"/>
        <v>60.978637249038954</v>
      </c>
      <c r="AR63" s="2"/>
      <c r="AS63" s="293"/>
    </row>
    <row r="64" spans="1:45" ht="12.75" customHeight="1">
      <c r="A64" s="400" t="s">
        <v>183</v>
      </c>
      <c r="B64" s="401"/>
      <c r="C64" s="74">
        <f t="shared" si="30"/>
        <v>6.9989473684210534E-3</v>
      </c>
      <c r="D64" s="362">
        <v>6.9989473684210534E-3</v>
      </c>
      <c r="E64" s="79"/>
      <c r="F64" s="79"/>
      <c r="G64" s="347"/>
      <c r="H64" s="78">
        <f t="shared" si="31"/>
        <v>0</v>
      </c>
      <c r="I64" s="150"/>
      <c r="J64" s="283"/>
      <c r="K64" s="150"/>
      <c r="L64" s="78">
        <f t="shared" si="32"/>
        <v>13.830185395960541</v>
      </c>
      <c r="M64" s="151"/>
      <c r="N64" s="331"/>
      <c r="O64" s="331"/>
      <c r="P64" s="79"/>
      <c r="Q64" s="368">
        <v>2.622873750202086</v>
      </c>
      <c r="R64" s="79"/>
      <c r="S64" s="368">
        <v>0</v>
      </c>
      <c r="T64" s="368">
        <v>4.5822600704310021</v>
      </c>
      <c r="U64" s="368">
        <v>6.6250515753274533</v>
      </c>
      <c r="V64" s="382">
        <v>0</v>
      </c>
      <c r="W64" s="79"/>
      <c r="X64" s="79"/>
      <c r="Y64" s="331"/>
      <c r="Z64" s="150"/>
      <c r="AA64" s="375">
        <v>54.755910367998595</v>
      </c>
      <c r="AB64" s="79">
        <f t="shared" si="36"/>
        <v>28.846321781015781</v>
      </c>
      <c r="AC64" s="332"/>
      <c r="AD64" s="151"/>
      <c r="AE64" s="344">
        <v>2.3003424439832099</v>
      </c>
      <c r="AF64" s="344"/>
      <c r="AG64" s="344"/>
      <c r="AH64" s="344">
        <v>2.0494384344000003</v>
      </c>
      <c r="AI64" s="344"/>
      <c r="AJ64" s="344"/>
      <c r="AK64" s="344"/>
      <c r="AL64" s="344">
        <v>0.16649466165720572</v>
      </c>
      <c r="AM64" s="388">
        <v>24.330046240975367</v>
      </c>
      <c r="AN64" s="78"/>
      <c r="AO64" s="375">
        <v>105.49858483148611</v>
      </c>
      <c r="AP64" s="79"/>
      <c r="AQ64" s="336">
        <f t="shared" si="20"/>
        <v>202.93800132382944</v>
      </c>
    </row>
    <row r="65" spans="1:45" ht="12.75" customHeight="1">
      <c r="A65" s="168" t="s">
        <v>194</v>
      </c>
      <c r="B65" s="152"/>
      <c r="C65" s="74">
        <f>SUM(D65:G65)</f>
        <v>0</v>
      </c>
      <c r="D65" s="360">
        <f>SUM(D66:D69)</f>
        <v>0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102.99970435243293</v>
      </c>
      <c r="M65" s="76"/>
      <c r="N65" s="77"/>
      <c r="O65" s="77"/>
      <c r="P65" s="213"/>
      <c r="Q65" s="366">
        <v>34.428207569141968</v>
      </c>
      <c r="R65" s="213"/>
      <c r="S65" s="366">
        <v>0.2093031229578676</v>
      </c>
      <c r="T65" s="366">
        <v>28.311821149448697</v>
      </c>
      <c r="U65" s="366">
        <v>40.050372510884394</v>
      </c>
      <c r="V65" s="147">
        <f>SUM(V66:V69)</f>
        <v>0</v>
      </c>
      <c r="W65" s="213"/>
      <c r="X65" s="213"/>
      <c r="Y65" s="77"/>
      <c r="Z65" s="76"/>
      <c r="AA65" s="373">
        <v>152.20899598052404</v>
      </c>
      <c r="AB65" s="79">
        <f t="shared" si="36"/>
        <v>14.450582650256329</v>
      </c>
      <c r="AC65" s="80"/>
      <c r="AD65" s="76"/>
      <c r="AE65" s="76">
        <f>SUM(AE66:AE69)</f>
        <v>9.8598517940798462</v>
      </c>
      <c r="AF65" s="76"/>
      <c r="AG65" s="76"/>
      <c r="AH65" s="76">
        <v>4.5907308561764824</v>
      </c>
      <c r="AI65" s="76"/>
      <c r="AJ65" s="76"/>
      <c r="AK65" s="76"/>
      <c r="AL65" s="76"/>
      <c r="AM65" s="77"/>
      <c r="AN65" s="78"/>
      <c r="AO65" s="373">
        <v>250.9185230818035</v>
      </c>
      <c r="AP65" s="79"/>
      <c r="AQ65" s="340">
        <f t="shared" si="20"/>
        <v>520.57780606501683</v>
      </c>
    </row>
    <row r="66" spans="1:45" ht="12.75" customHeight="1">
      <c r="A66" s="402" t="s">
        <v>184</v>
      </c>
      <c r="B66" s="403" t="s">
        <v>185</v>
      </c>
      <c r="C66" s="62">
        <f t="shared" ref="C66:C69" si="39">SUM(D66:G66)</f>
        <v>0</v>
      </c>
      <c r="D66" s="363">
        <v>0</v>
      </c>
      <c r="E66" s="69"/>
      <c r="F66" s="69"/>
      <c r="G66" s="349"/>
      <c r="H66" s="66">
        <f t="shared" ref="H66:H69" si="40">SUM(I66:K66)</f>
        <v>0</v>
      </c>
      <c r="I66" s="318"/>
      <c r="J66" s="252"/>
      <c r="K66" s="219"/>
      <c r="L66" s="66">
        <f t="shared" ref="L66:L69" si="41">SUM(M66:Z66)</f>
        <v>2.894358962101832</v>
      </c>
      <c r="M66" s="318"/>
      <c r="N66" s="69"/>
      <c r="O66" s="65"/>
      <c r="P66" s="69"/>
      <c r="Q66" s="369">
        <v>9.2677529927353328E-2</v>
      </c>
      <c r="R66" s="69"/>
      <c r="S66" s="369">
        <v>7.8624794368147982E-2</v>
      </c>
      <c r="T66" s="369">
        <v>0.14365021649367032</v>
      </c>
      <c r="U66" s="369">
        <v>2.5794064213126604</v>
      </c>
      <c r="V66" s="383">
        <v>0</v>
      </c>
      <c r="W66" s="69"/>
      <c r="X66" s="69"/>
      <c r="Y66" s="65"/>
      <c r="Z66" s="64"/>
      <c r="AA66" s="376">
        <v>7.2592054386673892</v>
      </c>
      <c r="AB66" s="67">
        <f t="shared" si="36"/>
        <v>4.5922279222352183</v>
      </c>
      <c r="AC66" s="68"/>
      <c r="AD66" s="64"/>
      <c r="AE66" s="64">
        <v>1.4970660587361202E-3</v>
      </c>
      <c r="AF66" s="64"/>
      <c r="AG66" s="64"/>
      <c r="AH66" s="64">
        <v>4.5907308561764824</v>
      </c>
      <c r="AI66" s="64"/>
      <c r="AJ66" s="64"/>
      <c r="AK66" s="64"/>
      <c r="AL66" s="64"/>
      <c r="AM66" s="65"/>
      <c r="AN66" s="66"/>
      <c r="AO66" s="376">
        <v>61.629685587321262</v>
      </c>
      <c r="AP66" s="67"/>
      <c r="AQ66" s="92">
        <f t="shared" si="20"/>
        <v>76.375477910325699</v>
      </c>
    </row>
    <row r="67" spans="1:45" ht="12.75" customHeight="1">
      <c r="A67" s="404" t="s">
        <v>186</v>
      </c>
      <c r="B67" s="405">
        <v>84</v>
      </c>
      <c r="C67" s="19">
        <f t="shared" si="39"/>
        <v>0</v>
      </c>
      <c r="D67" s="364">
        <v>0</v>
      </c>
      <c r="E67" s="212"/>
      <c r="F67" s="212"/>
      <c r="G67" s="350"/>
      <c r="H67" s="23">
        <f t="shared" si="40"/>
        <v>0</v>
      </c>
      <c r="I67" s="319"/>
      <c r="J67" s="249"/>
      <c r="K67" s="215"/>
      <c r="L67" s="23">
        <f t="shared" si="41"/>
        <v>32.905731957200885</v>
      </c>
      <c r="M67" s="319"/>
      <c r="N67" s="212"/>
      <c r="O67" s="22"/>
      <c r="P67" s="212"/>
      <c r="Q67" s="370">
        <v>5.9702266859653097</v>
      </c>
      <c r="R67" s="212"/>
      <c r="S67" s="370">
        <v>1.2196644001707165E-2</v>
      </c>
      <c r="T67" s="370">
        <v>10.21916729992946</v>
      </c>
      <c r="U67" s="370">
        <v>16.704141327304406</v>
      </c>
      <c r="V67" s="384">
        <v>0</v>
      </c>
      <c r="W67" s="212"/>
      <c r="X67" s="212"/>
      <c r="Y67" s="22"/>
      <c r="Z67" s="25"/>
      <c r="AA67" s="377">
        <v>42.870916887763151</v>
      </c>
      <c r="AB67" s="26">
        <f t="shared" si="36"/>
        <v>7.1259364117308035</v>
      </c>
      <c r="AC67" s="27"/>
      <c r="AD67" s="25"/>
      <c r="AE67" s="25">
        <v>7.1259364117308035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377">
        <v>80.334036818599401</v>
      </c>
      <c r="AP67" s="26"/>
      <c r="AQ67" s="29">
        <f t="shared" si="20"/>
        <v>163.23662207529424</v>
      </c>
    </row>
    <row r="68" spans="1:45" ht="12.75" customHeight="1">
      <c r="A68" s="398" t="s">
        <v>187</v>
      </c>
      <c r="B68" s="399">
        <v>85</v>
      </c>
      <c r="C68" s="19">
        <f t="shared" si="39"/>
        <v>0</v>
      </c>
      <c r="D68" s="364">
        <v>0</v>
      </c>
      <c r="E68" s="212"/>
      <c r="F68" s="212"/>
      <c r="G68" s="350"/>
      <c r="H68" s="23">
        <f t="shared" si="40"/>
        <v>0</v>
      </c>
      <c r="I68" s="319"/>
      <c r="J68" s="249"/>
      <c r="K68" s="215"/>
      <c r="L68" s="23">
        <f t="shared" si="41"/>
        <v>51.209012865824505</v>
      </c>
      <c r="M68" s="319"/>
      <c r="N68" s="212"/>
      <c r="O68" s="22"/>
      <c r="P68" s="212"/>
      <c r="Q68" s="370">
        <v>21.965571125362604</v>
      </c>
      <c r="R68" s="212"/>
      <c r="S68" s="370">
        <v>3.5936540362172906E-2</v>
      </c>
      <c r="T68" s="370">
        <v>13.599493280457725</v>
      </c>
      <c r="U68" s="370">
        <v>15.608011919642003</v>
      </c>
      <c r="V68" s="384">
        <v>0</v>
      </c>
      <c r="W68" s="212"/>
      <c r="X68" s="212"/>
      <c r="Y68" s="22"/>
      <c r="Z68" s="25"/>
      <c r="AA68" s="377">
        <v>34.509350678216975</v>
      </c>
      <c r="AB68" s="26">
        <f t="shared" si="36"/>
        <v>1.9850831471770998</v>
      </c>
      <c r="AC68" s="27"/>
      <c r="AD68" s="25"/>
      <c r="AE68" s="25">
        <v>1.9850831471770998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377">
        <v>58.39536070205731</v>
      </c>
      <c r="AP68" s="26"/>
      <c r="AQ68" s="29">
        <f t="shared" si="20"/>
        <v>146.09880739327588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39"/>
        <v>0</v>
      </c>
      <c r="D69" s="365">
        <v>0</v>
      </c>
      <c r="E69" s="213"/>
      <c r="F69" s="213"/>
      <c r="G69" s="348"/>
      <c r="H69" s="137">
        <f t="shared" si="40"/>
        <v>0</v>
      </c>
      <c r="I69" s="320"/>
      <c r="J69" s="255"/>
      <c r="K69" s="220"/>
      <c r="L69" s="137">
        <f t="shared" si="41"/>
        <v>15.990600567305702</v>
      </c>
      <c r="M69" s="320"/>
      <c r="N69" s="213"/>
      <c r="O69" s="77"/>
      <c r="P69" s="213"/>
      <c r="Q69" s="371">
        <v>6.399732227886699</v>
      </c>
      <c r="R69" s="213"/>
      <c r="S69" s="371">
        <v>8.254514422583957E-2</v>
      </c>
      <c r="T69" s="371">
        <v>4.3495103525678411</v>
      </c>
      <c r="U69" s="371">
        <v>5.1588128426253208</v>
      </c>
      <c r="V69" s="385">
        <v>0</v>
      </c>
      <c r="W69" s="213"/>
      <c r="X69" s="213"/>
      <c r="Y69" s="77"/>
      <c r="Z69" s="76"/>
      <c r="AA69" s="378">
        <v>67.569522975876509</v>
      </c>
      <c r="AB69" s="139">
        <f t="shared" si="36"/>
        <v>0.74733516911320652</v>
      </c>
      <c r="AC69" s="140"/>
      <c r="AD69" s="135"/>
      <c r="AE69" s="135">
        <v>0.74733516911320652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378">
        <v>50.55943997382554</v>
      </c>
      <c r="AP69" s="139"/>
      <c r="AQ69" s="141">
        <f t="shared" si="20"/>
        <v>134.86689868612095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227.38527636979836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372">
        <v>227.38527636979836</v>
      </c>
      <c r="V70" s="64"/>
      <c r="W70" s="155"/>
      <c r="X70" s="155"/>
      <c r="Y70" s="155"/>
      <c r="Z70" s="154"/>
      <c r="AA70" s="99">
        <v>0</v>
      </c>
      <c r="AB70" s="100">
        <f t="shared" si="36"/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42.394664825848295</v>
      </c>
      <c r="AP70" s="100"/>
      <c r="AQ70" s="91">
        <f t="shared" si="20"/>
        <v>269.77994119564664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19.648790870667792</v>
      </c>
      <c r="M71" s="76"/>
      <c r="N71" s="76"/>
      <c r="O71" s="76"/>
      <c r="P71" s="76"/>
      <c r="Q71" s="76"/>
      <c r="R71" s="76"/>
      <c r="S71" s="76"/>
      <c r="T71" s="76"/>
      <c r="U71" s="151">
        <v>19.648790870667792</v>
      </c>
      <c r="V71" s="76"/>
      <c r="W71" s="77"/>
      <c r="X71" s="77"/>
      <c r="Y71" s="77"/>
      <c r="Z71" s="76"/>
      <c r="AA71" s="78"/>
      <c r="AB71" s="79">
        <f t="shared" si="36"/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0"/>
        <v>19.648790870667792</v>
      </c>
      <c r="AR71" s="2"/>
    </row>
    <row r="72" spans="1:45" ht="12.75" customHeight="1" thickBot="1">
      <c r="A72" s="42" t="s">
        <v>42</v>
      </c>
      <c r="B72" s="43"/>
      <c r="C72" s="44">
        <f t="shared" ref="C72:AP72" si="42">C26-C27-C29</f>
        <v>-8.3114866760146242</v>
      </c>
      <c r="D72" s="108">
        <f t="shared" si="42"/>
        <v>-1.7298967125130318</v>
      </c>
      <c r="E72" s="46">
        <f t="shared" si="42"/>
        <v>-7.5173673795907519</v>
      </c>
      <c r="F72" s="109">
        <f t="shared" si="42"/>
        <v>0</v>
      </c>
      <c r="G72" s="109">
        <f t="shared" si="42"/>
        <v>0.9304042160892001</v>
      </c>
      <c r="H72" s="47">
        <f t="shared" si="42"/>
        <v>0.39688858079296097</v>
      </c>
      <c r="I72" s="108">
        <f t="shared" si="42"/>
        <v>2.5923292992668934E-5</v>
      </c>
      <c r="J72" s="259">
        <f t="shared" si="42"/>
        <v>0</v>
      </c>
      <c r="K72" s="46">
        <f t="shared" si="42"/>
        <v>0.3968626574999945</v>
      </c>
      <c r="L72" s="47">
        <f t="shared" si="42"/>
        <v>6.8829327606808874</v>
      </c>
      <c r="M72" s="46">
        <f t="shared" si="42"/>
        <v>0</v>
      </c>
      <c r="N72" s="46">
        <f t="shared" si="42"/>
        <v>8.5693023975821347E-3</v>
      </c>
      <c r="O72" s="46">
        <f t="shared" si="42"/>
        <v>-1.4986508182792875</v>
      </c>
      <c r="P72" s="46">
        <f t="shared" si="42"/>
        <v>-1.480432044444342</v>
      </c>
      <c r="Q72" s="46">
        <f t="shared" si="42"/>
        <v>-0.96621685888010234</v>
      </c>
      <c r="R72" s="46">
        <f t="shared" si="42"/>
        <v>-26.862904803840365</v>
      </c>
      <c r="S72" s="46">
        <f t="shared" si="42"/>
        <v>11.398786267317703</v>
      </c>
      <c r="T72" s="46">
        <f t="shared" si="42"/>
        <v>8.9941017739296569</v>
      </c>
      <c r="U72" s="46">
        <f t="shared" si="42"/>
        <v>18.418815690709835</v>
      </c>
      <c r="V72" s="46">
        <f t="shared" si="42"/>
        <v>-0.82533723027562189</v>
      </c>
      <c r="W72" s="109">
        <f t="shared" si="42"/>
        <v>-0.30379851795580493</v>
      </c>
      <c r="X72" s="109">
        <f t="shared" si="42"/>
        <v>0</v>
      </c>
      <c r="Y72" s="109">
        <f t="shared" si="42"/>
        <v>0</v>
      </c>
      <c r="Z72" s="46">
        <f t="shared" si="42"/>
        <v>0</v>
      </c>
      <c r="AA72" s="47">
        <f t="shared" si="42"/>
        <v>3.8174044124996271</v>
      </c>
      <c r="AB72" s="45">
        <f t="shared" si="42"/>
        <v>-7.453252208945969</v>
      </c>
      <c r="AC72" s="110">
        <f t="shared" si="42"/>
        <v>0</v>
      </c>
      <c r="AD72" s="46">
        <f t="shared" si="42"/>
        <v>0</v>
      </c>
      <c r="AE72" s="46">
        <f t="shared" si="42"/>
        <v>-7.4341506638101293</v>
      </c>
      <c r="AF72" s="46">
        <f t="shared" si="42"/>
        <v>0</v>
      </c>
      <c r="AG72" s="46">
        <f t="shared" si="42"/>
        <v>0</v>
      </c>
      <c r="AH72" s="46">
        <f t="shared" si="42"/>
        <v>0</v>
      </c>
      <c r="AI72" s="46">
        <f t="shared" si="42"/>
        <v>-0.53813291529598928</v>
      </c>
      <c r="AJ72" s="46">
        <f t="shared" si="42"/>
        <v>0.51903137016000045</v>
      </c>
      <c r="AK72" s="108">
        <f t="shared" si="42"/>
        <v>0</v>
      </c>
      <c r="AL72" s="109">
        <f t="shared" si="42"/>
        <v>0</v>
      </c>
      <c r="AM72" s="46">
        <f t="shared" si="42"/>
        <v>0</v>
      </c>
      <c r="AN72" s="47">
        <f t="shared" si="42"/>
        <v>0</v>
      </c>
      <c r="AO72" s="47">
        <f t="shared" si="42"/>
        <v>-29.330604383409536</v>
      </c>
      <c r="AP72" s="45">
        <f t="shared" si="42"/>
        <v>0</v>
      </c>
      <c r="AQ72" s="48">
        <f t="shared" si="20"/>
        <v>-33.998117514396654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240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238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352" t="s">
        <v>249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239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>
    <pageSetUpPr fitToPage="1"/>
  </sheetPr>
  <dimension ref="A1:AS76"/>
  <sheetViews>
    <sheetView zoomScale="80" zoomScaleNormal="80" workbookViewId="0">
      <pane xSplit="2" ySplit="1" topLeftCell="C38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66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64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22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844.54624161155095</v>
      </c>
      <c r="I2" s="10">
        <v>661.44124161155094</v>
      </c>
      <c r="J2" s="11">
        <v>183.10499999999999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487.52856336465322</v>
      </c>
      <c r="AB2" s="13">
        <f>SUM(AC2:AM2)</f>
        <v>370.39006202829609</v>
      </c>
      <c r="AC2" s="14">
        <v>54.288359999999997</v>
      </c>
      <c r="AD2" s="11">
        <v>95.624259999999992</v>
      </c>
      <c r="AE2" s="11">
        <v>180.33306559969816</v>
      </c>
      <c r="AF2" s="11">
        <v>0</v>
      </c>
      <c r="AG2" s="11">
        <v>24.937049795473136</v>
      </c>
      <c r="AH2" s="11">
        <v>9.3320054999999993</v>
      </c>
      <c r="AI2" s="11">
        <v>1.1644107695999999</v>
      </c>
      <c r="AJ2" s="11">
        <v>1.2048892799999999E-2</v>
      </c>
      <c r="AK2" s="11">
        <v>0</v>
      </c>
      <c r="AL2" s="11">
        <v>0.46083361319999994</v>
      </c>
      <c r="AM2" s="214">
        <v>4.2380278575248154</v>
      </c>
      <c r="AN2" s="211">
        <v>0</v>
      </c>
      <c r="AO2" s="15"/>
      <c r="AP2" s="13"/>
      <c r="AQ2" s="16">
        <f>C2+H2+L2+AA2+AB2+AN2+AO2+AP2</f>
        <v>1702.4648670045003</v>
      </c>
    </row>
    <row r="3" spans="1:45" ht="12.75" customHeight="1">
      <c r="A3" s="17" t="s">
        <v>1</v>
      </c>
      <c r="B3" s="18"/>
      <c r="C3" s="19">
        <f>SUM(D3:G3)</f>
        <v>1906.1219177586049</v>
      </c>
      <c r="D3" s="20">
        <v>1844.1577284370048</v>
      </c>
      <c r="E3" s="169">
        <v>37.434860600000007</v>
      </c>
      <c r="F3" s="22"/>
      <c r="G3" s="22">
        <v>24.529328721599999</v>
      </c>
      <c r="H3" s="23">
        <f>SUM(I3:K3)</f>
        <v>0</v>
      </c>
      <c r="I3" s="24"/>
      <c r="J3" s="25"/>
      <c r="K3" s="22"/>
      <c r="L3" s="23">
        <f>SUM(M3:Z3)</f>
        <v>11219.927247483856</v>
      </c>
      <c r="M3" s="24">
        <v>3341.7312144940001</v>
      </c>
      <c r="N3" s="24">
        <v>5.6415041549999998</v>
      </c>
      <c r="O3" s="25">
        <v>0</v>
      </c>
      <c r="P3" s="25">
        <v>1272.4280019782079</v>
      </c>
      <c r="Q3" s="25">
        <v>425.97529815185339</v>
      </c>
      <c r="R3" s="25">
        <v>1177.1180692349767</v>
      </c>
      <c r="S3" s="25">
        <v>1115.4769792929001</v>
      </c>
      <c r="T3" s="25">
        <v>133.51610720000002</v>
      </c>
      <c r="U3" s="25">
        <v>2939.7859753436583</v>
      </c>
      <c r="V3" s="25">
        <v>324.81948439525922</v>
      </c>
      <c r="W3" s="25">
        <v>16.351813237999998</v>
      </c>
      <c r="X3" s="25">
        <v>361.96080000000001</v>
      </c>
      <c r="Y3" s="25">
        <v>2.1019999999999999</v>
      </c>
      <c r="Z3" s="22">
        <v>103.02</v>
      </c>
      <c r="AA3" s="23">
        <v>3015.7268712120003</v>
      </c>
      <c r="AB3" s="26">
        <f>SUM(AC3:AM3)</f>
        <v>0.127920384</v>
      </c>
      <c r="AC3" s="27"/>
      <c r="AD3" s="25"/>
      <c r="AE3" s="25">
        <v>0.127920384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175.90526</v>
      </c>
      <c r="AP3" s="26"/>
      <c r="AQ3" s="29">
        <f t="shared" ref="AQ3:AQ20" si="0">C3+H3+L3+AA3+AB3+AN3+AO3+AP3</f>
        <v>16317.809216838461</v>
      </c>
    </row>
    <row r="4" spans="1:45" ht="12.75" customHeight="1">
      <c r="A4" s="17" t="s">
        <v>2</v>
      </c>
      <c r="B4" s="18"/>
      <c r="C4" s="19">
        <f>SUM(D4:G4)</f>
        <v>9.1026331999999996</v>
      </c>
      <c r="D4" s="20">
        <v>4.8989832000000009</v>
      </c>
      <c r="E4" s="21">
        <v>4.2036499999999997</v>
      </c>
      <c r="F4" s="22"/>
      <c r="G4" s="22">
        <v>0</v>
      </c>
      <c r="H4" s="23">
        <f>SUM(I4:K4)</f>
        <v>10.1004</v>
      </c>
      <c r="I4" s="24"/>
      <c r="J4" s="25"/>
      <c r="K4" s="22">
        <v>10.1004</v>
      </c>
      <c r="L4" s="23">
        <f>SUM(M4:Z4)</f>
        <v>1534.2916458870018</v>
      </c>
      <c r="M4" s="24">
        <v>0</v>
      </c>
      <c r="N4" s="24">
        <v>0</v>
      </c>
      <c r="O4" s="25"/>
      <c r="P4" s="25">
        <v>187.12604119500003</v>
      </c>
      <c r="Q4" s="25">
        <v>36.364429847199993</v>
      </c>
      <c r="R4" s="25">
        <v>0</v>
      </c>
      <c r="S4" s="25">
        <v>999.34098101669986</v>
      </c>
      <c r="T4" s="25">
        <v>22.538254143999996</v>
      </c>
      <c r="U4" s="25">
        <v>253.56663028800003</v>
      </c>
      <c r="V4" s="25">
        <v>6.3235294567019995</v>
      </c>
      <c r="W4" s="25">
        <v>22.971779939399998</v>
      </c>
      <c r="X4" s="25">
        <v>0</v>
      </c>
      <c r="Y4" s="25">
        <v>0</v>
      </c>
      <c r="Z4" s="22">
        <v>6.0600000000000005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0.10836</v>
      </c>
      <c r="AP4" s="26"/>
      <c r="AQ4" s="29">
        <f t="shared" si="0"/>
        <v>1553.6030390870017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106.73607942247085</v>
      </c>
      <c r="M5" s="24"/>
      <c r="N5" s="24"/>
      <c r="O5" s="25"/>
      <c r="P5" s="25"/>
      <c r="Q5" s="25"/>
      <c r="R5" s="25"/>
      <c r="S5" s="25">
        <v>23.733154997999996</v>
      </c>
      <c r="T5" s="25"/>
      <c r="U5" s="25">
        <v>83.002924424470848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106.73607942247085</v>
      </c>
    </row>
    <row r="6" spans="1:45" ht="12.75" customHeight="1" thickBot="1">
      <c r="A6" s="30" t="s">
        <v>4</v>
      </c>
      <c r="B6" s="31"/>
      <c r="C6" s="19">
        <f>SUM(D6:G6)</f>
        <v>-15.504863296800263</v>
      </c>
      <c r="D6" s="32">
        <v>-12.679084484000263</v>
      </c>
      <c r="E6" s="22">
        <v>-2.5261788999999997</v>
      </c>
      <c r="F6" s="33"/>
      <c r="G6" s="33">
        <v>-0.29959991279999998</v>
      </c>
      <c r="H6" s="34">
        <f>SUM(I6:K6)</f>
        <v>-43.07564715885249</v>
      </c>
      <c r="I6" s="35">
        <v>-48.753653158852487</v>
      </c>
      <c r="J6" s="35">
        <v>0.21847399999999997</v>
      </c>
      <c r="K6" s="33">
        <v>5.4595319999999994</v>
      </c>
      <c r="L6" s="34">
        <f>SUM(M6:Z6)</f>
        <v>16.521315659795011</v>
      </c>
      <c r="M6" s="24">
        <v>38.912847477799907</v>
      </c>
      <c r="N6" s="24">
        <v>-1.0649999999999999</v>
      </c>
      <c r="O6" s="25"/>
      <c r="P6" s="25">
        <v>17.467490912282951</v>
      </c>
      <c r="Q6" s="25">
        <v>37.043486987473422</v>
      </c>
      <c r="R6" s="25">
        <v>-51.646524263757634</v>
      </c>
      <c r="S6" s="25">
        <v>-1.9315479543636955</v>
      </c>
      <c r="T6" s="25">
        <v>-3.552328800299986</v>
      </c>
      <c r="U6" s="25">
        <v>3.1459807820840275</v>
      </c>
      <c r="V6" s="25">
        <v>-23.050309856423997</v>
      </c>
      <c r="W6" s="25">
        <v>1.1972203750000074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-0.125996592096</v>
      </c>
      <c r="AC6" s="38"/>
      <c r="AD6" s="36"/>
      <c r="AE6" s="36">
        <v>-4.7712239999999996E-2</v>
      </c>
      <c r="AF6" s="36"/>
      <c r="AG6" s="36"/>
      <c r="AH6" s="36"/>
      <c r="AI6" s="36">
        <v>-7.4529957600000002E-2</v>
      </c>
      <c r="AJ6" s="36">
        <v>-3.7543944960000001E-3</v>
      </c>
      <c r="AK6" s="36"/>
      <c r="AL6" s="36"/>
      <c r="AM6" s="216"/>
      <c r="AN6" s="39"/>
      <c r="AO6" s="40"/>
      <c r="AP6" s="37"/>
      <c r="AQ6" s="41">
        <f t="shared" si="0"/>
        <v>-42.185191387953751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1881.5144212618047</v>
      </c>
      <c r="D7" s="57">
        <f t="shared" si="1"/>
        <v>1826.5796607530046</v>
      </c>
      <c r="E7" s="54">
        <f t="shared" si="1"/>
        <v>30.705031700000013</v>
      </c>
      <c r="F7" s="54">
        <f t="shared" si="1"/>
        <v>0</v>
      </c>
      <c r="G7" s="54">
        <f t="shared" si="1"/>
        <v>24.229728808799997</v>
      </c>
      <c r="H7" s="56">
        <f t="shared" si="1"/>
        <v>791.37019445269846</v>
      </c>
      <c r="I7" s="57">
        <f t="shared" si="1"/>
        <v>612.68758845269849</v>
      </c>
      <c r="J7" s="54">
        <f t="shared" si="1"/>
        <v>183.32347399999998</v>
      </c>
      <c r="K7" s="57">
        <f t="shared" si="1"/>
        <v>-4.6408680000000011</v>
      </c>
      <c r="L7" s="56">
        <f t="shared" si="1"/>
        <v>9595.4208378341773</v>
      </c>
      <c r="M7" s="57">
        <f t="shared" si="1"/>
        <v>3380.6440619718001</v>
      </c>
      <c r="N7" s="57">
        <f t="shared" ref="N7" si="2">N2+N3-N4-N5+N6</f>
        <v>4.5765041550000003</v>
      </c>
      <c r="O7" s="54">
        <f t="shared" si="1"/>
        <v>0</v>
      </c>
      <c r="P7" s="54">
        <f t="shared" si="1"/>
        <v>1102.7694516954909</v>
      </c>
      <c r="Q7" s="54">
        <f t="shared" si="1"/>
        <v>426.65435529212687</v>
      </c>
      <c r="R7" s="54">
        <f t="shared" si="1"/>
        <v>1125.4715449712191</v>
      </c>
      <c r="S7" s="54">
        <f t="shared" si="1"/>
        <v>90.471295323836515</v>
      </c>
      <c r="T7" s="54">
        <f t="shared" si="1"/>
        <v>107.42552425570004</v>
      </c>
      <c r="U7" s="54">
        <f t="shared" si="1"/>
        <v>2606.3624014132711</v>
      </c>
      <c r="V7" s="54">
        <f t="shared" si="1"/>
        <v>295.44564508213324</v>
      </c>
      <c r="W7" s="54">
        <f t="shared" si="1"/>
        <v>-5.4227463263999915</v>
      </c>
      <c r="X7" s="54">
        <f t="shared" si="1"/>
        <v>361.96080000000001</v>
      </c>
      <c r="Y7" s="54">
        <f t="shared" si="1"/>
        <v>2.1019999999999999</v>
      </c>
      <c r="Z7" s="57">
        <f t="shared" si="1"/>
        <v>96.96</v>
      </c>
      <c r="AA7" s="56">
        <f t="shared" si="1"/>
        <v>3503.2554345766534</v>
      </c>
      <c r="AB7" s="56">
        <f t="shared" si="1"/>
        <v>370.39198582020009</v>
      </c>
      <c r="AC7" s="57">
        <f t="shared" si="1"/>
        <v>54.288359999999997</v>
      </c>
      <c r="AD7" s="54">
        <f t="shared" si="1"/>
        <v>95.624259999999992</v>
      </c>
      <c r="AE7" s="54">
        <f t="shared" si="1"/>
        <v>180.41327374369814</v>
      </c>
      <c r="AF7" s="54">
        <f t="shared" ref="AF7" si="3">AF2+AF3-AF4-AF5+AF6</f>
        <v>0</v>
      </c>
      <c r="AG7" s="54">
        <f t="shared" si="1"/>
        <v>24.937049795473136</v>
      </c>
      <c r="AH7" s="54">
        <f t="shared" si="1"/>
        <v>9.3320054999999993</v>
      </c>
      <c r="AI7" s="54">
        <f t="shared" si="1"/>
        <v>1.0898808119999999</v>
      </c>
      <c r="AJ7" s="54">
        <f t="shared" ref="AJ7" si="4">AJ2+AJ3-AJ4-AJ5+AJ6</f>
        <v>8.2944983039999996E-3</v>
      </c>
      <c r="AK7" s="54">
        <f t="shared" si="1"/>
        <v>0</v>
      </c>
      <c r="AL7" s="54">
        <f t="shared" ref="AL7" si="5">AL2+AL3-AL4-AL5+AL6</f>
        <v>0.46083361319999994</v>
      </c>
      <c r="AM7" s="217">
        <f t="shared" si="1"/>
        <v>4.2380278575248154</v>
      </c>
      <c r="AN7" s="57">
        <f t="shared" si="1"/>
        <v>0</v>
      </c>
      <c r="AO7" s="56">
        <f t="shared" si="1"/>
        <v>175.79689999999999</v>
      </c>
      <c r="AP7" s="182">
        <f t="shared" si="1"/>
        <v>0</v>
      </c>
      <c r="AQ7" s="111">
        <f t="shared" si="0"/>
        <v>16317.749773945534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1881.5144212618047</v>
      </c>
      <c r="D8" s="185">
        <f t="shared" si="6"/>
        <v>1826.5796607530046</v>
      </c>
      <c r="E8" s="188">
        <f t="shared" si="6"/>
        <v>30.705031700000013</v>
      </c>
      <c r="F8" s="189">
        <f t="shared" si="6"/>
        <v>0</v>
      </c>
      <c r="G8" s="189">
        <f t="shared" si="6"/>
        <v>24.229728808799997</v>
      </c>
      <c r="H8" s="190">
        <f t="shared" si="6"/>
        <v>791.37019445269846</v>
      </c>
      <c r="I8" s="185">
        <f t="shared" si="6"/>
        <v>612.68758845269849</v>
      </c>
      <c r="J8" s="188">
        <f t="shared" si="6"/>
        <v>183.32347399999998</v>
      </c>
      <c r="K8" s="185">
        <f t="shared" si="6"/>
        <v>-4.6408680000000011</v>
      </c>
      <c r="L8" s="190">
        <f t="shared" si="6"/>
        <v>9134.3980378341766</v>
      </c>
      <c r="M8" s="185">
        <f t="shared" si="6"/>
        <v>3380.6440619718001</v>
      </c>
      <c r="N8" s="185">
        <f t="shared" si="6"/>
        <v>4.5765041550000003</v>
      </c>
      <c r="O8" s="188">
        <f t="shared" si="6"/>
        <v>0</v>
      </c>
      <c r="P8" s="188">
        <f t="shared" si="6"/>
        <v>1102.7694516954909</v>
      </c>
      <c r="Q8" s="188">
        <f t="shared" si="6"/>
        <v>426.65435529212687</v>
      </c>
      <c r="R8" s="188">
        <f t="shared" si="6"/>
        <v>1125.4715449712191</v>
      </c>
      <c r="S8" s="188">
        <f t="shared" si="6"/>
        <v>90.471295323836515</v>
      </c>
      <c r="T8" s="188">
        <f t="shared" si="6"/>
        <v>107.42552425570004</v>
      </c>
      <c r="U8" s="188">
        <f t="shared" si="6"/>
        <v>2606.3624014132711</v>
      </c>
      <c r="V8" s="188">
        <f t="shared" si="6"/>
        <v>295.44564508213324</v>
      </c>
      <c r="W8" s="188">
        <f t="shared" si="6"/>
        <v>-5.4227463263999915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3503.2554345766534</v>
      </c>
      <c r="AB8" s="196">
        <f t="shared" si="6"/>
        <v>370.39198582020009</v>
      </c>
      <c r="AC8" s="185">
        <f t="shared" si="6"/>
        <v>54.288359999999997</v>
      </c>
      <c r="AD8" s="188">
        <f t="shared" si="6"/>
        <v>95.624259999999992</v>
      </c>
      <c r="AE8" s="188">
        <f t="shared" si="6"/>
        <v>180.41327374369814</v>
      </c>
      <c r="AF8" s="188">
        <f t="shared" si="6"/>
        <v>0</v>
      </c>
      <c r="AG8" s="188">
        <f t="shared" si="6"/>
        <v>24.937049795473136</v>
      </c>
      <c r="AH8" s="188">
        <f t="shared" si="6"/>
        <v>9.3320054999999993</v>
      </c>
      <c r="AI8" s="188">
        <f t="shared" si="6"/>
        <v>1.0898808119999999</v>
      </c>
      <c r="AJ8" s="188">
        <f t="shared" ref="AJ8" si="7">AJ7-AJ27</f>
        <v>8.2944983039999996E-3</v>
      </c>
      <c r="AK8" s="188">
        <f t="shared" si="6"/>
        <v>0</v>
      </c>
      <c r="AL8" s="188">
        <f t="shared" si="6"/>
        <v>0.46083361319999994</v>
      </c>
      <c r="AM8" s="218">
        <f t="shared" si="6"/>
        <v>4.2380278575248154</v>
      </c>
      <c r="AN8" s="185">
        <f t="shared" si="6"/>
        <v>0</v>
      </c>
      <c r="AO8" s="190">
        <f t="shared" si="6"/>
        <v>175.79689999999999</v>
      </c>
      <c r="AP8" s="185">
        <f t="shared" si="6"/>
        <v>0</v>
      </c>
      <c r="AQ8" s="186">
        <f t="shared" si="0"/>
        <v>15856.726973945533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1422.4835931569385</v>
      </c>
      <c r="D9" s="53">
        <f t="shared" si="8"/>
        <v>1422.4835931569385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596.5849327224912</v>
      </c>
      <c r="I9" s="53">
        <f t="shared" si="8"/>
        <v>596.5849327224912</v>
      </c>
      <c r="J9" s="54">
        <f t="shared" si="8"/>
        <v>0</v>
      </c>
      <c r="K9" s="55">
        <f t="shared" si="8"/>
        <v>0</v>
      </c>
      <c r="L9" s="56">
        <f t="shared" si="8"/>
        <v>4182.6682545818221</v>
      </c>
      <c r="M9" s="54">
        <f t="shared" si="8"/>
        <v>3383.7833999999998</v>
      </c>
      <c r="N9" s="54">
        <f t="shared" ref="N9" si="9">SUM(N10:N14)</f>
        <v>5.3249999999999993</v>
      </c>
      <c r="O9" s="54">
        <f t="shared" si="8"/>
        <v>8.0543935007999998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717.51195648925875</v>
      </c>
      <c r="T9" s="54">
        <f t="shared" si="8"/>
        <v>0.12802116050380796</v>
      </c>
      <c r="U9" s="54">
        <f t="shared" si="8"/>
        <v>67.865483431260131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2043.8707956064759</v>
      </c>
      <c r="AB9" s="57">
        <f t="shared" si="8"/>
        <v>29.792140355473137</v>
      </c>
      <c r="AC9" s="58">
        <f t="shared" si="8"/>
        <v>0</v>
      </c>
      <c r="AD9" s="54">
        <f t="shared" si="8"/>
        <v>0</v>
      </c>
      <c r="AE9" s="54">
        <f t="shared" si="8"/>
        <v>2.4432105599999998</v>
      </c>
      <c r="AF9" s="54">
        <f t="shared" ref="AF9" si="10">SUM(AF10:AF14)</f>
        <v>0</v>
      </c>
      <c r="AG9" s="54">
        <f t="shared" si="8"/>
        <v>24.937049795473136</v>
      </c>
      <c r="AH9" s="120">
        <f t="shared" si="8"/>
        <v>2.41188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59.590775999999998</v>
      </c>
      <c r="AP9" s="57">
        <f t="shared" si="8"/>
        <v>0</v>
      </c>
      <c r="AQ9" s="59">
        <f t="shared" si="0"/>
        <v>8334.9904924231996</v>
      </c>
    </row>
    <row r="10" spans="1:45" ht="12.75" customHeight="1">
      <c r="A10" s="60" t="s">
        <v>220</v>
      </c>
      <c r="B10" s="61"/>
      <c r="C10" s="62">
        <f>SUM(D10:G10)</f>
        <v>1416.5364956530045</v>
      </c>
      <c r="D10" s="63">
        <v>1416.5364956530045</v>
      </c>
      <c r="E10" s="64"/>
      <c r="F10" s="65"/>
      <c r="G10" s="65"/>
      <c r="H10" s="66">
        <f>SUM(I10:K10)</f>
        <v>489.34957007738603</v>
      </c>
      <c r="I10" s="63">
        <v>489.34957007738603</v>
      </c>
      <c r="J10" s="64">
        <v>0</v>
      </c>
      <c r="K10" s="65"/>
      <c r="L10" s="66">
        <f>SUM(M10:Z10)</f>
        <v>785.3774399205189</v>
      </c>
      <c r="M10" s="64"/>
      <c r="N10" s="64"/>
      <c r="O10" s="64"/>
      <c r="P10" s="64"/>
      <c r="Q10" s="64"/>
      <c r="R10" s="64"/>
      <c r="S10" s="64">
        <v>717.51195648925875</v>
      </c>
      <c r="T10" s="64"/>
      <c r="U10" s="64">
        <v>67.865483431260131</v>
      </c>
      <c r="V10" s="64"/>
      <c r="W10" s="64"/>
      <c r="X10" s="64"/>
      <c r="Y10" s="64"/>
      <c r="Z10" s="65"/>
      <c r="AA10" s="66">
        <v>1958.5026779999998</v>
      </c>
      <c r="AB10" s="67">
        <f>SUM(AC10:AM10)</f>
        <v>24.937049795473136</v>
      </c>
      <c r="AC10" s="68"/>
      <c r="AD10" s="64"/>
      <c r="AE10" s="64">
        <v>0</v>
      </c>
      <c r="AF10" s="64">
        <v>0</v>
      </c>
      <c r="AG10" s="64">
        <v>24.937049795473136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4674.703233446382</v>
      </c>
    </row>
    <row r="11" spans="1:45" ht="12.75" customHeight="1">
      <c r="A11" s="17" t="s">
        <v>221</v>
      </c>
      <c r="B11" s="18"/>
      <c r="C11" s="19">
        <f>SUM(D11:G11)</f>
        <v>5.9470975039338763</v>
      </c>
      <c r="D11" s="24">
        <v>5.9470975039338763</v>
      </c>
      <c r="E11" s="25"/>
      <c r="F11" s="22"/>
      <c r="G11" s="22"/>
      <c r="H11" s="23">
        <f>SUM(I11:K11)</f>
        <v>6.8207858029999029</v>
      </c>
      <c r="I11" s="24">
        <v>6.8207858029999029</v>
      </c>
      <c r="J11" s="25"/>
      <c r="K11" s="22"/>
      <c r="L11" s="23">
        <f>SUM(M11:Z11)</f>
        <v>8.1824146613038078</v>
      </c>
      <c r="M11" s="25"/>
      <c r="N11" s="25"/>
      <c r="O11" s="25">
        <v>8.0543935007999998</v>
      </c>
      <c r="P11" s="25"/>
      <c r="Q11" s="25"/>
      <c r="R11" s="25"/>
      <c r="S11" s="25">
        <v>0</v>
      </c>
      <c r="T11" s="25">
        <v>0.12802116050380796</v>
      </c>
      <c r="U11" s="25">
        <v>0</v>
      </c>
      <c r="V11" s="25"/>
      <c r="W11" s="25"/>
      <c r="X11" s="25"/>
      <c r="Y11" s="25"/>
      <c r="Z11" s="22"/>
      <c r="AA11" s="23">
        <v>85.368117606475948</v>
      </c>
      <c r="AB11" s="26">
        <f>SUM(AC11:AM11)</f>
        <v>4.8550905599999998</v>
      </c>
      <c r="AC11" s="27"/>
      <c r="AD11" s="25"/>
      <c r="AE11" s="25">
        <v>2.4432105599999998</v>
      </c>
      <c r="AF11" s="25"/>
      <c r="AG11" s="25"/>
      <c r="AH11" s="25">
        <v>2.41188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111.17350613471352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45.5886</v>
      </c>
      <c r="AP12" s="26"/>
      <c r="AQ12" s="29">
        <f t="shared" si="0"/>
        <v>45.5886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100.41457684210528</v>
      </c>
      <c r="I13" s="24">
        <v>100.41457684210528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100.41457684210528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3389.1083999999996</v>
      </c>
      <c r="M14" s="76">
        <v>3383.7833999999998</v>
      </c>
      <c r="N14" s="76">
        <v>5.3249999999999993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14.002175999999999</v>
      </c>
      <c r="AP14" s="79"/>
      <c r="AQ14" s="82">
        <f t="shared" si="0"/>
        <v>3403.1105759999996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95.393848000000006</v>
      </c>
      <c r="I15" s="85">
        <f t="shared" si="13"/>
        <v>0</v>
      </c>
      <c r="J15" s="86">
        <f t="shared" si="13"/>
        <v>0</v>
      </c>
      <c r="K15" s="87">
        <f t="shared" si="13"/>
        <v>95.393848000000006</v>
      </c>
      <c r="L15" s="88">
        <f t="shared" si="13"/>
        <v>3329.6777831008499</v>
      </c>
      <c r="M15" s="86">
        <f t="shared" si="13"/>
        <v>0</v>
      </c>
      <c r="N15" s="86">
        <f t="shared" si="13"/>
        <v>0</v>
      </c>
      <c r="O15" s="86">
        <f t="shared" si="13"/>
        <v>108.80715410326923</v>
      </c>
      <c r="P15" s="86">
        <f t="shared" si="13"/>
        <v>727.30105847999982</v>
      </c>
      <c r="Q15" s="86">
        <f t="shared" si="13"/>
        <v>252.23171111320005</v>
      </c>
      <c r="R15" s="86">
        <f t="shared" si="13"/>
        <v>0</v>
      </c>
      <c r="S15" s="86">
        <f t="shared" si="13"/>
        <v>1037.0755581311998</v>
      </c>
      <c r="T15" s="86">
        <f t="shared" si="13"/>
        <v>63.648268343100021</v>
      </c>
      <c r="U15" s="86">
        <f t="shared" si="13"/>
        <v>1135.1912866036805</v>
      </c>
      <c r="V15" s="86">
        <f t="shared" si="13"/>
        <v>0</v>
      </c>
      <c r="W15" s="86">
        <f t="shared" si="13"/>
        <v>5.4227463263999995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2083.5641399999995</v>
      </c>
      <c r="AP15" s="89">
        <f t="shared" si="13"/>
        <v>0</v>
      </c>
      <c r="AQ15" s="91">
        <f t="shared" si="0"/>
        <v>5508.6357711008495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1999.7834357899997</v>
      </c>
      <c r="AP16" s="67"/>
      <c r="AQ16" s="92">
        <f>C16+H16+L16+AA16+AO16+AP16</f>
        <v>1999.7834357899997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54.204444209999991</v>
      </c>
      <c r="AP17" s="26"/>
      <c r="AQ17" s="29">
        <f>C17+H17+L17+AA17+AO17+AP17</f>
        <v>54.204444209999991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29.576260000000001</v>
      </c>
      <c r="AP18" s="26"/>
      <c r="AQ18" s="29">
        <f t="shared" si="0"/>
        <v>29.576260000000001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95.393848000000006</v>
      </c>
      <c r="I19" s="24"/>
      <c r="J19" s="25"/>
      <c r="K19" s="22">
        <v>95.393848000000006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95.393848000000006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3329.6777831008499</v>
      </c>
      <c r="M20" s="76"/>
      <c r="N20" s="76"/>
      <c r="O20" s="76">
        <v>108.80715410326923</v>
      </c>
      <c r="P20" s="76">
        <v>727.30105847999982</v>
      </c>
      <c r="Q20" s="76">
        <v>252.23171111320005</v>
      </c>
      <c r="R20" s="76">
        <v>0</v>
      </c>
      <c r="S20" s="76">
        <v>1037.0755581311998</v>
      </c>
      <c r="T20" s="76">
        <v>63.648268343100021</v>
      </c>
      <c r="U20" s="76">
        <v>1135.1912866036805</v>
      </c>
      <c r="V20" s="76"/>
      <c r="W20" s="76">
        <v>5.4227463263999995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3329.6777831008499</v>
      </c>
    </row>
    <row r="21" spans="1:43" ht="12.75" customHeight="1">
      <c r="A21" s="93" t="s">
        <v>7</v>
      </c>
      <c r="B21" s="94"/>
      <c r="C21" s="95">
        <f>SUM(C22:C24)</f>
        <v>17.092719996</v>
      </c>
      <c r="D21" s="96">
        <f>SUM(D22:D24)</f>
        <v>-10.64</v>
      </c>
      <c r="E21" s="97">
        <f>SUM(E22:E24)</f>
        <v>27.732719996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-15.667446201679111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0.73562074444444447</v>
      </c>
      <c r="Q21" s="97">
        <f t="shared" si="15"/>
        <v>301.5833535166667</v>
      </c>
      <c r="R21" s="97">
        <f t="shared" si="15"/>
        <v>-301.32491760384607</v>
      </c>
      <c r="S21" s="97">
        <f t="shared" si="15"/>
        <v>12.740666400000002</v>
      </c>
      <c r="T21" s="97">
        <f t="shared" si="15"/>
        <v>0</v>
      </c>
      <c r="U21" s="97">
        <f t="shared" si="15"/>
        <v>-12.309449262944161</v>
      </c>
      <c r="V21" s="97">
        <f t="shared" si="15"/>
        <v>-17.092719996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-149.91262</v>
      </c>
      <c r="AC21" s="101">
        <f t="shared" si="17"/>
        <v>-54.288359999999997</v>
      </c>
      <c r="AD21" s="97">
        <f t="shared" si="17"/>
        <v>-95.624259999999992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149.91262</v>
      </c>
      <c r="AP21" s="100">
        <f t="shared" si="17"/>
        <v>0</v>
      </c>
      <c r="AQ21" s="102">
        <f t="shared" si="17"/>
        <v>1.4252737943208889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-149.91262</v>
      </c>
      <c r="AC22" s="68">
        <f>-AC2</f>
        <v>-54.288359999999997</v>
      </c>
      <c r="AD22" s="64">
        <f>-AD2</f>
        <v>-95.624259999999992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149.91262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17.092719996</v>
      </c>
      <c r="D24" s="207">
        <v>-10.64</v>
      </c>
      <c r="E24" s="36">
        <f>-D24-V24</f>
        <v>27.732719996</v>
      </c>
      <c r="F24" s="33"/>
      <c r="G24" s="33">
        <v>0</v>
      </c>
      <c r="H24" s="34"/>
      <c r="I24" s="39"/>
      <c r="J24" s="36"/>
      <c r="K24" s="33"/>
      <c r="L24" s="34">
        <f>SUM(N24:Z24)</f>
        <v>-15.667446201679111</v>
      </c>
      <c r="M24" s="36"/>
      <c r="N24" s="36">
        <v>0</v>
      </c>
      <c r="O24" s="36"/>
      <c r="P24" s="36">
        <v>0.73562074444444447</v>
      </c>
      <c r="Q24" s="36">
        <v>301.5833535166667</v>
      </c>
      <c r="R24" s="36">
        <v>-301.32491760384607</v>
      </c>
      <c r="S24" s="36">
        <v>12.740666400000002</v>
      </c>
      <c r="T24" s="36"/>
      <c r="U24" s="36">
        <v>-12.309449262944161</v>
      </c>
      <c r="V24" s="33">
        <v>-17.092719996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1.4252737943208889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15.914515465840484</v>
      </c>
      <c r="I25" s="104">
        <v>15.914515465840484</v>
      </c>
      <c r="J25" s="105"/>
      <c r="K25" s="104"/>
      <c r="L25" s="88">
        <f>SUM(O25:Z25)</f>
        <v>144.02339487956979</v>
      </c>
      <c r="M25" s="105"/>
      <c r="N25" s="105"/>
      <c r="O25" s="105">
        <v>100.75276060246922</v>
      </c>
      <c r="P25" s="105"/>
      <c r="Q25" s="105"/>
      <c r="R25" s="105"/>
      <c r="S25" s="105">
        <v>29.969230177719272</v>
      </c>
      <c r="T25" s="105">
        <v>7.4464792301937797</v>
      </c>
      <c r="U25" s="105">
        <v>5.8549248691875402</v>
      </c>
      <c r="V25" s="105"/>
      <c r="W25" s="105"/>
      <c r="X25" s="105"/>
      <c r="Y25" s="105"/>
      <c r="Z25" s="104"/>
      <c r="AA25" s="88">
        <v>90.376377504821988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276.30336883204006</v>
      </c>
      <c r="AP25" s="89"/>
      <c r="AQ25" s="107">
        <f>C25+H25+L25+AA25+AB25+AN25+AO25+AP25</f>
        <v>526.61765668227235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476.12354810086629</v>
      </c>
      <c r="D26" s="108">
        <f t="shared" si="20"/>
        <v>393.45606759606619</v>
      </c>
      <c r="E26" s="46">
        <f t="shared" si="20"/>
        <v>58.437751696000014</v>
      </c>
      <c r="F26" s="46">
        <f t="shared" si="20"/>
        <v>0</v>
      </c>
      <c r="G26" s="46">
        <f t="shared" si="20"/>
        <v>24.229728808799997</v>
      </c>
      <c r="H26" s="47">
        <f t="shared" si="20"/>
        <v>274.26459426436674</v>
      </c>
      <c r="I26" s="108">
        <f t="shared" si="20"/>
        <v>0.18814026436680464</v>
      </c>
      <c r="J26" s="46">
        <f t="shared" si="20"/>
        <v>183.32347399999998</v>
      </c>
      <c r="K26" s="109">
        <f t="shared" si="20"/>
        <v>90.752980000000008</v>
      </c>
      <c r="L26" s="47">
        <f t="shared" si="20"/>
        <v>8582.7395252719543</v>
      </c>
      <c r="M26" s="46">
        <f t="shared" si="20"/>
        <v>-3.1393380281997452</v>
      </c>
      <c r="N26" s="46">
        <f t="shared" si="20"/>
        <v>-0.74849584499999899</v>
      </c>
      <c r="O26" s="46">
        <f t="shared" si="20"/>
        <v>0</v>
      </c>
      <c r="P26" s="46">
        <f t="shared" si="20"/>
        <v>1830.8061309199352</v>
      </c>
      <c r="Q26" s="46">
        <f t="shared" si="20"/>
        <v>980.46941992199368</v>
      </c>
      <c r="R26" s="46">
        <f t="shared" si="20"/>
        <v>824.14662736737307</v>
      </c>
      <c r="S26" s="46">
        <f t="shared" si="20"/>
        <v>392.80633318805837</v>
      </c>
      <c r="T26" s="46">
        <f t="shared" si="20"/>
        <v>163.49929220810247</v>
      </c>
      <c r="U26" s="46">
        <f t="shared" si="20"/>
        <v>3655.5238304535596</v>
      </c>
      <c r="V26" s="46">
        <f t="shared" si="20"/>
        <v>278.35292508613327</v>
      </c>
      <c r="W26" s="46">
        <f t="shared" si="20"/>
        <v>7.9936057773011271E-15</v>
      </c>
      <c r="X26" s="46">
        <f t="shared" si="20"/>
        <v>361.96080000000001</v>
      </c>
      <c r="Y26" s="46">
        <f t="shared" si="20"/>
        <v>2.1019999999999999</v>
      </c>
      <c r="Z26" s="109">
        <f t="shared" si="20"/>
        <v>96.96</v>
      </c>
      <c r="AA26" s="47">
        <f t="shared" si="20"/>
        <v>1369.0082614653556</v>
      </c>
      <c r="AB26" s="45">
        <f t="shared" si="20"/>
        <v>190.68722546472696</v>
      </c>
      <c r="AC26" s="110">
        <f t="shared" si="20"/>
        <v>0</v>
      </c>
      <c r="AD26" s="110">
        <f t="shared" si="20"/>
        <v>0</v>
      </c>
      <c r="AE26" s="110">
        <f t="shared" si="20"/>
        <v>177.97006318369813</v>
      </c>
      <c r="AF26" s="110">
        <f t="shared" si="20"/>
        <v>0</v>
      </c>
      <c r="AG26" s="110">
        <f t="shared" si="20"/>
        <v>0</v>
      </c>
      <c r="AH26" s="110">
        <f t="shared" si="20"/>
        <v>6.9201254999999993</v>
      </c>
      <c r="AI26" s="110">
        <f t="shared" si="20"/>
        <v>1.0898808119999999</v>
      </c>
      <c r="AJ26" s="110">
        <f t="shared" ref="AJ26" si="21">AJ7-AJ9+AJ15+AJ21-AJ25</f>
        <v>8.2944983039999996E-3</v>
      </c>
      <c r="AK26" s="110">
        <f t="shared" si="20"/>
        <v>0</v>
      </c>
      <c r="AL26" s="110">
        <f t="shared" si="20"/>
        <v>0.46083361319999994</v>
      </c>
      <c r="AM26" s="226">
        <f t="shared" si="20"/>
        <v>4.2380278575248154</v>
      </c>
      <c r="AN26" s="45">
        <f t="shared" si="20"/>
        <v>0</v>
      </c>
      <c r="AO26" s="47">
        <f t="shared" si="20"/>
        <v>2073.3795151679592</v>
      </c>
      <c r="AP26" s="45">
        <f t="shared" si="20"/>
        <v>0</v>
      </c>
      <c r="AQ26" s="48">
        <f>C26+H26+L26+AA26+AB26+AN26+AO26+AP26</f>
        <v>12966.20266973523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461.02279999999996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361.96080000000001</v>
      </c>
      <c r="Y27" s="54">
        <f t="shared" si="23"/>
        <v>2.1019999999999999</v>
      </c>
      <c r="Z27" s="55">
        <f t="shared" si="23"/>
        <v>96.96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461.02279999999996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461.02279999999996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361.96080000000001</v>
      </c>
      <c r="Y28" s="97">
        <f>Y26</f>
        <v>2.1019999999999999</v>
      </c>
      <c r="Z28" s="98">
        <f>Z26</f>
        <v>96.96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461.02279999999996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484.34478870880002</v>
      </c>
      <c r="D29" s="53">
        <f t="shared" si="25"/>
        <v>399.42931320000008</v>
      </c>
      <c r="E29" s="54">
        <f t="shared" si="25"/>
        <v>60.685746699999996</v>
      </c>
      <c r="F29" s="55">
        <f t="shared" si="25"/>
        <v>0</v>
      </c>
      <c r="G29" s="55">
        <f t="shared" si="25"/>
        <v>24.229728808800001</v>
      </c>
      <c r="H29" s="56">
        <f t="shared" si="25"/>
        <v>273.91692972191998</v>
      </c>
      <c r="I29" s="53">
        <f t="shared" si="25"/>
        <v>0.37194972191999992</v>
      </c>
      <c r="J29" s="53">
        <f t="shared" si="25"/>
        <v>182.792</v>
      </c>
      <c r="K29" s="53">
        <f t="shared" si="25"/>
        <v>90.752980000000008</v>
      </c>
      <c r="L29" s="56">
        <f t="shared" si="25"/>
        <v>8196.4488397809637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1821.9412918450889</v>
      </c>
      <c r="Q29" s="54">
        <f t="shared" si="25"/>
        <v>919.26035183936119</v>
      </c>
      <c r="R29" s="54">
        <f t="shared" si="25"/>
        <v>857.04134079574783</v>
      </c>
      <c r="S29" s="54">
        <f t="shared" si="25"/>
        <v>499.62406549630617</v>
      </c>
      <c r="T29" s="54">
        <f t="shared" si="25"/>
        <v>166.10447139999997</v>
      </c>
      <c r="U29" s="54">
        <f t="shared" si="25"/>
        <v>3653.0730670027624</v>
      </c>
      <c r="V29" s="54">
        <f t="shared" si="25"/>
        <v>278.35325140169675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1369.0889960569173</v>
      </c>
      <c r="AB29" s="57">
        <f t="shared" si="25"/>
        <v>188.26864196027896</v>
      </c>
      <c r="AC29" s="58">
        <f t="shared" si="25"/>
        <v>0</v>
      </c>
      <c r="AD29" s="54">
        <f t="shared" si="25"/>
        <v>0</v>
      </c>
      <c r="AE29" s="54">
        <f t="shared" si="25"/>
        <v>175.55147967925015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6.9201254999999993</v>
      </c>
      <c r="AI29" s="54">
        <f t="shared" si="25"/>
        <v>1.0898808120000001</v>
      </c>
      <c r="AJ29" s="54">
        <f t="shared" ref="AJ29" si="28">AJ30+AJ45+AJ56+AJ58+AJ65+AJ70+AJ71</f>
        <v>8.2944983039999996E-3</v>
      </c>
      <c r="AK29" s="54">
        <f t="shared" si="25"/>
        <v>0</v>
      </c>
      <c r="AL29" s="54">
        <f t="shared" ref="AL29" si="29">AL30+AL45+AL56+AL58+AL65+AL70+AL71</f>
        <v>0.46083361319999994</v>
      </c>
      <c r="AM29" s="217">
        <f t="shared" si="25"/>
        <v>4.2380278575248163</v>
      </c>
      <c r="AN29" s="53">
        <f t="shared" si="25"/>
        <v>0</v>
      </c>
      <c r="AO29" s="56">
        <f t="shared" si="25"/>
        <v>2094.2722086698218</v>
      </c>
      <c r="AP29" s="57">
        <f t="shared" si="25"/>
        <v>0</v>
      </c>
      <c r="AQ29" s="48">
        <f t="shared" si="25"/>
        <v>12606.340404898703</v>
      </c>
    </row>
    <row r="30" spans="1:43" s="49" customFormat="1" ht="12.75" customHeight="1">
      <c r="A30" s="164" t="s">
        <v>43</v>
      </c>
      <c r="B30" s="117"/>
      <c r="C30" s="118">
        <f>SUM(C31:C44)</f>
        <v>211.69285670000005</v>
      </c>
      <c r="D30" s="120">
        <v>211.69285670000005</v>
      </c>
      <c r="E30" s="120">
        <v>0</v>
      </c>
      <c r="F30" s="121"/>
      <c r="G30" s="121"/>
      <c r="H30" s="122">
        <f>SUM(H31:H44)</f>
        <v>0.37194972191999992</v>
      </c>
      <c r="I30" s="119">
        <f t="shared" ref="I30:K30" si="30">SUM(I31:I44)</f>
        <v>0.37194972191999992</v>
      </c>
      <c r="J30" s="120">
        <f t="shared" si="30"/>
        <v>0</v>
      </c>
      <c r="K30" s="120">
        <f t="shared" si="30"/>
        <v>0</v>
      </c>
      <c r="L30" s="122">
        <f>SUM(L31:L44)</f>
        <v>977.67734111661991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33.91114225079999</v>
      </c>
      <c r="R30" s="120">
        <f>SUM(R31:R44)</f>
        <v>0</v>
      </c>
      <c r="S30" s="120">
        <v>472.04686549630617</v>
      </c>
      <c r="T30" s="120">
        <v>48.487908317156965</v>
      </c>
      <c r="U30" s="120">
        <v>185.14635356600886</v>
      </c>
      <c r="V30" s="120">
        <v>237.03407148634798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476.67708202803834</v>
      </c>
      <c r="AB30" s="123">
        <f t="shared" ref="AB30:AN30" si="31">SUM(AB31:AB44)</f>
        <v>163.379765155</v>
      </c>
      <c r="AC30" s="176">
        <f t="shared" si="31"/>
        <v>0</v>
      </c>
      <c r="AD30" s="120">
        <f t="shared" si="31"/>
        <v>0</v>
      </c>
      <c r="AE30" s="120">
        <f t="shared" si="31"/>
        <v>159.430311655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3.9494534999999993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655.38677317419649</v>
      </c>
      <c r="AP30" s="123">
        <f>SUM(AP31:AP44)</f>
        <v>0</v>
      </c>
      <c r="AQ30" s="59">
        <f t="shared" ref="AQ30" si="35">C30+H30+L30+AA30+AB30+AN30+AO30+AP30</f>
        <v>2485.1857678957749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40.713230115109539</v>
      </c>
      <c r="M31" s="127"/>
      <c r="N31" s="127"/>
      <c r="O31" s="127"/>
      <c r="P31" s="127"/>
      <c r="Q31" s="127">
        <v>2.9649618396502708</v>
      </c>
      <c r="R31" s="127"/>
      <c r="S31" s="127">
        <v>11.725000497710127</v>
      </c>
      <c r="T31" s="127">
        <v>2.3019255788336298E-2</v>
      </c>
      <c r="U31" s="127">
        <v>26.000248521960806</v>
      </c>
      <c r="V31" s="127">
        <v>0</v>
      </c>
      <c r="W31" s="127"/>
      <c r="X31" s="127"/>
      <c r="Y31" s="127"/>
      <c r="Z31" s="128"/>
      <c r="AA31" s="70">
        <v>24.33509833928678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47.459862762955353</v>
      </c>
      <c r="AP31" s="131"/>
      <c r="AQ31" s="71">
        <f t="shared" si="24"/>
        <v>112.50819121735167</v>
      </c>
    </row>
    <row r="32" spans="1:43" ht="12.75" customHeight="1">
      <c r="A32" s="166" t="s">
        <v>110</v>
      </c>
      <c r="B32" s="206">
        <v>15</v>
      </c>
      <c r="C32" s="19">
        <f t="shared" si="36"/>
        <v>44.283869270000004</v>
      </c>
      <c r="D32" s="127">
        <v>44.283869270000004</v>
      </c>
      <c r="E32" s="25"/>
      <c r="F32" s="22"/>
      <c r="G32" s="22"/>
      <c r="H32" s="23">
        <f t="shared" si="37"/>
        <v>0.37194972191999992</v>
      </c>
      <c r="I32" s="24">
        <v>0.37194972191999992</v>
      </c>
      <c r="J32" s="25"/>
      <c r="K32" s="22"/>
      <c r="L32" s="23">
        <f t="shared" si="38"/>
        <v>91.722867676293092</v>
      </c>
      <c r="M32" s="25"/>
      <c r="N32" s="25"/>
      <c r="O32" s="25"/>
      <c r="P32" s="127"/>
      <c r="Q32" s="127">
        <v>12.969186822415812</v>
      </c>
      <c r="R32" s="25"/>
      <c r="S32" s="127">
        <v>51.286906938963341</v>
      </c>
      <c r="T32" s="127">
        <v>11.139017875975934</v>
      </c>
      <c r="U32" s="127">
        <v>16.327756038938009</v>
      </c>
      <c r="V32" s="127">
        <v>0</v>
      </c>
      <c r="W32" s="25"/>
      <c r="X32" s="25"/>
      <c r="Y32" s="25"/>
      <c r="Z32" s="22"/>
      <c r="AA32" s="28">
        <v>183.39660316141703</v>
      </c>
      <c r="AB32" s="26">
        <f t="shared" si="39"/>
        <v>54.028997500000003</v>
      </c>
      <c r="AC32" s="27"/>
      <c r="AD32" s="25"/>
      <c r="AE32" s="25">
        <v>50.079544000000006</v>
      </c>
      <c r="AF32" s="25"/>
      <c r="AG32" s="127"/>
      <c r="AH32" s="127">
        <v>3.9494534999999993</v>
      </c>
      <c r="AI32" s="25"/>
      <c r="AJ32" s="25"/>
      <c r="AK32" s="25"/>
      <c r="AL32" s="25"/>
      <c r="AM32" s="229"/>
      <c r="AN32" s="212"/>
      <c r="AO32" s="130">
        <v>134.53162028901372</v>
      </c>
      <c r="AP32" s="26"/>
      <c r="AQ32" s="29">
        <f t="shared" si="24"/>
        <v>508.33590761864389</v>
      </c>
    </row>
    <row r="33" spans="1:43" ht="12.75" customHeight="1">
      <c r="A33" s="166" t="s">
        <v>16</v>
      </c>
      <c r="B33" s="133" t="s">
        <v>17</v>
      </c>
      <c r="C33" s="19">
        <f t="shared" si="36"/>
        <v>9.1129750954475064</v>
      </c>
      <c r="D33" s="127">
        <v>9.1129750954475064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7.1860168621313392</v>
      </c>
      <c r="M33" s="25"/>
      <c r="N33" s="25"/>
      <c r="O33" s="25"/>
      <c r="P33" s="127"/>
      <c r="Q33" s="127">
        <v>0.41222045984933608</v>
      </c>
      <c r="R33" s="25"/>
      <c r="S33" s="127">
        <v>1.630133997768372</v>
      </c>
      <c r="T33" s="127">
        <v>2.9717859222742162</v>
      </c>
      <c r="U33" s="127">
        <v>2.1718764822394143</v>
      </c>
      <c r="V33" s="127">
        <v>0</v>
      </c>
      <c r="W33" s="25"/>
      <c r="X33" s="25"/>
      <c r="Y33" s="25"/>
      <c r="Z33" s="22"/>
      <c r="AA33" s="28">
        <v>1.3644982031310195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7.4401004779941111</v>
      </c>
      <c r="AP33" s="26"/>
      <c r="AQ33" s="29">
        <f t="shared" si="24"/>
        <v>25.103590638703977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2.4403146833637503</v>
      </c>
      <c r="M34" s="25"/>
      <c r="N34" s="25"/>
      <c r="O34" s="25"/>
      <c r="P34" s="127"/>
      <c r="Q34" s="127">
        <v>0.16577061305867799</v>
      </c>
      <c r="R34" s="25"/>
      <c r="S34" s="127">
        <v>0.65554318258881028</v>
      </c>
      <c r="T34" s="127">
        <v>0</v>
      </c>
      <c r="U34" s="127">
        <v>1.6190008877162618</v>
      </c>
      <c r="V34" s="127">
        <v>0</v>
      </c>
      <c r="W34" s="25"/>
      <c r="X34" s="25"/>
      <c r="Y34" s="25"/>
      <c r="Z34" s="22"/>
      <c r="AA34" s="28">
        <v>3.5458388680003359</v>
      </c>
      <c r="AB34" s="26">
        <f t="shared" si="39"/>
        <v>109.350767655</v>
      </c>
      <c r="AC34" s="27"/>
      <c r="AD34" s="25"/>
      <c r="AE34" s="25">
        <v>109.350767655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26.872500897453524</v>
      </c>
      <c r="AP34" s="26"/>
      <c r="AQ34" s="29">
        <f t="shared" si="24"/>
        <v>142.20942210381762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5.0242653878824921</v>
      </c>
      <c r="M35" s="25"/>
      <c r="N35" s="25"/>
      <c r="O35" s="25"/>
      <c r="P35" s="127"/>
      <c r="Q35" s="127">
        <v>0.43743272039057995</v>
      </c>
      <c r="R35" s="25"/>
      <c r="S35" s="127">
        <v>1.7298363829529821</v>
      </c>
      <c r="T35" s="127">
        <v>0.47189474366089412</v>
      </c>
      <c r="U35" s="127">
        <v>2.3851015408780358</v>
      </c>
      <c r="V35" s="127">
        <v>0</v>
      </c>
      <c r="W35" s="25"/>
      <c r="X35" s="25"/>
      <c r="Y35" s="25"/>
      <c r="Z35" s="22"/>
      <c r="AA35" s="28">
        <v>9.4957936177077062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22.429729305700391</v>
      </c>
      <c r="AP35" s="26"/>
      <c r="AQ35" s="29">
        <f t="shared" si="24"/>
        <v>36.94978831129059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44.433858456316706</v>
      </c>
      <c r="M36" s="25"/>
      <c r="N36" s="25"/>
      <c r="O36" s="25"/>
      <c r="P36" s="127"/>
      <c r="Q36" s="127">
        <v>4.3302057479586225</v>
      </c>
      <c r="R36" s="25"/>
      <c r="S36" s="127">
        <v>17.123884655456752</v>
      </c>
      <c r="T36" s="127">
        <v>0.58238717144490826</v>
      </c>
      <c r="U36" s="127">
        <v>7.8289448521384255</v>
      </c>
      <c r="V36" s="127">
        <v>14.568436029318001</v>
      </c>
      <c r="W36" s="25"/>
      <c r="X36" s="25"/>
      <c r="Y36" s="25"/>
      <c r="Z36" s="22"/>
      <c r="AA36" s="130">
        <v>123.27514151733804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101.88829135668334</v>
      </c>
      <c r="AP36" s="26"/>
      <c r="AQ36" s="29">
        <f t="shared" si="24"/>
        <v>269.59729133033807</v>
      </c>
    </row>
    <row r="37" spans="1:43" ht="12.75" customHeight="1">
      <c r="A37" s="166" t="s">
        <v>24</v>
      </c>
      <c r="B37" s="133" t="s">
        <v>25</v>
      </c>
      <c r="C37" s="19">
        <f t="shared" si="36"/>
        <v>2.0188164290121806</v>
      </c>
      <c r="D37" s="127">
        <v>2.0188164290121806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4.141167802800318</v>
      </c>
      <c r="M37" s="25"/>
      <c r="N37" s="25"/>
      <c r="O37" s="25"/>
      <c r="P37" s="127"/>
      <c r="Q37" s="127">
        <v>8.635199235376001E-2</v>
      </c>
      <c r="R37" s="25"/>
      <c r="S37" s="127">
        <v>0.34148066925728893</v>
      </c>
      <c r="T37" s="127">
        <v>0.98292222216195979</v>
      </c>
      <c r="U37" s="127">
        <v>2.7304129190273088</v>
      </c>
      <c r="V37" s="127">
        <v>0</v>
      </c>
      <c r="W37" s="25"/>
      <c r="X37" s="25"/>
      <c r="Y37" s="25"/>
      <c r="Z37" s="22"/>
      <c r="AA37" s="28">
        <v>8.4159526360915482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31.628634121853821</v>
      </c>
      <c r="AP37" s="26"/>
      <c r="AQ37" s="29">
        <f t="shared" si="24"/>
        <v>46.204570989757869</v>
      </c>
    </row>
    <row r="38" spans="1:43" ht="12.75" customHeight="1">
      <c r="A38" s="166" t="s">
        <v>26</v>
      </c>
      <c r="B38" s="133" t="s">
        <v>27</v>
      </c>
      <c r="C38" s="19">
        <f t="shared" si="36"/>
        <v>155.01307720700004</v>
      </c>
      <c r="D38" s="127">
        <v>155.01307720700004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263.91385519925689</v>
      </c>
      <c r="M38" s="25"/>
      <c r="N38" s="25"/>
      <c r="O38" s="25"/>
      <c r="P38" s="127"/>
      <c r="Q38" s="127">
        <v>2.819991341538119</v>
      </c>
      <c r="R38" s="25"/>
      <c r="S38" s="127">
        <v>11.151711782898619</v>
      </c>
      <c r="T38" s="127">
        <v>3.5311538379307881</v>
      </c>
      <c r="U38" s="127">
        <v>23.945362779859394</v>
      </c>
      <c r="V38" s="127">
        <v>222.46563545702998</v>
      </c>
      <c r="W38" s="25"/>
      <c r="X38" s="25"/>
      <c r="Y38" s="25"/>
      <c r="Z38" s="22"/>
      <c r="AA38" s="28">
        <v>60.963056907688156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60.566337398277234</v>
      </c>
      <c r="AP38" s="26"/>
      <c r="AQ38" s="29">
        <f t="shared" si="24"/>
        <v>540.45632671222234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350.95986607129856</v>
      </c>
      <c r="M39" s="25"/>
      <c r="N39" s="25"/>
      <c r="O39" s="25"/>
      <c r="P39" s="127"/>
      <c r="Q39" s="127">
        <v>0</v>
      </c>
      <c r="R39" s="25"/>
      <c r="S39" s="127">
        <v>345.37</v>
      </c>
      <c r="T39" s="127">
        <v>2.7254798853390176</v>
      </c>
      <c r="U39" s="127">
        <v>2.8643861859595399</v>
      </c>
      <c r="V39" s="127">
        <v>0</v>
      </c>
      <c r="W39" s="25"/>
      <c r="X39" s="25"/>
      <c r="Y39" s="25"/>
      <c r="Z39" s="22"/>
      <c r="AA39" s="28">
        <v>6.9060317219692413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39.783000162516714</v>
      </c>
      <c r="AP39" s="26"/>
      <c r="AQ39" s="29">
        <f t="shared" si="24"/>
        <v>397.64889795578449</v>
      </c>
    </row>
    <row r="40" spans="1:43" ht="12.75" customHeight="1">
      <c r="A40" s="166" t="s">
        <v>30</v>
      </c>
      <c r="B40" s="133" t="s">
        <v>31</v>
      </c>
      <c r="C40" s="19">
        <f t="shared" si="36"/>
        <v>0.84903494678082359</v>
      </c>
      <c r="D40" s="127">
        <v>0.84903494678082359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4.8528675371844887</v>
      </c>
      <c r="M40" s="25"/>
      <c r="N40" s="25"/>
      <c r="O40" s="25"/>
      <c r="P40" s="127"/>
      <c r="Q40" s="127">
        <v>0.44688731809354637</v>
      </c>
      <c r="R40" s="25"/>
      <c r="S40" s="127">
        <v>1.7672247773972107</v>
      </c>
      <c r="T40" s="127">
        <v>1.5745170959222028</v>
      </c>
      <c r="U40" s="127">
        <v>1.0642383457715288</v>
      </c>
      <c r="V40" s="127">
        <v>0</v>
      </c>
      <c r="W40" s="25"/>
      <c r="X40" s="25"/>
      <c r="Y40" s="25"/>
      <c r="Z40" s="22"/>
      <c r="AA40" s="28">
        <v>12.354742233791749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14.961774460359861</v>
      </c>
      <c r="AP40" s="26"/>
      <c r="AQ40" s="29">
        <f t="shared" si="24"/>
        <v>33.018419178116922</v>
      </c>
    </row>
    <row r="41" spans="1:43" ht="12.75" customHeight="1">
      <c r="A41" s="166" t="s">
        <v>32</v>
      </c>
      <c r="B41" s="133" t="s">
        <v>33</v>
      </c>
      <c r="C41" s="305">
        <f t="shared" si="36"/>
        <v>0</v>
      </c>
      <c r="D41" s="304">
        <v>0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60.311651385815203</v>
      </c>
      <c r="M41" s="25"/>
      <c r="N41" s="25"/>
      <c r="O41" s="25"/>
      <c r="P41" s="127"/>
      <c r="Q41" s="127">
        <v>6.3944595797729589</v>
      </c>
      <c r="R41" s="25"/>
      <c r="S41" s="127">
        <v>25.28701744244669</v>
      </c>
      <c r="T41" s="127">
        <v>22.365508923947544</v>
      </c>
      <c r="U41" s="127">
        <v>6.264665439648005</v>
      </c>
      <c r="V41" s="127">
        <v>0</v>
      </c>
      <c r="W41" s="25"/>
      <c r="X41" s="25"/>
      <c r="Y41" s="25"/>
      <c r="Z41" s="22"/>
      <c r="AA41" s="130">
        <v>33.849456558397627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110.48733247605507</v>
      </c>
      <c r="AP41" s="26"/>
      <c r="AQ41" s="29">
        <f t="shared" si="24"/>
        <v>204.64844042026789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2.388504267836427</v>
      </c>
      <c r="M42" s="25"/>
      <c r="N42" s="25"/>
      <c r="O42" s="25"/>
      <c r="P42" s="127"/>
      <c r="Q42" s="127">
        <v>0.18467980846461085</v>
      </c>
      <c r="R42" s="25"/>
      <c r="S42" s="127">
        <v>0.73031997147726757</v>
      </c>
      <c r="T42" s="127">
        <v>0.77344699448809962</v>
      </c>
      <c r="U42" s="127">
        <v>0.70005749340644885</v>
      </c>
      <c r="V42" s="127">
        <v>0</v>
      </c>
      <c r="W42" s="25"/>
      <c r="X42" s="25"/>
      <c r="Y42" s="25"/>
      <c r="Z42" s="22"/>
      <c r="AA42" s="194">
        <v>6.3738464817458045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8.7094637899235767</v>
      </c>
      <c r="AP42" s="26"/>
      <c r="AQ42" s="29">
        <f t="shared" si="24"/>
        <v>17.471814539505807</v>
      </c>
    </row>
    <row r="43" spans="1:43" ht="12.75" customHeight="1">
      <c r="A43" s="166" t="s">
        <v>36</v>
      </c>
      <c r="B43" s="133" t="s">
        <v>141</v>
      </c>
      <c r="C43" s="305">
        <f t="shared" si="36"/>
        <v>0.41508375175951373</v>
      </c>
      <c r="D43" s="316">
        <v>0.41508375175951373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7.6240121802051952</v>
      </c>
      <c r="M43" s="25"/>
      <c r="N43" s="25"/>
      <c r="O43" s="25"/>
      <c r="P43" s="25"/>
      <c r="Q43" s="25">
        <v>0.82128938713101685</v>
      </c>
      <c r="R43" s="25"/>
      <c r="S43" s="25">
        <v>3.2478051973886677</v>
      </c>
      <c r="T43" s="25">
        <v>0.36600616703454714</v>
      </c>
      <c r="U43" s="25">
        <v>2.1379114286509613</v>
      </c>
      <c r="V43" s="25">
        <v>0</v>
      </c>
      <c r="W43" s="25">
        <v>1.0510000000000019</v>
      </c>
      <c r="X43" s="25"/>
      <c r="Y43" s="25"/>
      <c r="Z43" s="22"/>
      <c r="AA43" s="28">
        <v>2.4010217814731769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17.213004221250447</v>
      </c>
      <c r="AP43" s="26"/>
      <c r="AQ43" s="29">
        <f t="shared" si="24"/>
        <v>27.653121934688333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91.964863491125897</v>
      </c>
      <c r="M44" s="76"/>
      <c r="N44" s="76"/>
      <c r="O44" s="76"/>
      <c r="P44" s="76"/>
      <c r="Q44" s="76">
        <v>1.8777046201226817</v>
      </c>
      <c r="R44" s="76"/>
      <c r="S44" s="76">
        <v>0</v>
      </c>
      <c r="T44" s="76">
        <v>0.9807682211885107</v>
      </c>
      <c r="U44" s="76">
        <v>89.106390649814699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31.415121454159351</v>
      </c>
      <c r="AP44" s="79"/>
      <c r="AQ44" s="82">
        <f>C44+H44+L44+AA44+AB44+AN44+AO44+AP44</f>
        <v>123.37998494528524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5076.0676587546468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1821.9412918450889</v>
      </c>
      <c r="Q45" s="307">
        <f t="shared" si="40"/>
        <v>0</v>
      </c>
      <c r="R45" s="307">
        <f t="shared" si="40"/>
        <v>857.04134079574783</v>
      </c>
      <c r="S45" s="307">
        <f t="shared" si="40"/>
        <v>17.728200000000001</v>
      </c>
      <c r="T45" s="307">
        <f t="shared" si="40"/>
        <v>1.0187138624429903</v>
      </c>
      <c r="U45" s="307">
        <f>SUM(U46:U55)</f>
        <v>2378.3381122513674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2.2034149433935228</v>
      </c>
      <c r="AB45" s="311">
        <f t="shared" si="40"/>
        <v>1.0981753103040002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1.0898808120000001</v>
      </c>
      <c r="AJ45" s="307">
        <f t="shared" ref="AJ45" si="43">SUM(AJ46:AJ55)</f>
        <v>8.2944983039999996E-3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5.0653999999999995</v>
      </c>
      <c r="AP45" s="311">
        <f t="shared" si="40"/>
        <v>0</v>
      </c>
      <c r="AQ45" s="314">
        <f t="shared" si="24"/>
        <v>5084.4346490083453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1111.5337189006655</v>
      </c>
      <c r="M46" s="64"/>
      <c r="N46" s="64"/>
      <c r="O46" s="64"/>
      <c r="P46" s="64"/>
      <c r="Q46" s="64"/>
      <c r="R46" s="64"/>
      <c r="S46" s="64"/>
      <c r="T46" s="64"/>
      <c r="U46" s="64">
        <v>1111.5337189006655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0.37176218928007476</v>
      </c>
      <c r="AC46" s="68"/>
      <c r="AD46" s="64"/>
      <c r="AE46" s="64"/>
      <c r="AF46" s="64"/>
      <c r="AG46" s="64"/>
      <c r="AH46" s="64"/>
      <c r="AI46" s="64">
        <v>0.37176218928007476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1111.9054810899456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1891.0233101996334</v>
      </c>
      <c r="M48" s="25"/>
      <c r="N48" s="25"/>
      <c r="O48" s="25"/>
      <c r="P48" s="25">
        <v>1499.8111620335926</v>
      </c>
      <c r="Q48" s="25"/>
      <c r="R48" s="25"/>
      <c r="S48" s="25"/>
      <c r="T48" s="25">
        <v>1.0187138624429903</v>
      </c>
      <c r="U48" s="25">
        <v>390.19343430359777</v>
      </c>
      <c r="V48" s="25"/>
      <c r="W48" s="25"/>
      <c r="X48" s="25"/>
      <c r="Y48" s="25"/>
      <c r="Z48" s="22"/>
      <c r="AA48" s="23"/>
      <c r="AB48" s="26">
        <f t="shared" si="48"/>
        <v>0.46171086728498967</v>
      </c>
      <c r="AC48" s="27"/>
      <c r="AD48" s="25"/>
      <c r="AE48" s="25"/>
      <c r="AF48" s="25"/>
      <c r="AG48" s="25"/>
      <c r="AH48" s="25"/>
      <c r="AI48" s="421">
        <v>0.45487701906270883</v>
      </c>
      <c r="AJ48" s="25">
        <v>6.8338482222808283E-3</v>
      </c>
      <c r="AK48" s="25"/>
      <c r="AL48" s="25"/>
      <c r="AM48" s="215"/>
      <c r="AN48" s="212"/>
      <c r="AO48" s="28">
        <v>0</v>
      </c>
      <c r="AP48" s="26"/>
      <c r="AQ48" s="29">
        <f t="shared" si="24"/>
        <v>1891.4850210669185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157.36226017629122</v>
      </c>
      <c r="M49" s="25"/>
      <c r="N49" s="25"/>
      <c r="O49" s="25"/>
      <c r="P49" s="25">
        <v>37.168403495961911</v>
      </c>
      <c r="Q49" s="25"/>
      <c r="R49" s="25"/>
      <c r="S49" s="25"/>
      <c r="T49" s="25"/>
      <c r="U49" s="25">
        <v>120.19385668032932</v>
      </c>
      <c r="V49" s="25"/>
      <c r="W49" s="25"/>
      <c r="X49" s="25"/>
      <c r="Y49" s="25"/>
      <c r="Z49" s="22"/>
      <c r="AA49" s="23"/>
      <c r="AB49" s="26">
        <f t="shared" si="48"/>
        <v>4.0369245066519531E-2</v>
      </c>
      <c r="AC49" s="27"/>
      <c r="AD49" s="25"/>
      <c r="AE49" s="25"/>
      <c r="AF49" s="25"/>
      <c r="AG49" s="25"/>
      <c r="AH49" s="25"/>
      <c r="AI49" s="25">
        <v>4.019988826041903E-2</v>
      </c>
      <c r="AJ49" s="25">
        <v>1.6935680610050472E-4</v>
      </c>
      <c r="AK49" s="25"/>
      <c r="AL49" s="25"/>
      <c r="AM49" s="215"/>
      <c r="AN49" s="212"/>
      <c r="AO49" s="28">
        <v>0</v>
      </c>
      <c r="AP49" s="26"/>
      <c r="AQ49" s="29">
        <f t="shared" si="24"/>
        <v>157.40262942135774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39.81827411167513</v>
      </c>
      <c r="M50" s="25"/>
      <c r="N50" s="25"/>
      <c r="O50" s="25"/>
      <c r="P50" s="25"/>
      <c r="Q50" s="25"/>
      <c r="R50" s="135"/>
      <c r="S50" s="25"/>
      <c r="T50" s="25"/>
      <c r="U50" s="25">
        <v>39.81827411167513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5.0653999999999995</v>
      </c>
      <c r="AP50" s="26"/>
      <c r="AQ50" s="29">
        <f t="shared" si="24"/>
        <v>44.883674111675127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26.629999433659489</v>
      </c>
      <c r="M51" s="25"/>
      <c r="N51" s="25"/>
      <c r="O51" s="25"/>
      <c r="P51" s="25">
        <v>1.5641433962264151</v>
      </c>
      <c r="Q51" s="22"/>
      <c r="R51" s="25">
        <v>25.065856037433072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26.629999433659489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831.97548475831479</v>
      </c>
      <c r="M52" s="135"/>
      <c r="N52" s="135"/>
      <c r="O52" s="135"/>
      <c r="P52" s="127"/>
      <c r="Q52" s="127"/>
      <c r="R52" s="135">
        <v>831.97548475831479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831.97548475831479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387.16069043301485</v>
      </c>
      <c r="M53" s="135"/>
      <c r="N53" s="135"/>
      <c r="O53" s="135"/>
      <c r="P53" s="105">
        <v>72.101638326503902</v>
      </c>
      <c r="Q53" s="105"/>
      <c r="R53" s="135"/>
      <c r="S53" s="127"/>
      <c r="T53" s="135"/>
      <c r="U53" s="135">
        <v>315.05905210651093</v>
      </c>
      <c r="V53" s="135"/>
      <c r="W53" s="135"/>
      <c r="X53" s="135"/>
      <c r="Y53" s="135"/>
      <c r="Z53" s="136"/>
      <c r="AA53" s="130"/>
      <c r="AB53" s="139">
        <f t="shared" si="48"/>
        <v>0.10570278901030145</v>
      </c>
      <c r="AC53" s="140"/>
      <c r="AD53" s="135"/>
      <c r="AE53" s="127"/>
      <c r="AF53" s="127"/>
      <c r="AG53" s="135"/>
      <c r="AH53" s="135"/>
      <c r="AI53" s="25">
        <v>0.10537425988251911</v>
      </c>
      <c r="AJ53" s="25">
        <v>3.2852912778233998E-4</v>
      </c>
      <c r="AK53" s="135"/>
      <c r="AL53" s="135"/>
      <c r="AM53" s="229"/>
      <c r="AN53" s="224"/>
      <c r="AO53" s="194"/>
      <c r="AP53" s="139"/>
      <c r="AQ53" s="141">
        <f t="shared" si="24"/>
        <v>387.26639322202516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49.725233968695029</v>
      </c>
      <c r="M54" s="135"/>
      <c r="N54" s="135"/>
      <c r="O54" s="135"/>
      <c r="P54" s="105"/>
      <c r="Q54" s="105"/>
      <c r="R54" s="135"/>
      <c r="S54" s="127"/>
      <c r="T54" s="135"/>
      <c r="U54" s="135">
        <v>49.725233968695029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49.725233968695029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580.83868677269766</v>
      </c>
      <c r="M55" s="76"/>
      <c r="N55" s="76"/>
      <c r="O55" s="76"/>
      <c r="P55" s="76">
        <v>211.29594459280403</v>
      </c>
      <c r="Q55" s="76"/>
      <c r="R55" s="76"/>
      <c r="S55" s="25">
        <v>17.728200000000001</v>
      </c>
      <c r="T55" s="76"/>
      <c r="U55" s="76">
        <v>351.81454217989358</v>
      </c>
      <c r="V55" s="76"/>
      <c r="W55" s="76"/>
      <c r="X55" s="76"/>
      <c r="Y55" s="76"/>
      <c r="Z55" s="77"/>
      <c r="AA55" s="296">
        <v>2.2034149433935228</v>
      </c>
      <c r="AB55" s="79">
        <f t="shared" si="48"/>
        <v>0.11863021966211471</v>
      </c>
      <c r="AC55" s="80"/>
      <c r="AD55" s="76"/>
      <c r="AE55" s="76"/>
      <c r="AF55" s="76"/>
      <c r="AG55" s="76"/>
      <c r="AH55" s="76"/>
      <c r="AI55" s="76">
        <v>0.11766745551427837</v>
      </c>
      <c r="AJ55" s="76">
        <v>9.6276414783632636E-4</v>
      </c>
      <c r="AK55" s="76"/>
      <c r="AL55" s="76"/>
      <c r="AM55" s="232"/>
      <c r="AN55" s="213"/>
      <c r="AO55" s="81"/>
      <c r="AP55" s="79"/>
      <c r="AQ55" s="82">
        <f t="shared" si="24"/>
        <v>583.16073193575335</v>
      </c>
    </row>
    <row r="56" spans="1:43" s="49" customFormat="1" ht="12.75" customHeight="1">
      <c r="A56" s="168" t="s">
        <v>40</v>
      </c>
      <c r="B56" s="152"/>
      <c r="C56" s="142">
        <f t="shared" si="45"/>
        <v>245.9206120568</v>
      </c>
      <c r="D56" s="146">
        <v>163.244865</v>
      </c>
      <c r="E56" s="22">
        <v>59.141771599999998</v>
      </c>
      <c r="F56" s="144"/>
      <c r="G56" s="144">
        <v>23.5339754568</v>
      </c>
      <c r="H56" s="145">
        <f t="shared" si="46"/>
        <v>273.08824700000002</v>
      </c>
      <c r="I56" s="146"/>
      <c r="J56" s="143">
        <v>182.792</v>
      </c>
      <c r="K56" s="144">
        <v>90.296247000000008</v>
      </c>
      <c r="L56" s="145">
        <f t="shared" si="47"/>
        <v>1499.9764517457807</v>
      </c>
      <c r="M56" s="143"/>
      <c r="N56" s="143"/>
      <c r="O56" s="143"/>
      <c r="P56" s="143">
        <v>0</v>
      </c>
      <c r="Q56" s="143">
        <v>860.31386685837526</v>
      </c>
      <c r="R56" s="143"/>
      <c r="S56" s="143">
        <v>0</v>
      </c>
      <c r="T56" s="143">
        <v>53.015469229307953</v>
      </c>
      <c r="U56" s="143">
        <v>545.32793574274876</v>
      </c>
      <c r="V56" s="143">
        <v>41.319179915348762</v>
      </c>
      <c r="W56" s="143"/>
      <c r="X56" s="143"/>
      <c r="Y56" s="143"/>
      <c r="Z56" s="144"/>
      <c r="AA56" s="145">
        <v>606.79657896000003</v>
      </c>
      <c r="AB56" s="147">
        <f t="shared" si="48"/>
        <v>19.761274170011152</v>
      </c>
      <c r="AC56" s="177"/>
      <c r="AD56" s="143"/>
      <c r="AE56" s="143">
        <v>15.948922539450159</v>
      </c>
      <c r="AF56" s="143"/>
      <c r="AG56" s="143"/>
      <c r="AH56" s="143"/>
      <c r="AI56" s="143"/>
      <c r="AJ56" s="143"/>
      <c r="AK56" s="143"/>
      <c r="AL56" s="143">
        <v>0.46083361319999994</v>
      </c>
      <c r="AM56" s="231">
        <v>3.3515180173609935</v>
      </c>
      <c r="AN56" s="147"/>
      <c r="AO56" s="145">
        <v>645.9974021999999</v>
      </c>
      <c r="AP56" s="147"/>
      <c r="AQ56" s="91">
        <f t="shared" si="24"/>
        <v>3291.5405661325922</v>
      </c>
    </row>
    <row r="57" spans="1:43" s="49" customFormat="1" ht="12.75" customHeight="1">
      <c r="A57" s="168" t="s">
        <v>192</v>
      </c>
      <c r="B57" s="152"/>
      <c r="C57" s="142">
        <f>C58+C65</f>
        <v>26.731319952000003</v>
      </c>
      <c r="D57" s="143">
        <f t="shared" ref="D57:AP57" si="49">D58+D65</f>
        <v>24.491591500000002</v>
      </c>
      <c r="E57" s="143">
        <f t="shared" si="49"/>
        <v>1.5439750999999999</v>
      </c>
      <c r="F57" s="144">
        <f t="shared" si="49"/>
        <v>0</v>
      </c>
      <c r="G57" s="144">
        <f t="shared" si="49"/>
        <v>0.69575335199999999</v>
      </c>
      <c r="H57" s="145">
        <f t="shared" si="49"/>
        <v>0.45673299999999994</v>
      </c>
      <c r="I57" s="146">
        <f t="shared" si="49"/>
        <v>0</v>
      </c>
      <c r="J57" s="146">
        <f t="shared" si="49"/>
        <v>0</v>
      </c>
      <c r="K57" s="146">
        <f t="shared" si="49"/>
        <v>0.45673299999999994</v>
      </c>
      <c r="L57" s="145">
        <f t="shared" si="49"/>
        <v>315.16201810662665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25.035342730186002</v>
      </c>
      <c r="R57" s="143">
        <f t="shared" si="49"/>
        <v>0</v>
      </c>
      <c r="S57" s="143">
        <f t="shared" si="49"/>
        <v>9.8490000000000002</v>
      </c>
      <c r="T57" s="143">
        <f t="shared" si="49"/>
        <v>63.582379991092054</v>
      </c>
      <c r="U57" s="143">
        <f t="shared" si="49"/>
        <v>216.69529538534863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283.41192012548544</v>
      </c>
      <c r="AB57" s="147">
        <f t="shared" si="49"/>
        <v>4.0294273249638231</v>
      </c>
      <c r="AC57" s="177">
        <f t="shared" si="49"/>
        <v>0</v>
      </c>
      <c r="AD57" s="143">
        <f t="shared" si="49"/>
        <v>0</v>
      </c>
      <c r="AE57" s="143">
        <f t="shared" si="49"/>
        <v>0.17224548480000001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2.970672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0.8865098401638225</v>
      </c>
      <c r="AN57" s="146">
        <f t="shared" si="49"/>
        <v>0</v>
      </c>
      <c r="AO57" s="145">
        <f t="shared" si="49"/>
        <v>732.49620368754063</v>
      </c>
      <c r="AP57" s="147">
        <f t="shared" si="49"/>
        <v>0</v>
      </c>
      <c r="AQ57" s="148">
        <f t="shared" si="24"/>
        <v>1362.2876221966167</v>
      </c>
    </row>
    <row r="58" spans="1:43" s="49" customFormat="1" ht="12.75" customHeight="1">
      <c r="A58" s="168" t="s">
        <v>193</v>
      </c>
      <c r="B58" s="152"/>
      <c r="C58" s="142">
        <f t="shared" si="45"/>
        <v>26.731319952000003</v>
      </c>
      <c r="D58" s="143">
        <v>24.491591500000002</v>
      </c>
      <c r="E58" s="143">
        <v>1.5439750999999999</v>
      </c>
      <c r="F58" s="144">
        <f>SUM(F59:F64)</f>
        <v>0</v>
      </c>
      <c r="G58" s="144">
        <v>0.69575335199999999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188.92998942784649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11.995187492382613</v>
      </c>
      <c r="R58" s="143">
        <f t="shared" si="54"/>
        <v>0</v>
      </c>
      <c r="S58" s="143">
        <v>0.96086171731592895</v>
      </c>
      <c r="T58" s="143">
        <v>49.571323045258211</v>
      </c>
      <c r="U58" s="143">
        <v>126.40261717288975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158.8010155953616</v>
      </c>
      <c r="AB58" s="147">
        <f t="shared" si="48"/>
        <v>1.0587553249638226</v>
      </c>
      <c r="AC58" s="177">
        <f t="shared" si="54"/>
        <v>0</v>
      </c>
      <c r="AD58" s="143">
        <f t="shared" si="54"/>
        <v>0</v>
      </c>
      <c r="AE58" s="143">
        <f>SUM(AE59:AE64)</f>
        <v>0.17224548480000001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0.8865098401638225</v>
      </c>
      <c r="AN58" s="146">
        <f t="shared" si="54"/>
        <v>0</v>
      </c>
      <c r="AO58" s="145">
        <v>507.68406985384809</v>
      </c>
      <c r="AP58" s="147">
        <f t="shared" ref="AP58" si="57">SUM(AP59:AP64)</f>
        <v>0</v>
      </c>
      <c r="AQ58" s="148">
        <f t="shared" si="24"/>
        <v>883.20515015401998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0.17224548480000001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0.45673299999999994</v>
      </c>
      <c r="I65" s="146"/>
      <c r="J65" s="146">
        <v>0</v>
      </c>
      <c r="K65" s="146">
        <v>0.45673299999999994</v>
      </c>
      <c r="L65" s="78">
        <f>SUM(M65:Z65)</f>
        <v>126.23202867878018</v>
      </c>
      <c r="M65" s="76"/>
      <c r="N65" s="76"/>
      <c r="O65" s="76"/>
      <c r="P65" s="76"/>
      <c r="Q65" s="76">
        <v>13.040155237803388</v>
      </c>
      <c r="R65" s="76"/>
      <c r="S65" s="143">
        <v>8.8881382826840714</v>
      </c>
      <c r="T65" s="143">
        <v>14.011056945833847</v>
      </c>
      <c r="U65" s="143">
        <v>90.292678212458881</v>
      </c>
      <c r="V65" s="76">
        <f>SUM(V66:V69)</f>
        <v>0</v>
      </c>
      <c r="W65" s="76"/>
      <c r="X65" s="76"/>
      <c r="Y65" s="76"/>
      <c r="Z65" s="77"/>
      <c r="AA65" s="145">
        <v>124.61090453012383</v>
      </c>
      <c r="AB65" s="79">
        <f>SUM(AC65:AM65)</f>
        <v>2.970672</v>
      </c>
      <c r="AC65" s="80"/>
      <c r="AD65" s="76"/>
      <c r="AE65" s="76"/>
      <c r="AF65" s="76"/>
      <c r="AG65" s="76"/>
      <c r="AH65" s="76">
        <v>2.970672</v>
      </c>
      <c r="AI65" s="76"/>
      <c r="AJ65" s="76"/>
      <c r="AK65" s="76"/>
      <c r="AL65" s="76"/>
      <c r="AM65" s="220"/>
      <c r="AN65" s="213"/>
      <c r="AO65" s="145">
        <v>224.81213383369257</v>
      </c>
      <c r="AP65" s="79"/>
      <c r="AQ65" s="340">
        <f t="shared" si="24"/>
        <v>479.08247204259658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280.82735756885558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280.82735756885558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55.326429608084815</v>
      </c>
      <c r="AP70" s="100"/>
      <c r="AQ70" s="91">
        <f t="shared" si="24"/>
        <v>336.1537871769404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46.738012488434123</v>
      </c>
      <c r="M71" s="76"/>
      <c r="N71" s="76"/>
      <c r="O71" s="76"/>
      <c r="P71" s="76"/>
      <c r="Q71" s="76"/>
      <c r="R71" s="76"/>
      <c r="S71" s="76"/>
      <c r="T71" s="76"/>
      <c r="U71" s="76">
        <v>46.738012488434123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46.738012488434123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-8.221240607933737</v>
      </c>
      <c r="D72" s="108">
        <f t="shared" si="58"/>
        <v>-5.9732456039338899</v>
      </c>
      <c r="E72" s="46">
        <f t="shared" si="58"/>
        <v>-2.2479950039999821</v>
      </c>
      <c r="F72" s="109">
        <f t="shared" si="58"/>
        <v>0</v>
      </c>
      <c r="G72" s="109">
        <f t="shared" si="58"/>
        <v>0</v>
      </c>
      <c r="H72" s="47">
        <f t="shared" si="58"/>
        <v>0.3476645424467506</v>
      </c>
      <c r="I72" s="108">
        <f t="shared" si="58"/>
        <v>-0.18380945755319528</v>
      </c>
      <c r="J72" s="46">
        <f t="shared" si="58"/>
        <v>0.53147399999997447</v>
      </c>
      <c r="K72" s="109">
        <f t="shared" si="58"/>
        <v>0</v>
      </c>
      <c r="L72" s="47">
        <f t="shared" si="58"/>
        <v>-74.732114509009079</v>
      </c>
      <c r="M72" s="46">
        <f t="shared" si="58"/>
        <v>-3.1393380281997452</v>
      </c>
      <c r="N72" s="46">
        <f t="shared" ref="N72" si="59">N26-N27-N29</f>
        <v>-0.74849584499999899</v>
      </c>
      <c r="O72" s="46">
        <f t="shared" si="58"/>
        <v>0</v>
      </c>
      <c r="P72" s="46">
        <f t="shared" si="58"/>
        <v>8.8648390748462589</v>
      </c>
      <c r="Q72" s="46">
        <f t="shared" si="58"/>
        <v>61.209068082632484</v>
      </c>
      <c r="R72" s="46">
        <f t="shared" si="58"/>
        <v>-32.894713428374757</v>
      </c>
      <c r="S72" s="46">
        <f t="shared" si="58"/>
        <v>-106.8177323082478</v>
      </c>
      <c r="T72" s="46">
        <f t="shared" si="58"/>
        <v>-2.6051791918974914</v>
      </c>
      <c r="U72" s="46">
        <f t="shared" si="58"/>
        <v>2.4507634507972398</v>
      </c>
      <c r="V72" s="46">
        <f t="shared" si="58"/>
        <v>-3.2631556348405866E-4</v>
      </c>
      <c r="W72" s="46">
        <f t="shared" si="58"/>
        <v>-1.0509999999999939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-8.0734591561622437E-2</v>
      </c>
      <c r="AB72" s="45">
        <f t="shared" si="58"/>
        <v>2.4185835044480086</v>
      </c>
      <c r="AC72" s="110">
        <f t="shared" si="58"/>
        <v>0</v>
      </c>
      <c r="AD72" s="46">
        <f t="shared" si="58"/>
        <v>0</v>
      </c>
      <c r="AE72" s="46">
        <f t="shared" si="58"/>
        <v>2.4185835044479802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-20.892693501862595</v>
      </c>
      <c r="AP72" s="45">
        <f t="shared" si="58"/>
        <v>0</v>
      </c>
      <c r="AQ72" s="48">
        <f t="shared" si="24"/>
        <v>-101.16053516347228</v>
      </c>
    </row>
    <row r="73" spans="1:43" s="49" customFormat="1" ht="25.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3" s="49" customFormat="1" ht="12.75" customHeight="1">
      <c r="A74" s="162" t="s">
        <v>112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3"/>
      <c r="X74" s="83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3"/>
      <c r="X75" s="83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>
    <pageSetUpPr fitToPage="1"/>
  </sheetPr>
  <dimension ref="A1:AS76"/>
  <sheetViews>
    <sheetView zoomScale="80" zoomScaleNormal="80" workbookViewId="0">
      <pane xSplit="2" ySplit="1" topLeftCell="O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44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21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905.87985988023684</v>
      </c>
      <c r="I2" s="10">
        <v>728.72185988023682</v>
      </c>
      <c r="J2" s="11">
        <v>177.15799999999999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690.06606015600005</v>
      </c>
      <c r="AB2" s="13">
        <f>SUM(AC2:AM2)</f>
        <v>284.14429887559049</v>
      </c>
      <c r="AC2" s="14">
        <v>54.179999999999993</v>
      </c>
      <c r="AD2" s="11">
        <v>56.33</v>
      </c>
      <c r="AE2" s="11">
        <v>141.20168248301442</v>
      </c>
      <c r="AF2" s="11">
        <v>0</v>
      </c>
      <c r="AG2" s="11">
        <v>19.939799999999998</v>
      </c>
      <c r="AH2" s="11">
        <v>9.9101999999999997</v>
      </c>
      <c r="AI2" s="11">
        <v>0</v>
      </c>
      <c r="AJ2" s="11">
        <v>0</v>
      </c>
      <c r="AK2" s="11">
        <v>0</v>
      </c>
      <c r="AL2" s="11">
        <v>0.28655999999999998</v>
      </c>
      <c r="AM2" s="214">
        <v>2.2960563925760793</v>
      </c>
      <c r="AN2" s="211">
        <v>0</v>
      </c>
      <c r="AO2" s="15"/>
      <c r="AP2" s="13"/>
      <c r="AQ2" s="16">
        <f>C2+H2+L2+AA2+AB2+AN2+AO2+AP2</f>
        <v>1880.0902189118274</v>
      </c>
    </row>
    <row r="3" spans="1:45" ht="12.75" customHeight="1">
      <c r="A3" s="17" t="s">
        <v>1</v>
      </c>
      <c r="B3" s="18"/>
      <c r="C3" s="19">
        <f>SUM(D3:G3)</f>
        <v>1856.9962568303336</v>
      </c>
      <c r="D3" s="20">
        <v>1795.6958912303335</v>
      </c>
      <c r="E3" s="169">
        <v>41.895000000000003</v>
      </c>
      <c r="F3" s="22"/>
      <c r="G3" s="22">
        <v>19.4053656</v>
      </c>
      <c r="H3" s="23">
        <f>SUM(I3:K3)</f>
        <v>0</v>
      </c>
      <c r="I3" s="24"/>
      <c r="J3" s="25"/>
      <c r="K3" s="22"/>
      <c r="L3" s="23">
        <f>SUM(M3:Z3)</f>
        <v>10201.541266156059</v>
      </c>
      <c r="M3" s="24">
        <v>2959.4043999999999</v>
      </c>
      <c r="N3" s="24">
        <v>18.105</v>
      </c>
      <c r="O3" s="25">
        <v>0</v>
      </c>
      <c r="P3" s="25">
        <v>1267.3499999999999</v>
      </c>
      <c r="Q3" s="25">
        <v>404.29480000000001</v>
      </c>
      <c r="R3" s="25">
        <v>1016.4345</v>
      </c>
      <c r="S3" s="25">
        <v>1298.0981999999999</v>
      </c>
      <c r="T3" s="25">
        <v>126.1456</v>
      </c>
      <c r="U3" s="25">
        <v>2596.3440000000001</v>
      </c>
      <c r="V3" s="25">
        <v>270.93036615606002</v>
      </c>
      <c r="W3" s="25">
        <v>0</v>
      </c>
      <c r="X3" s="25">
        <v>207.9924</v>
      </c>
      <c r="Y3" s="25">
        <v>2.1019999999999999</v>
      </c>
      <c r="Z3" s="22">
        <v>34.340000000000003</v>
      </c>
      <c r="AA3" s="23">
        <v>2965.3529114879998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135.36399999999998</v>
      </c>
      <c r="AP3" s="26"/>
      <c r="AQ3" s="29">
        <f t="shared" ref="AQ3:AQ20" si="0">C3+H3+L3+AA3+AB3+AN3+AO3+AP3</f>
        <v>15159.254434474393</v>
      </c>
    </row>
    <row r="4" spans="1:45" ht="12.75" customHeight="1">
      <c r="A4" s="17" t="s">
        <v>2</v>
      </c>
      <c r="B4" s="18"/>
      <c r="C4" s="19">
        <f>SUM(D4:G4)</f>
        <v>8.6745999999999999</v>
      </c>
      <c r="D4" s="20">
        <v>3.3245000000000005</v>
      </c>
      <c r="E4" s="21">
        <v>5.3500999999999994</v>
      </c>
      <c r="F4" s="22"/>
      <c r="G4" s="22">
        <v>0</v>
      </c>
      <c r="H4" s="23">
        <f>SUM(I4:K4)</f>
        <v>10.189</v>
      </c>
      <c r="I4" s="24"/>
      <c r="J4" s="25"/>
      <c r="K4" s="22">
        <v>10.189</v>
      </c>
      <c r="L4" s="23">
        <f>SUM(M4:Z4)</f>
        <v>1255.6061999999999</v>
      </c>
      <c r="M4" s="24">
        <v>0</v>
      </c>
      <c r="N4" s="24">
        <v>0</v>
      </c>
      <c r="O4" s="25"/>
      <c r="P4" s="25">
        <v>129.93</v>
      </c>
      <c r="Q4" s="25">
        <v>13.722800000000001</v>
      </c>
      <c r="R4" s="25">
        <v>0</v>
      </c>
      <c r="S4" s="25">
        <v>927.7758</v>
      </c>
      <c r="T4" s="25">
        <v>22.526000000000003</v>
      </c>
      <c r="U4" s="25">
        <v>128.26560000000001</v>
      </c>
      <c r="V4" s="25">
        <v>0</v>
      </c>
      <c r="W4" s="25">
        <v>27.325999999999997</v>
      </c>
      <c r="X4" s="25">
        <v>0</v>
      </c>
      <c r="Y4" s="25">
        <v>0</v>
      </c>
      <c r="Z4" s="22">
        <v>6.0600000000000005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1274.4697999999999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152.7345</v>
      </c>
      <c r="M5" s="24"/>
      <c r="N5" s="24"/>
      <c r="O5" s="25"/>
      <c r="P5" s="25"/>
      <c r="Q5" s="25"/>
      <c r="R5" s="25"/>
      <c r="S5" s="25">
        <v>48.260100000000001</v>
      </c>
      <c r="T5" s="25"/>
      <c r="U5" s="25">
        <v>104.4744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152.7345</v>
      </c>
    </row>
    <row r="6" spans="1:45" ht="12.75" customHeight="1" thickBot="1">
      <c r="A6" s="30" t="s">
        <v>4</v>
      </c>
      <c r="B6" s="31"/>
      <c r="C6" s="19">
        <f>SUM(D6:G6)</f>
        <v>-49.600752499999928</v>
      </c>
      <c r="D6" s="32">
        <v>-43.918639699999929</v>
      </c>
      <c r="E6" s="22">
        <v>-1.8957000000000002</v>
      </c>
      <c r="F6" s="33"/>
      <c r="G6" s="33">
        <v>-3.7864127999999999</v>
      </c>
      <c r="H6" s="34">
        <f>SUM(I6:K6)</f>
        <v>-312.70724379154859</v>
      </c>
      <c r="I6" s="35">
        <v>-321.25424379154862</v>
      </c>
      <c r="J6" s="35">
        <v>-0.313</v>
      </c>
      <c r="K6" s="33">
        <v>8.86</v>
      </c>
      <c r="L6" s="34">
        <f>SUM(M6:Z6)</f>
        <v>141.26738762805005</v>
      </c>
      <c r="M6" s="24">
        <v>32.723199999999999</v>
      </c>
      <c r="N6" s="24">
        <v>-1.0649999999999999</v>
      </c>
      <c r="O6" s="25"/>
      <c r="P6" s="25">
        <v>85.199999999999989</v>
      </c>
      <c r="Q6" s="25">
        <v>-2.1112000000000002</v>
      </c>
      <c r="R6" s="25">
        <v>71.624399999999994</v>
      </c>
      <c r="S6" s="25">
        <v>-53.184600000000003</v>
      </c>
      <c r="T6" s="25">
        <v>0</v>
      </c>
      <c r="U6" s="25">
        <v>14.4816</v>
      </c>
      <c r="V6" s="25">
        <v>-12.707012371949999</v>
      </c>
      <c r="W6" s="25">
        <v>6.3059999999999992</v>
      </c>
      <c r="X6" s="36">
        <v>0</v>
      </c>
      <c r="Y6" s="36">
        <v>0</v>
      </c>
      <c r="Z6" s="33">
        <v>0</v>
      </c>
      <c r="AA6" s="34">
        <v>-2.4212844215999998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-223.4618930850985</v>
      </c>
    </row>
    <row r="7" spans="1:45" s="49" customFormat="1" ht="12.75" customHeight="1" thickBot="1">
      <c r="A7" s="50" t="s">
        <v>66</v>
      </c>
      <c r="B7" s="51"/>
      <c r="C7" s="52">
        <f t="shared" ref="C7:AP7" si="1">C2+C3-C4-C5+C6</f>
        <v>1798.7209043303335</v>
      </c>
      <c r="D7" s="57">
        <f t="shared" si="1"/>
        <v>1748.4527515303337</v>
      </c>
      <c r="E7" s="54">
        <f t="shared" si="1"/>
        <v>34.649200000000008</v>
      </c>
      <c r="F7" s="54">
        <f t="shared" si="1"/>
        <v>0</v>
      </c>
      <c r="G7" s="54">
        <f t="shared" si="1"/>
        <v>15.618952799999999</v>
      </c>
      <c r="H7" s="56">
        <f t="shared" si="1"/>
        <v>582.98361608868822</v>
      </c>
      <c r="I7" s="57">
        <f t="shared" si="1"/>
        <v>407.4676160886882</v>
      </c>
      <c r="J7" s="54">
        <f t="shared" si="1"/>
        <v>176.845</v>
      </c>
      <c r="K7" s="57">
        <f t="shared" si="1"/>
        <v>-1.3290000000000006</v>
      </c>
      <c r="L7" s="56">
        <f t="shared" si="1"/>
        <v>8934.4679537841075</v>
      </c>
      <c r="M7" s="57">
        <f t="shared" si="1"/>
        <v>2992.1275999999998</v>
      </c>
      <c r="N7" s="57">
        <f t="shared" ref="N7" si="2">N2+N3-N4-N5+N6</f>
        <v>17.04</v>
      </c>
      <c r="O7" s="54">
        <f t="shared" si="1"/>
        <v>0</v>
      </c>
      <c r="P7" s="54">
        <f t="shared" si="1"/>
        <v>1222.6199999999999</v>
      </c>
      <c r="Q7" s="54">
        <f t="shared" si="1"/>
        <v>388.46080000000001</v>
      </c>
      <c r="R7" s="54">
        <f t="shared" si="1"/>
        <v>1088.0589</v>
      </c>
      <c r="S7" s="54">
        <f t="shared" si="1"/>
        <v>268.87769999999989</v>
      </c>
      <c r="T7" s="54">
        <f t="shared" si="1"/>
        <v>103.61959999999999</v>
      </c>
      <c r="U7" s="54">
        <f t="shared" si="1"/>
        <v>2378.0855999999999</v>
      </c>
      <c r="V7" s="54">
        <f t="shared" si="1"/>
        <v>258.22335378411003</v>
      </c>
      <c r="W7" s="54">
        <f t="shared" si="1"/>
        <v>-21.019999999999996</v>
      </c>
      <c r="X7" s="54">
        <f t="shared" si="1"/>
        <v>207.9924</v>
      </c>
      <c r="Y7" s="54">
        <f t="shared" si="1"/>
        <v>2.1019999999999999</v>
      </c>
      <c r="Z7" s="57">
        <f t="shared" si="1"/>
        <v>28.28</v>
      </c>
      <c r="AA7" s="56">
        <f t="shared" si="1"/>
        <v>3652.9976872223997</v>
      </c>
      <c r="AB7" s="56">
        <f t="shared" si="1"/>
        <v>284.14429887559049</v>
      </c>
      <c r="AC7" s="57">
        <f t="shared" si="1"/>
        <v>54.179999999999993</v>
      </c>
      <c r="AD7" s="54">
        <f t="shared" si="1"/>
        <v>56.33</v>
      </c>
      <c r="AE7" s="54">
        <f t="shared" si="1"/>
        <v>141.20168248301442</v>
      </c>
      <c r="AF7" s="54">
        <f t="shared" ref="AF7" si="3">AF2+AF3-AF4-AF5+AF6</f>
        <v>0</v>
      </c>
      <c r="AG7" s="54">
        <f t="shared" si="1"/>
        <v>19.939799999999998</v>
      </c>
      <c r="AH7" s="54">
        <f t="shared" si="1"/>
        <v>9.9101999999999997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0.28655999999999998</v>
      </c>
      <c r="AM7" s="217">
        <f t="shared" si="1"/>
        <v>2.2960563925760793</v>
      </c>
      <c r="AN7" s="57">
        <f t="shared" si="1"/>
        <v>0</v>
      </c>
      <c r="AO7" s="56">
        <f t="shared" si="1"/>
        <v>135.36399999999998</v>
      </c>
      <c r="AP7" s="182">
        <f t="shared" si="1"/>
        <v>0</v>
      </c>
      <c r="AQ7" s="111">
        <f t="shared" si="0"/>
        <v>15388.678460301118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1798.7209043303335</v>
      </c>
      <c r="D8" s="185">
        <f t="shared" si="6"/>
        <v>1748.4527515303337</v>
      </c>
      <c r="E8" s="188">
        <f t="shared" si="6"/>
        <v>34.649200000000008</v>
      </c>
      <c r="F8" s="189">
        <f t="shared" si="6"/>
        <v>0</v>
      </c>
      <c r="G8" s="189">
        <f t="shared" si="6"/>
        <v>15.618952799999999</v>
      </c>
      <c r="H8" s="190">
        <f t="shared" si="6"/>
        <v>582.98361608868822</v>
      </c>
      <c r="I8" s="185">
        <f t="shared" si="6"/>
        <v>407.4676160886882</v>
      </c>
      <c r="J8" s="188">
        <f t="shared" si="6"/>
        <v>176.845</v>
      </c>
      <c r="K8" s="185">
        <f t="shared" si="6"/>
        <v>-1.3290000000000006</v>
      </c>
      <c r="L8" s="190">
        <f t="shared" si="6"/>
        <v>8696.0935537841069</v>
      </c>
      <c r="M8" s="185">
        <f t="shared" si="6"/>
        <v>2992.1275999999998</v>
      </c>
      <c r="N8" s="185">
        <f t="shared" si="6"/>
        <v>17.04</v>
      </c>
      <c r="O8" s="188">
        <f t="shared" si="6"/>
        <v>0</v>
      </c>
      <c r="P8" s="188">
        <f t="shared" si="6"/>
        <v>1222.6199999999999</v>
      </c>
      <c r="Q8" s="188">
        <f t="shared" si="6"/>
        <v>388.46080000000001</v>
      </c>
      <c r="R8" s="188">
        <f t="shared" si="6"/>
        <v>1088.0589</v>
      </c>
      <c r="S8" s="188">
        <f t="shared" si="6"/>
        <v>268.87769999999989</v>
      </c>
      <c r="T8" s="188">
        <f t="shared" si="6"/>
        <v>103.61959999999999</v>
      </c>
      <c r="U8" s="188">
        <f t="shared" si="6"/>
        <v>2378.0855999999999</v>
      </c>
      <c r="V8" s="188">
        <f t="shared" si="6"/>
        <v>258.22335378411003</v>
      </c>
      <c r="W8" s="188">
        <f t="shared" si="6"/>
        <v>-21.019999999999996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3652.9976872223997</v>
      </c>
      <c r="AB8" s="56">
        <f t="shared" si="6"/>
        <v>284.14429887559049</v>
      </c>
      <c r="AC8" s="185">
        <f t="shared" si="6"/>
        <v>54.179999999999993</v>
      </c>
      <c r="AD8" s="188">
        <f t="shared" si="6"/>
        <v>56.33</v>
      </c>
      <c r="AE8" s="188">
        <f t="shared" si="6"/>
        <v>141.20168248301442</v>
      </c>
      <c r="AF8" s="188">
        <f t="shared" si="6"/>
        <v>0</v>
      </c>
      <c r="AG8" s="188">
        <f t="shared" si="6"/>
        <v>19.939799999999998</v>
      </c>
      <c r="AH8" s="188">
        <f t="shared" si="6"/>
        <v>9.9101999999999997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0.28655999999999998</v>
      </c>
      <c r="AM8" s="218">
        <f t="shared" si="6"/>
        <v>2.2960563925760793</v>
      </c>
      <c r="AN8" s="185">
        <f t="shared" si="6"/>
        <v>0</v>
      </c>
      <c r="AO8" s="190">
        <f t="shared" si="6"/>
        <v>135.36399999999998</v>
      </c>
      <c r="AP8" s="185">
        <f t="shared" si="6"/>
        <v>0</v>
      </c>
      <c r="AQ8" s="186">
        <f t="shared" si="0"/>
        <v>15150.304060301118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1364.5480561880427</v>
      </c>
      <c r="D9" s="53">
        <f t="shared" si="8"/>
        <v>1364.5480561880427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429.92537939862575</v>
      </c>
      <c r="I9" s="53">
        <f t="shared" si="8"/>
        <v>429.92537939862575</v>
      </c>
      <c r="J9" s="54">
        <f t="shared" si="8"/>
        <v>0</v>
      </c>
      <c r="K9" s="55">
        <f t="shared" si="8"/>
        <v>0</v>
      </c>
      <c r="L9" s="56">
        <f t="shared" si="8"/>
        <v>3777.9870599999995</v>
      </c>
      <c r="M9" s="54">
        <f t="shared" si="8"/>
        <v>2992.1275999999998</v>
      </c>
      <c r="N9" s="54">
        <f t="shared" ref="N9" si="9">SUM(N10:N14)</f>
        <v>17.04</v>
      </c>
      <c r="O9" s="54">
        <f t="shared" si="8"/>
        <v>8.0475599999999989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721.34529999999995</v>
      </c>
      <c r="T9" s="54">
        <f t="shared" si="8"/>
        <v>0.11939999999999999</v>
      </c>
      <c r="U9" s="54">
        <f t="shared" si="8"/>
        <v>39.307200000000002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2251.3141754399999</v>
      </c>
      <c r="AB9" s="57">
        <f t="shared" si="8"/>
        <v>24.787439999999997</v>
      </c>
      <c r="AC9" s="58">
        <f t="shared" si="8"/>
        <v>0</v>
      </c>
      <c r="AD9" s="54">
        <f t="shared" si="8"/>
        <v>0</v>
      </c>
      <c r="AE9" s="54">
        <f t="shared" si="8"/>
        <v>2.4357599999999997</v>
      </c>
      <c r="AF9" s="54">
        <f t="shared" ref="AF9" si="10">SUM(AF10:AF14)</f>
        <v>0</v>
      </c>
      <c r="AG9" s="54">
        <f t="shared" si="8"/>
        <v>19.939799999999998</v>
      </c>
      <c r="AH9" s="120">
        <f t="shared" si="8"/>
        <v>2.41188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63.811999999999998</v>
      </c>
      <c r="AP9" s="57">
        <f t="shared" si="8"/>
        <v>0</v>
      </c>
      <c r="AQ9" s="59">
        <f t="shared" si="0"/>
        <v>7912.3741110266674</v>
      </c>
    </row>
    <row r="10" spans="1:45" ht="12.75" customHeight="1">
      <c r="A10" s="60" t="s">
        <v>220</v>
      </c>
      <c r="B10" s="61"/>
      <c r="C10" s="62">
        <f>SUM(D10:G10)</f>
        <v>1361.5075475303336</v>
      </c>
      <c r="D10" s="63">
        <v>1361.5075475303336</v>
      </c>
      <c r="E10" s="64"/>
      <c r="F10" s="65"/>
      <c r="G10" s="65"/>
      <c r="H10" s="66">
        <f>SUM(I10:K10)</f>
        <v>330.00921945160979</v>
      </c>
      <c r="I10" s="63">
        <v>330.00921945160979</v>
      </c>
      <c r="J10" s="64">
        <v>0</v>
      </c>
      <c r="K10" s="65"/>
      <c r="L10" s="66">
        <f>SUM(M10:Z10)</f>
        <v>760.65249999999992</v>
      </c>
      <c r="M10" s="64"/>
      <c r="N10" s="64"/>
      <c r="O10" s="64"/>
      <c r="P10" s="64"/>
      <c r="Q10" s="64"/>
      <c r="R10" s="64"/>
      <c r="S10" s="64">
        <v>721.34529999999995</v>
      </c>
      <c r="T10" s="64"/>
      <c r="U10" s="64">
        <v>39.307200000000002</v>
      </c>
      <c r="V10" s="64"/>
      <c r="W10" s="64"/>
      <c r="X10" s="64"/>
      <c r="Y10" s="64"/>
      <c r="Z10" s="65"/>
      <c r="AA10" s="66">
        <v>2157.14234472</v>
      </c>
      <c r="AB10" s="67">
        <f>SUM(AC10:AM10)</f>
        <v>19.939799999999998</v>
      </c>
      <c r="AC10" s="68"/>
      <c r="AD10" s="64"/>
      <c r="AE10" s="64">
        <v>0</v>
      </c>
      <c r="AF10" s="64">
        <v>0</v>
      </c>
      <c r="AG10" s="64">
        <v>19.939799999999998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4629.2514117019437</v>
      </c>
    </row>
    <row r="11" spans="1:45" ht="12.75" customHeight="1">
      <c r="A11" s="17" t="s">
        <v>221</v>
      </c>
      <c r="B11" s="18"/>
      <c r="C11" s="19">
        <f>SUM(D11:G11)</f>
        <v>3.0405086577090334</v>
      </c>
      <c r="D11" s="24">
        <v>3.0405086577090334</v>
      </c>
      <c r="E11" s="25"/>
      <c r="F11" s="22"/>
      <c r="G11" s="22"/>
      <c r="H11" s="23">
        <f>SUM(I11:K11)</f>
        <v>6.8513938249382411</v>
      </c>
      <c r="I11" s="24">
        <v>6.8513938249382411</v>
      </c>
      <c r="J11" s="25"/>
      <c r="K11" s="22"/>
      <c r="L11" s="23">
        <f>SUM(M11:Z11)</f>
        <v>8.1669599999999996</v>
      </c>
      <c r="M11" s="25"/>
      <c r="N11" s="25"/>
      <c r="O11" s="25">
        <v>8.0475599999999989</v>
      </c>
      <c r="P11" s="25"/>
      <c r="Q11" s="25"/>
      <c r="R11" s="25"/>
      <c r="S11" s="25">
        <v>0</v>
      </c>
      <c r="T11" s="25">
        <v>0.11939999999999999</v>
      </c>
      <c r="U11" s="25">
        <v>0</v>
      </c>
      <c r="V11" s="25"/>
      <c r="W11" s="25"/>
      <c r="X11" s="25"/>
      <c r="Y11" s="25"/>
      <c r="Z11" s="22"/>
      <c r="AA11" s="23">
        <v>94.171830719999988</v>
      </c>
      <c r="AB11" s="26">
        <f>SUM(AC11:AM11)</f>
        <v>4.8476400000000002</v>
      </c>
      <c r="AC11" s="27"/>
      <c r="AD11" s="25"/>
      <c r="AE11" s="25">
        <v>2.4357599999999997</v>
      </c>
      <c r="AF11" s="25"/>
      <c r="AG11" s="25"/>
      <c r="AH11" s="25">
        <v>2.41188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117.07833320264726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47.471999999999994</v>
      </c>
      <c r="AP12" s="26"/>
      <c r="AQ12" s="29">
        <f t="shared" si="0"/>
        <v>47.471999999999994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93.064766122077771</v>
      </c>
      <c r="I13" s="24">
        <v>93.064766122077771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93.064766122077771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3009.1675999999998</v>
      </c>
      <c r="M14" s="76">
        <v>2992.1275999999998</v>
      </c>
      <c r="N14" s="76">
        <v>17.04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16.34</v>
      </c>
      <c r="AP14" s="79"/>
      <c r="AQ14" s="82">
        <f t="shared" si="0"/>
        <v>3025.5075999999999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91.257999999999996</v>
      </c>
      <c r="I15" s="85">
        <f t="shared" si="13"/>
        <v>0</v>
      </c>
      <c r="J15" s="86">
        <f t="shared" si="13"/>
        <v>0</v>
      </c>
      <c r="K15" s="87">
        <f t="shared" si="13"/>
        <v>91.257999999999996</v>
      </c>
      <c r="L15" s="88">
        <f t="shared" si="13"/>
        <v>2982.2191999999995</v>
      </c>
      <c r="M15" s="86">
        <f t="shared" si="13"/>
        <v>0</v>
      </c>
      <c r="N15" s="86">
        <f t="shared" si="13"/>
        <v>0</v>
      </c>
      <c r="O15" s="86">
        <f t="shared" si="13"/>
        <v>97.988100000000003</v>
      </c>
      <c r="P15" s="86">
        <f t="shared" si="13"/>
        <v>587.88</v>
      </c>
      <c r="Q15" s="86">
        <f t="shared" si="13"/>
        <v>266.01120000000003</v>
      </c>
      <c r="R15" s="86">
        <f t="shared" si="13"/>
        <v>0</v>
      </c>
      <c r="S15" s="86">
        <f t="shared" si="13"/>
        <v>951.41340000000002</v>
      </c>
      <c r="T15" s="86">
        <f t="shared" si="13"/>
        <v>59.693900000000006</v>
      </c>
      <c r="U15" s="86">
        <f t="shared" si="13"/>
        <v>997.16159999999991</v>
      </c>
      <c r="V15" s="86">
        <f t="shared" si="13"/>
        <v>0</v>
      </c>
      <c r="W15" s="86">
        <f t="shared" si="13"/>
        <v>22.070999999999998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2088.424</v>
      </c>
      <c r="AP15" s="89">
        <f t="shared" si="13"/>
        <v>0</v>
      </c>
      <c r="AQ15" s="91">
        <f t="shared" si="0"/>
        <v>5161.9011999999993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2000.5319999999999</v>
      </c>
      <c r="AP16" s="67"/>
      <c r="AQ16" s="92">
        <f>C16+H16+L16+AA16+AO16+AP16</f>
        <v>2000.5319999999999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57.447999999999993</v>
      </c>
      <c r="AP17" s="26"/>
      <c r="AQ17" s="29">
        <f>C17+H17+L17+AA17+AO17+AP17</f>
        <v>57.447999999999993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30.443999999999999</v>
      </c>
      <c r="AP18" s="26"/>
      <c r="AQ18" s="29">
        <f t="shared" si="0"/>
        <v>30.443999999999999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91.257999999999996</v>
      </c>
      <c r="I19" s="24"/>
      <c r="J19" s="25"/>
      <c r="K19" s="22">
        <v>91.257999999999996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91.257999999999996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2982.2191999999995</v>
      </c>
      <c r="M20" s="76"/>
      <c r="N20" s="76"/>
      <c r="O20" s="76">
        <v>97.988100000000003</v>
      </c>
      <c r="P20" s="76">
        <v>587.88</v>
      </c>
      <c r="Q20" s="76">
        <v>266.01120000000003</v>
      </c>
      <c r="R20" s="76">
        <v>0</v>
      </c>
      <c r="S20" s="76">
        <v>951.41340000000002</v>
      </c>
      <c r="T20" s="76">
        <v>59.693900000000006</v>
      </c>
      <c r="U20" s="76">
        <v>997.16159999999991</v>
      </c>
      <c r="V20" s="76"/>
      <c r="W20" s="76">
        <v>22.070999999999998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2982.2191999999995</v>
      </c>
    </row>
    <row r="21" spans="1:43" ht="12.75" customHeight="1">
      <c r="A21" s="93" t="s">
        <v>7</v>
      </c>
      <c r="B21" s="94"/>
      <c r="C21" s="95">
        <f>SUM(C22:C24)</f>
        <v>11.581309124999997</v>
      </c>
      <c r="D21" s="96">
        <f>SUM(D22:D24)</f>
        <v>-10.64</v>
      </c>
      <c r="E21" s="97">
        <f>SUM(E22:E24)</f>
        <v>22.221309124999998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-15.285209124999989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8.52</v>
      </c>
      <c r="Q21" s="97">
        <f t="shared" si="15"/>
        <v>254.39960000000002</v>
      </c>
      <c r="R21" s="97">
        <f t="shared" si="15"/>
        <v>-254.89859999999999</v>
      </c>
      <c r="S21" s="97">
        <f t="shared" si="15"/>
        <v>6.8943000000000003</v>
      </c>
      <c r="T21" s="97">
        <f t="shared" si="15"/>
        <v>0</v>
      </c>
      <c r="U21" s="97">
        <f t="shared" si="15"/>
        <v>-18.619200000000006</v>
      </c>
      <c r="V21" s="97">
        <f t="shared" si="15"/>
        <v>-11.581309124999999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-110.50999999999999</v>
      </c>
      <c r="AC21" s="101">
        <f t="shared" si="17"/>
        <v>-54.179999999999993</v>
      </c>
      <c r="AD21" s="97">
        <f t="shared" si="17"/>
        <v>-56.33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110.50999999999999</v>
      </c>
      <c r="AP21" s="100">
        <f t="shared" si="17"/>
        <v>0</v>
      </c>
      <c r="AQ21" s="102">
        <f t="shared" si="17"/>
        <v>-3.703899999999992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-110.50999999999999</v>
      </c>
      <c r="AC22" s="68">
        <f>-AC2</f>
        <v>-54.179999999999993</v>
      </c>
      <c r="AD22" s="64">
        <f>-AD2</f>
        <v>-56.33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110.50999999999999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11.581309124999997</v>
      </c>
      <c r="D24" s="207">
        <v>-10.64</v>
      </c>
      <c r="E24" s="36">
        <f>-D24-V24</f>
        <v>22.221309124999998</v>
      </c>
      <c r="F24" s="33"/>
      <c r="G24" s="33">
        <v>0</v>
      </c>
      <c r="H24" s="34"/>
      <c r="I24" s="39"/>
      <c r="J24" s="36"/>
      <c r="K24" s="33"/>
      <c r="L24" s="34">
        <f>SUM(N24:Z24)</f>
        <v>-15.285209124999989</v>
      </c>
      <c r="M24" s="36"/>
      <c r="N24" s="36">
        <v>0</v>
      </c>
      <c r="O24" s="36"/>
      <c r="P24" s="36">
        <v>8.52</v>
      </c>
      <c r="Q24" s="36">
        <v>254.39960000000002</v>
      </c>
      <c r="R24" s="36">
        <v>-254.89859999999999</v>
      </c>
      <c r="S24" s="36">
        <v>6.8943000000000003</v>
      </c>
      <c r="T24" s="36"/>
      <c r="U24" s="36">
        <v>-18.619200000000006</v>
      </c>
      <c r="V24" s="33">
        <v>-11.581309124999999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-3.703899999999992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24.550827872695365</v>
      </c>
      <c r="I25" s="104">
        <v>24.550827872695365</v>
      </c>
      <c r="J25" s="105"/>
      <c r="K25" s="104"/>
      <c r="L25" s="88">
        <f>SUM(O25:Z25)</f>
        <v>122.70174</v>
      </c>
      <c r="M25" s="105"/>
      <c r="N25" s="105"/>
      <c r="O25" s="105">
        <v>89.940539999999999</v>
      </c>
      <c r="P25" s="105"/>
      <c r="Q25" s="105"/>
      <c r="R25" s="105"/>
      <c r="S25" s="105">
        <v>17.728200000000001</v>
      </c>
      <c r="T25" s="105">
        <v>6.7578000000000005</v>
      </c>
      <c r="U25" s="105">
        <v>8.2751999999999999</v>
      </c>
      <c r="V25" s="105"/>
      <c r="W25" s="105"/>
      <c r="X25" s="105"/>
      <c r="Y25" s="105"/>
      <c r="Z25" s="104"/>
      <c r="AA25" s="88">
        <v>53.160127680000002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274.12285600878494</v>
      </c>
      <c r="AP25" s="89"/>
      <c r="AQ25" s="107">
        <f>C25+H25+L25+AA25+AB25+AN25+AO25+AP25</f>
        <v>474.5355515614803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445.75415726729085</v>
      </c>
      <c r="D26" s="108">
        <f t="shared" si="20"/>
        <v>373.26469534229102</v>
      </c>
      <c r="E26" s="46">
        <f t="shared" si="20"/>
        <v>56.870509125000005</v>
      </c>
      <c r="F26" s="46">
        <f t="shared" si="20"/>
        <v>0</v>
      </c>
      <c r="G26" s="46">
        <f t="shared" si="20"/>
        <v>15.618952799999999</v>
      </c>
      <c r="H26" s="47">
        <f t="shared" si="20"/>
        <v>219.76540881736707</v>
      </c>
      <c r="I26" s="108">
        <f t="shared" si="20"/>
        <v>-47.008591182632912</v>
      </c>
      <c r="J26" s="46">
        <f t="shared" si="20"/>
        <v>176.845</v>
      </c>
      <c r="K26" s="109">
        <f t="shared" si="20"/>
        <v>89.929000000000002</v>
      </c>
      <c r="L26" s="47">
        <f t="shared" si="20"/>
        <v>8000.7131446591075</v>
      </c>
      <c r="M26" s="46">
        <f t="shared" si="20"/>
        <v>0</v>
      </c>
      <c r="N26" s="46">
        <f t="shared" si="20"/>
        <v>0</v>
      </c>
      <c r="O26" s="46">
        <f t="shared" si="20"/>
        <v>0</v>
      </c>
      <c r="P26" s="46">
        <f t="shared" si="20"/>
        <v>1819.02</v>
      </c>
      <c r="Q26" s="46">
        <f t="shared" si="20"/>
        <v>908.87159999999994</v>
      </c>
      <c r="R26" s="46">
        <f t="shared" si="20"/>
        <v>833.16030000000001</v>
      </c>
      <c r="S26" s="46">
        <f t="shared" si="20"/>
        <v>488.11189999999993</v>
      </c>
      <c r="T26" s="46">
        <f t="shared" si="20"/>
        <v>156.43629999999999</v>
      </c>
      <c r="U26" s="46">
        <f t="shared" si="20"/>
        <v>3309.0455999999995</v>
      </c>
      <c r="V26" s="46">
        <f t="shared" si="20"/>
        <v>246.64204465911004</v>
      </c>
      <c r="W26" s="46">
        <f t="shared" si="20"/>
        <v>1.0510000000000019</v>
      </c>
      <c r="X26" s="46">
        <f t="shared" si="20"/>
        <v>207.9924</v>
      </c>
      <c r="Y26" s="46">
        <f t="shared" si="20"/>
        <v>2.1019999999999999</v>
      </c>
      <c r="Z26" s="109">
        <f t="shared" si="20"/>
        <v>28.28</v>
      </c>
      <c r="AA26" s="47">
        <f t="shared" si="20"/>
        <v>1348.5233841023999</v>
      </c>
      <c r="AB26" s="45">
        <f t="shared" si="20"/>
        <v>148.8468588755905</v>
      </c>
      <c r="AC26" s="110">
        <f t="shared" si="20"/>
        <v>0</v>
      </c>
      <c r="AD26" s="110">
        <f t="shared" si="20"/>
        <v>0</v>
      </c>
      <c r="AE26" s="110">
        <f t="shared" si="20"/>
        <v>138.76592248301444</v>
      </c>
      <c r="AF26" s="110">
        <f t="shared" si="20"/>
        <v>0</v>
      </c>
      <c r="AG26" s="110">
        <f t="shared" si="20"/>
        <v>0</v>
      </c>
      <c r="AH26" s="110">
        <f t="shared" si="20"/>
        <v>7.4983199999999997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0.28655999999999998</v>
      </c>
      <c r="AM26" s="226">
        <f t="shared" si="20"/>
        <v>2.2960563925760793</v>
      </c>
      <c r="AN26" s="45">
        <f t="shared" si="20"/>
        <v>0</v>
      </c>
      <c r="AO26" s="47">
        <f t="shared" si="20"/>
        <v>1996.3631439912149</v>
      </c>
      <c r="AP26" s="45">
        <f t="shared" si="20"/>
        <v>0</v>
      </c>
      <c r="AQ26" s="48">
        <f>C26+H26+L26+AA26+AB26+AN26+AO26+AP26</f>
        <v>12159.966097712972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238.37440000000001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207.9924</v>
      </c>
      <c r="Y27" s="54">
        <f t="shared" si="23"/>
        <v>2.1019999999999999</v>
      </c>
      <c r="Z27" s="55">
        <f t="shared" si="23"/>
        <v>28.28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238.37440000000001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238.37440000000001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207.9924</v>
      </c>
      <c r="Y28" s="97">
        <f>Y26</f>
        <v>2.1019999999999999</v>
      </c>
      <c r="Z28" s="98">
        <f>Z26</f>
        <v>28.28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238.37440000000001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451.63615520000002</v>
      </c>
      <c r="D29" s="53">
        <f t="shared" si="25"/>
        <v>376.33050399999996</v>
      </c>
      <c r="E29" s="54">
        <f t="shared" si="25"/>
        <v>60.16</v>
      </c>
      <c r="F29" s="55">
        <f t="shared" si="25"/>
        <v>0</v>
      </c>
      <c r="G29" s="55">
        <f t="shared" si="25"/>
        <v>15.1456512</v>
      </c>
      <c r="H29" s="56">
        <f t="shared" si="25"/>
        <v>266.774</v>
      </c>
      <c r="I29" s="53">
        <f t="shared" si="25"/>
        <v>0</v>
      </c>
      <c r="J29" s="53">
        <f t="shared" si="25"/>
        <v>176.845</v>
      </c>
      <c r="K29" s="53">
        <f t="shared" si="25"/>
        <v>89.929000000000002</v>
      </c>
      <c r="L29" s="56">
        <f t="shared" si="25"/>
        <v>7706.8582206928504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1730.5188898301899</v>
      </c>
      <c r="Q29" s="54">
        <f t="shared" si="25"/>
        <v>895.14880000000016</v>
      </c>
      <c r="R29" s="54">
        <f t="shared" si="25"/>
        <v>742.57650000000001</v>
      </c>
      <c r="S29" s="54">
        <f t="shared" si="25"/>
        <v>512.14800000000002</v>
      </c>
      <c r="T29" s="54">
        <f t="shared" si="25"/>
        <v>148.61112552000003</v>
      </c>
      <c r="U29" s="54">
        <f t="shared" si="25"/>
        <v>3430.1911999999993</v>
      </c>
      <c r="V29" s="54">
        <f t="shared" si="25"/>
        <v>246.61270534265998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1353.1664947679997</v>
      </c>
      <c r="AB29" s="57">
        <f t="shared" si="25"/>
        <v>148.82297887559048</v>
      </c>
      <c r="AC29" s="58">
        <f t="shared" si="25"/>
        <v>0</v>
      </c>
      <c r="AD29" s="54">
        <f t="shared" si="25"/>
        <v>0</v>
      </c>
      <c r="AE29" s="54">
        <f t="shared" si="25"/>
        <v>138.76592248301441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7.4744399999999995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0.28655999999999998</v>
      </c>
      <c r="AM29" s="217">
        <f t="shared" si="25"/>
        <v>2.2960563925760793</v>
      </c>
      <c r="AN29" s="53">
        <f t="shared" si="25"/>
        <v>0</v>
      </c>
      <c r="AO29" s="56">
        <f t="shared" si="25"/>
        <v>1982.8788144000002</v>
      </c>
      <c r="AP29" s="57">
        <f t="shared" si="25"/>
        <v>0</v>
      </c>
      <c r="AQ29" s="48">
        <f t="shared" si="25"/>
        <v>11910.136663936441</v>
      </c>
    </row>
    <row r="30" spans="1:43" s="49" customFormat="1" ht="12.75" customHeight="1">
      <c r="A30" s="164" t="s">
        <v>43</v>
      </c>
      <c r="B30" s="117"/>
      <c r="C30" s="118">
        <f>SUM(C31:C44)</f>
        <v>194.12420400000002</v>
      </c>
      <c r="D30" s="120">
        <v>194.12420399999999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957.544194165043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39.493461687302542</v>
      </c>
      <c r="R30" s="120">
        <f>SUM(R31:R44)</f>
        <v>0</v>
      </c>
      <c r="S30" s="120">
        <v>483.16379999999998</v>
      </c>
      <c r="T30" s="120">
        <v>45.649827871781213</v>
      </c>
      <c r="U30" s="120">
        <v>172.7737548809593</v>
      </c>
      <c r="V30" s="120">
        <v>215.41234972499998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469.99170241275772</v>
      </c>
      <c r="AB30" s="123">
        <f t="shared" ref="AB30:AN30" si="31">SUM(AB31:AB44)</f>
        <v>128.80871999999999</v>
      </c>
      <c r="AC30" s="176">
        <f t="shared" si="31"/>
        <v>0</v>
      </c>
      <c r="AD30" s="120">
        <f t="shared" si="31"/>
        <v>0</v>
      </c>
      <c r="AE30" s="120">
        <f t="shared" si="31"/>
        <v>123.74615999999999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5.0625599999999995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639.25053829023284</v>
      </c>
      <c r="AP30" s="123">
        <f>SUM(AP31:AP44)</f>
        <v>0</v>
      </c>
      <c r="AQ30" s="59">
        <f t="shared" ref="AQ30" si="35">C30+H30+L30+AA30+AB30+AN30+AO30+AP30</f>
        <v>2389.7193588680334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24.046864541873028</v>
      </c>
      <c r="M31" s="127"/>
      <c r="N31" s="127"/>
      <c r="O31" s="127"/>
      <c r="P31" s="127"/>
      <c r="Q31" s="127">
        <v>0.40682047123233289</v>
      </c>
      <c r="R31" s="127"/>
      <c r="S31" s="127">
        <v>5.2021408324151182</v>
      </c>
      <c r="T31" s="127">
        <v>4.487094169249746E-2</v>
      </c>
      <c r="U31" s="127">
        <v>18.393032296533079</v>
      </c>
      <c r="V31" s="127">
        <v>0</v>
      </c>
      <c r="W31" s="127"/>
      <c r="X31" s="127"/>
      <c r="Y31" s="127"/>
      <c r="Z31" s="128"/>
      <c r="AA31" s="70">
        <v>34.600879549902579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50.304748167340421</v>
      </c>
      <c r="AP31" s="131"/>
      <c r="AQ31" s="71">
        <f t="shared" si="24"/>
        <v>108.95249225911603</v>
      </c>
    </row>
    <row r="32" spans="1:43" ht="12.75" customHeight="1">
      <c r="A32" s="166" t="s">
        <v>110</v>
      </c>
      <c r="B32" s="133" t="s">
        <v>15</v>
      </c>
      <c r="C32" s="19">
        <f t="shared" si="36"/>
        <v>23.973818702782935</v>
      </c>
      <c r="D32" s="127">
        <v>23.973818702782935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92.357838373902212</v>
      </c>
      <c r="M32" s="25"/>
      <c r="N32" s="25"/>
      <c r="O32" s="25"/>
      <c r="P32" s="127"/>
      <c r="Q32" s="127">
        <v>4.9334144469160366</v>
      </c>
      <c r="R32" s="25"/>
      <c r="S32" s="127">
        <v>63.085116291681921</v>
      </c>
      <c r="T32" s="127">
        <v>2.7852995678734755</v>
      </c>
      <c r="U32" s="127">
        <v>21.554008067430779</v>
      </c>
      <c r="V32" s="127">
        <v>0</v>
      </c>
      <c r="W32" s="25"/>
      <c r="X32" s="25"/>
      <c r="Y32" s="25"/>
      <c r="Z32" s="22"/>
      <c r="AA32" s="28">
        <v>166.92187004070433</v>
      </c>
      <c r="AB32" s="26">
        <f t="shared" si="39"/>
        <v>45.013799999999996</v>
      </c>
      <c r="AC32" s="27"/>
      <c r="AD32" s="25"/>
      <c r="AE32" s="25">
        <v>39.951239999999999</v>
      </c>
      <c r="AF32" s="25"/>
      <c r="AG32" s="127"/>
      <c r="AH32" s="127">
        <v>5.0625599999999995</v>
      </c>
      <c r="AI32" s="25"/>
      <c r="AJ32" s="25"/>
      <c r="AK32" s="25"/>
      <c r="AL32" s="25"/>
      <c r="AM32" s="229"/>
      <c r="AN32" s="212"/>
      <c r="AO32" s="130">
        <v>149.54086994207046</v>
      </c>
      <c r="AP32" s="26"/>
      <c r="AQ32" s="29">
        <f t="shared" si="24"/>
        <v>477.80819705945993</v>
      </c>
    </row>
    <row r="33" spans="1:43" ht="12.75" customHeight="1">
      <c r="A33" s="166" t="s">
        <v>16</v>
      </c>
      <c r="B33" s="133" t="s">
        <v>17</v>
      </c>
      <c r="C33" s="19">
        <f t="shared" si="36"/>
        <v>11.261438435621525</v>
      </c>
      <c r="D33" s="127">
        <v>11.261438435621525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6.78380295896104</v>
      </c>
      <c r="M33" s="25"/>
      <c r="N33" s="25"/>
      <c r="O33" s="25"/>
      <c r="P33" s="127"/>
      <c r="Q33" s="127">
        <v>0.24065436326419692</v>
      </c>
      <c r="R33" s="25"/>
      <c r="S33" s="127">
        <v>3.077322745935704</v>
      </c>
      <c r="T33" s="127">
        <v>0.98011143732901562</v>
      </c>
      <c r="U33" s="127">
        <v>2.4857144124321242</v>
      </c>
      <c r="V33" s="127">
        <v>0</v>
      </c>
      <c r="W33" s="25"/>
      <c r="X33" s="25"/>
      <c r="Y33" s="25"/>
      <c r="Z33" s="22"/>
      <c r="AA33" s="28">
        <v>1.4252102648876455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7.2547810428094479</v>
      </c>
      <c r="AP33" s="26"/>
      <c r="AQ33" s="29">
        <f t="shared" si="24"/>
        <v>26.725232702279659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9.0843406878764554</v>
      </c>
      <c r="M34" s="25"/>
      <c r="N34" s="25"/>
      <c r="O34" s="25"/>
      <c r="P34" s="127"/>
      <c r="Q34" s="127">
        <v>0.47128146139238564</v>
      </c>
      <c r="R34" s="25"/>
      <c r="S34" s="127">
        <v>6.0264237107907537</v>
      </c>
      <c r="T34" s="127">
        <v>2.1478590500534557E-2</v>
      </c>
      <c r="U34" s="127">
        <v>2.5651569251927806</v>
      </c>
      <c r="V34" s="127">
        <v>0</v>
      </c>
      <c r="W34" s="25"/>
      <c r="X34" s="25"/>
      <c r="Y34" s="25"/>
      <c r="Z34" s="22"/>
      <c r="AA34" s="28">
        <v>3.7775434875085856</v>
      </c>
      <c r="AB34" s="26">
        <f t="shared" si="39"/>
        <v>83.794919999999991</v>
      </c>
      <c r="AC34" s="27"/>
      <c r="AD34" s="25"/>
      <c r="AE34" s="25">
        <v>83.794919999999991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26.221924557297196</v>
      </c>
      <c r="AP34" s="26"/>
      <c r="AQ34" s="29">
        <f t="shared" si="24"/>
        <v>122.87872873268223</v>
      </c>
    </row>
    <row r="35" spans="1:43" ht="12.75" customHeight="1">
      <c r="A35" s="166" t="s">
        <v>20</v>
      </c>
      <c r="B35" s="133" t="s">
        <v>21</v>
      </c>
      <c r="C35" s="305">
        <f t="shared" si="36"/>
        <v>0.63894686159554737</v>
      </c>
      <c r="D35" s="304">
        <v>0.63894686159554737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5.2524571706707395</v>
      </c>
      <c r="M35" s="25"/>
      <c r="N35" s="25"/>
      <c r="O35" s="25"/>
      <c r="P35" s="127"/>
      <c r="Q35" s="127">
        <v>0.22547021891538449</v>
      </c>
      <c r="R35" s="25"/>
      <c r="S35" s="127">
        <v>2.8831583345849987</v>
      </c>
      <c r="T35" s="127">
        <v>0.50689473581261557</v>
      </c>
      <c r="U35" s="127">
        <v>1.6369338813577405</v>
      </c>
      <c r="V35" s="127">
        <v>0</v>
      </c>
      <c r="W35" s="25"/>
      <c r="X35" s="25"/>
      <c r="Y35" s="25"/>
      <c r="Z35" s="22"/>
      <c r="AA35" s="28">
        <v>21.552393066642292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27.753377331903547</v>
      </c>
      <c r="AP35" s="26"/>
      <c r="AQ35" s="29">
        <f t="shared" si="24"/>
        <v>55.197174430812126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36.081662827716315</v>
      </c>
      <c r="M36" s="25"/>
      <c r="N36" s="25"/>
      <c r="O36" s="25"/>
      <c r="P36" s="127"/>
      <c r="Q36" s="127">
        <v>1.9862579767984256</v>
      </c>
      <c r="R36" s="25"/>
      <c r="S36" s="127">
        <v>25.398903092347901</v>
      </c>
      <c r="T36" s="127">
        <v>0.80242470109000108</v>
      </c>
      <c r="U36" s="127">
        <v>7.8940770574799837</v>
      </c>
      <c r="V36" s="127">
        <v>0</v>
      </c>
      <c r="W36" s="25"/>
      <c r="X36" s="25"/>
      <c r="Y36" s="25"/>
      <c r="Z36" s="22"/>
      <c r="AA36" s="130">
        <v>117.62584280858459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89.53056784371455</v>
      </c>
      <c r="AP36" s="26"/>
      <c r="AQ36" s="29">
        <f t="shared" si="24"/>
        <v>243.23807348001546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3.4401513173477101</v>
      </c>
      <c r="M37" s="25"/>
      <c r="N37" s="25"/>
      <c r="O37" s="25"/>
      <c r="P37" s="127"/>
      <c r="Q37" s="127">
        <v>5.3001258576043375E-2</v>
      </c>
      <c r="R37" s="25"/>
      <c r="S37" s="127">
        <v>0.67774369999774442</v>
      </c>
      <c r="T37" s="127">
        <v>0.31358742130780454</v>
      </c>
      <c r="U37" s="127">
        <v>2.3958189374661178</v>
      </c>
      <c r="V37" s="127">
        <v>0</v>
      </c>
      <c r="W37" s="25"/>
      <c r="X37" s="25"/>
      <c r="Y37" s="25"/>
      <c r="Z37" s="22"/>
      <c r="AA37" s="28">
        <v>9.2931116781901348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28.070654883304428</v>
      </c>
      <c r="AP37" s="26"/>
      <c r="AQ37" s="29">
        <f t="shared" si="24"/>
        <v>40.80391787884227</v>
      </c>
    </row>
    <row r="38" spans="1:43" ht="12.75" customHeight="1">
      <c r="A38" s="166" t="s">
        <v>26</v>
      </c>
      <c r="B38" s="133" t="s">
        <v>27</v>
      </c>
      <c r="C38" s="19">
        <f t="shared" si="36"/>
        <v>158.25</v>
      </c>
      <c r="D38" s="127">
        <v>158.25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248.50858394936375</v>
      </c>
      <c r="M38" s="25"/>
      <c r="N38" s="25"/>
      <c r="O38" s="25"/>
      <c r="P38" s="127"/>
      <c r="Q38" s="127">
        <v>0.84859312379589447</v>
      </c>
      <c r="R38" s="25"/>
      <c r="S38" s="127">
        <v>10.851226158882803</v>
      </c>
      <c r="T38" s="127">
        <v>2.024985382731292</v>
      </c>
      <c r="U38" s="127">
        <v>19.371429558953796</v>
      </c>
      <c r="V38" s="127">
        <v>215.41234972499998</v>
      </c>
      <c r="W38" s="25"/>
      <c r="X38" s="25"/>
      <c r="Y38" s="25"/>
      <c r="Z38" s="22"/>
      <c r="AA38" s="28">
        <v>52.278186926307193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47.819220494351924</v>
      </c>
      <c r="AP38" s="26"/>
      <c r="AQ38" s="29">
        <f t="shared" si="24"/>
        <v>506.85599137002282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380.70920547821459</v>
      </c>
      <c r="M39" s="25"/>
      <c r="N39" s="25"/>
      <c r="O39" s="25"/>
      <c r="P39" s="127"/>
      <c r="Q39" s="127">
        <v>27.243387874543927</v>
      </c>
      <c r="R39" s="25"/>
      <c r="S39" s="127">
        <v>348.36973676909719</v>
      </c>
      <c r="T39" s="127">
        <v>1.6403315294849006</v>
      </c>
      <c r="U39" s="127">
        <v>3.4557493050885628</v>
      </c>
      <c r="V39" s="127">
        <v>0</v>
      </c>
      <c r="W39" s="25"/>
      <c r="X39" s="25"/>
      <c r="Y39" s="25"/>
      <c r="Z39" s="22"/>
      <c r="AA39" s="28">
        <v>12.5652092061025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37.845718383884794</v>
      </c>
      <c r="AP39" s="26"/>
      <c r="AQ39" s="29">
        <f t="shared" si="24"/>
        <v>431.12013306820188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5.5983968358481828</v>
      </c>
      <c r="M40" s="25"/>
      <c r="N40" s="25"/>
      <c r="O40" s="25"/>
      <c r="P40" s="127"/>
      <c r="Q40" s="127">
        <v>0.19911283627216295</v>
      </c>
      <c r="R40" s="25"/>
      <c r="S40" s="127">
        <v>2.5461182243158502</v>
      </c>
      <c r="T40" s="127">
        <v>1.314489738632715</v>
      </c>
      <c r="U40" s="127">
        <v>1.5386760366274543</v>
      </c>
      <c r="V40" s="127">
        <v>0</v>
      </c>
      <c r="W40" s="25"/>
      <c r="X40" s="25"/>
      <c r="Y40" s="25"/>
      <c r="Z40" s="22"/>
      <c r="AA40" s="28">
        <v>12.693787564245397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15.043216200342631</v>
      </c>
      <c r="AP40" s="26"/>
      <c r="AQ40" s="29">
        <f t="shared" si="24"/>
        <v>33.335400600436216</v>
      </c>
    </row>
    <row r="41" spans="1:43" ht="12.75" customHeight="1">
      <c r="A41" s="166" t="s">
        <v>32</v>
      </c>
      <c r="B41" s="133" t="s">
        <v>33</v>
      </c>
      <c r="C41" s="305">
        <f t="shared" si="36"/>
        <v>0</v>
      </c>
      <c r="D41" s="304">
        <v>0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47.080752796971701</v>
      </c>
      <c r="M41" s="25"/>
      <c r="N41" s="25"/>
      <c r="O41" s="25"/>
      <c r="P41" s="127"/>
      <c r="Q41" s="127">
        <v>0.52686115957483115</v>
      </c>
      <c r="R41" s="25"/>
      <c r="S41" s="127">
        <v>6.7371387259235229</v>
      </c>
      <c r="T41" s="127">
        <v>33.691317059138505</v>
      </c>
      <c r="U41" s="127">
        <v>6.1254358523348387</v>
      </c>
      <c r="V41" s="127">
        <v>0</v>
      </c>
      <c r="W41" s="25"/>
      <c r="X41" s="25"/>
      <c r="Y41" s="25"/>
      <c r="Z41" s="22"/>
      <c r="AA41" s="130">
        <v>26.838387073620051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100.10050690593175</v>
      </c>
      <c r="AP41" s="26"/>
      <c r="AQ41" s="29">
        <f t="shared" si="24"/>
        <v>174.0196467765235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1.5921265785077301</v>
      </c>
      <c r="M42" s="25"/>
      <c r="N42" s="25"/>
      <c r="O42" s="25"/>
      <c r="P42" s="127"/>
      <c r="Q42" s="127">
        <v>4.125503370243376E-2</v>
      </c>
      <c r="R42" s="25"/>
      <c r="S42" s="127">
        <v>0.52754104216040631</v>
      </c>
      <c r="T42" s="127">
        <v>3.8661462900962208E-2</v>
      </c>
      <c r="U42" s="127">
        <v>0.98466903974392794</v>
      </c>
      <c r="V42" s="127">
        <v>0</v>
      </c>
      <c r="W42" s="25"/>
      <c r="X42" s="25"/>
      <c r="Y42" s="25"/>
      <c r="Z42" s="22"/>
      <c r="AA42" s="194">
        <v>8.0605329346133896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8.0832902671389455</v>
      </c>
      <c r="AP42" s="26"/>
      <c r="AQ42" s="29">
        <f t="shared" si="24"/>
        <v>17.735949780260064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13.313690756830336</v>
      </c>
      <c r="M43" s="25"/>
      <c r="N43" s="25"/>
      <c r="O43" s="25"/>
      <c r="P43" s="25"/>
      <c r="Q43" s="25">
        <v>0.60851174711089795</v>
      </c>
      <c r="R43" s="25"/>
      <c r="S43" s="25">
        <v>7.781230371865993</v>
      </c>
      <c r="T43" s="25">
        <v>0.59280909781475388</v>
      </c>
      <c r="U43" s="25">
        <v>3.2801395400386899</v>
      </c>
      <c r="V43" s="25">
        <v>0</v>
      </c>
      <c r="W43" s="25">
        <v>1.0510000000000019</v>
      </c>
      <c r="X43" s="25"/>
      <c r="Y43" s="25"/>
      <c r="Z43" s="22"/>
      <c r="AA43" s="28">
        <v>2.3587478114490228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23.091751682699147</v>
      </c>
      <c r="AP43" s="26"/>
      <c r="AQ43" s="29">
        <f t="shared" si="24"/>
        <v>38.764190250978508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83.694319890959164</v>
      </c>
      <c r="M44" s="76"/>
      <c r="N44" s="76"/>
      <c r="O44" s="76"/>
      <c r="P44" s="76"/>
      <c r="Q44" s="76">
        <v>1.7088397152075818</v>
      </c>
      <c r="R44" s="76"/>
      <c r="S44" s="76">
        <v>0</v>
      </c>
      <c r="T44" s="76">
        <v>0.89256620547214693</v>
      </c>
      <c r="U44" s="76">
        <v>81.09291397027944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28.589910587443622</v>
      </c>
      <c r="AP44" s="79"/>
      <c r="AQ44" s="82">
        <f>C44+H44+L44+AA44+AB44+AN44+AO44+AP44</f>
        <v>112.28423047840279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4739.7982474319333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1730.5188898301899</v>
      </c>
      <c r="Q45" s="307">
        <f t="shared" si="40"/>
        <v>0</v>
      </c>
      <c r="R45" s="307">
        <f t="shared" si="40"/>
        <v>742.57650000000001</v>
      </c>
      <c r="S45" s="307">
        <f t="shared" si="40"/>
        <v>17.728200000000001</v>
      </c>
      <c r="T45" s="307">
        <f t="shared" si="40"/>
        <v>1.06582552</v>
      </c>
      <c r="U45" s="307">
        <f>SUM(U46:U55)</f>
        <v>2247.9088320817436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4.343</v>
      </c>
      <c r="AP45" s="311">
        <f t="shared" si="40"/>
        <v>0</v>
      </c>
      <c r="AQ45" s="314">
        <f t="shared" si="24"/>
        <v>4744.1412474319332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1075.0952</v>
      </c>
      <c r="M46" s="64"/>
      <c r="N46" s="64"/>
      <c r="O46" s="64"/>
      <c r="P46" s="64"/>
      <c r="Q46" s="64"/>
      <c r="R46" s="64"/>
      <c r="S46" s="64"/>
      <c r="T46" s="64"/>
      <c r="U46" s="64">
        <v>1075.0952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1075.0952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1817.37647973198</v>
      </c>
      <c r="M48" s="25"/>
      <c r="N48" s="25"/>
      <c r="O48" s="25"/>
      <c r="P48" s="25">
        <v>1444.6843265990815</v>
      </c>
      <c r="Q48" s="25"/>
      <c r="R48" s="25"/>
      <c r="S48" s="25"/>
      <c r="T48" s="25">
        <v>1.06582552</v>
      </c>
      <c r="U48" s="25">
        <v>371.62632761289854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1817.37647973198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129.65612064745147</v>
      </c>
      <c r="M49" s="25"/>
      <c r="N49" s="25"/>
      <c r="O49" s="25"/>
      <c r="P49" s="25">
        <v>34.209704161012631</v>
      </c>
      <c r="Q49" s="25"/>
      <c r="R49" s="25"/>
      <c r="S49" s="25"/>
      <c r="T49" s="25"/>
      <c r="U49" s="25">
        <v>95.446416486438849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129.65612064745147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44.6</v>
      </c>
      <c r="M50" s="25"/>
      <c r="N50" s="25"/>
      <c r="O50" s="25"/>
      <c r="P50" s="25"/>
      <c r="Q50" s="25"/>
      <c r="R50" s="135"/>
      <c r="S50" s="25"/>
      <c r="T50" s="25"/>
      <c r="U50" s="25">
        <v>44.6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4.343</v>
      </c>
      <c r="AP50" s="26"/>
      <c r="AQ50" s="29">
        <f t="shared" si="24"/>
        <v>48.942999999999998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22.559330965979612</v>
      </c>
      <c r="M51" s="25"/>
      <c r="N51" s="25"/>
      <c r="O51" s="25"/>
      <c r="P51" s="25">
        <v>1.6324641509433961</v>
      </c>
      <c r="Q51" s="22"/>
      <c r="R51" s="25">
        <v>20.926866815036217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22.559330965979612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721.64963318496382</v>
      </c>
      <c r="M52" s="135"/>
      <c r="N52" s="135"/>
      <c r="O52" s="135"/>
      <c r="P52" s="127"/>
      <c r="Q52" s="127"/>
      <c r="R52" s="135">
        <v>721.64963318496382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721.64963318496382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573.6171873144549</v>
      </c>
      <c r="M53" s="135"/>
      <c r="N53" s="135"/>
      <c r="O53" s="135"/>
      <c r="P53" s="105">
        <v>167.52449999999996</v>
      </c>
      <c r="Q53" s="105"/>
      <c r="R53" s="135"/>
      <c r="S53" s="127"/>
      <c r="T53" s="135"/>
      <c r="U53" s="135">
        <v>406.09268731445491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25">
        <v>0</v>
      </c>
      <c r="AJ53" s="25">
        <v>0</v>
      </c>
      <c r="AK53" s="135"/>
      <c r="AL53" s="135"/>
      <c r="AM53" s="229"/>
      <c r="AN53" s="224"/>
      <c r="AO53" s="194"/>
      <c r="AP53" s="139"/>
      <c r="AQ53" s="141">
        <f t="shared" si="24"/>
        <v>573.6171873144549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54.860032081743618</v>
      </c>
      <c r="M54" s="135"/>
      <c r="N54" s="135"/>
      <c r="O54" s="135"/>
      <c r="P54" s="105"/>
      <c r="Q54" s="105"/>
      <c r="R54" s="135"/>
      <c r="S54" s="127"/>
      <c r="T54" s="135"/>
      <c r="U54" s="135">
        <v>54.860032081743618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54.860032081743618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300.38426350536008</v>
      </c>
      <c r="M55" s="76"/>
      <c r="N55" s="76"/>
      <c r="O55" s="76"/>
      <c r="P55" s="76">
        <v>82.467894919152357</v>
      </c>
      <c r="Q55" s="76"/>
      <c r="R55" s="76"/>
      <c r="S55" s="25">
        <v>17.728200000000001</v>
      </c>
      <c r="T55" s="76"/>
      <c r="U55" s="76">
        <v>200.18816858620775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300.38426350536008</v>
      </c>
    </row>
    <row r="56" spans="1:43" s="49" customFormat="1" ht="12.75" customHeight="1">
      <c r="A56" s="168" t="s">
        <v>40</v>
      </c>
      <c r="B56" s="152"/>
      <c r="C56" s="142">
        <f t="shared" si="45"/>
        <v>231.00804960000002</v>
      </c>
      <c r="D56" s="146">
        <v>157.60500000000002</v>
      </c>
      <c r="E56" s="22">
        <v>58.730699999999999</v>
      </c>
      <c r="F56" s="144"/>
      <c r="G56" s="144">
        <v>14.6723496</v>
      </c>
      <c r="H56" s="145">
        <f t="shared" si="46"/>
        <v>266.33100000000002</v>
      </c>
      <c r="I56" s="146"/>
      <c r="J56" s="143">
        <v>176.845</v>
      </c>
      <c r="K56" s="144">
        <v>89.486000000000004</v>
      </c>
      <c r="L56" s="145">
        <f t="shared" si="47"/>
        <v>1391.4727918824788</v>
      </c>
      <c r="M56" s="143"/>
      <c r="N56" s="143"/>
      <c r="O56" s="143"/>
      <c r="P56" s="143">
        <v>0</v>
      </c>
      <c r="Q56" s="143">
        <v>832.90190055102835</v>
      </c>
      <c r="R56" s="143"/>
      <c r="S56" s="143">
        <v>0</v>
      </c>
      <c r="T56" s="143">
        <v>48.642402121086995</v>
      </c>
      <c r="U56" s="143">
        <v>478.72813359270322</v>
      </c>
      <c r="V56" s="143">
        <v>31.200355617660001</v>
      </c>
      <c r="W56" s="143"/>
      <c r="X56" s="143"/>
      <c r="Y56" s="143"/>
      <c r="Z56" s="144"/>
      <c r="AA56" s="145">
        <v>601.13162208000006</v>
      </c>
      <c r="AB56" s="147">
        <f t="shared" si="48"/>
        <v>17.313270349829406</v>
      </c>
      <c r="AC56" s="177"/>
      <c r="AD56" s="143"/>
      <c r="AE56" s="143">
        <v>15.01976248301442</v>
      </c>
      <c r="AF56" s="143"/>
      <c r="AG56" s="143"/>
      <c r="AH56" s="143"/>
      <c r="AI56" s="143"/>
      <c r="AJ56" s="143"/>
      <c r="AK56" s="143"/>
      <c r="AL56" s="143">
        <v>0.28655999999999998</v>
      </c>
      <c r="AM56" s="231">
        <v>2.0069478668149872</v>
      </c>
      <c r="AN56" s="147"/>
      <c r="AO56" s="145">
        <v>631.75599999999997</v>
      </c>
      <c r="AP56" s="147"/>
      <c r="AQ56" s="91">
        <f t="shared" si="24"/>
        <v>3139.0127339123082</v>
      </c>
    </row>
    <row r="57" spans="1:43" s="49" customFormat="1" ht="12.75" customHeight="1">
      <c r="A57" s="168" t="s">
        <v>192</v>
      </c>
      <c r="B57" s="152"/>
      <c r="C57" s="142">
        <f>C58+C65</f>
        <v>26.503901600000003</v>
      </c>
      <c r="D57" s="143">
        <f t="shared" ref="D57:AP57" si="49">D58+D65</f>
        <v>24.601300000000002</v>
      </c>
      <c r="E57" s="143">
        <f t="shared" si="49"/>
        <v>1.4293</v>
      </c>
      <c r="F57" s="144">
        <f t="shared" si="49"/>
        <v>0</v>
      </c>
      <c r="G57" s="144">
        <f t="shared" si="49"/>
        <v>0.47330159999999999</v>
      </c>
      <c r="H57" s="145">
        <f t="shared" si="49"/>
        <v>0.443</v>
      </c>
      <c r="I57" s="146">
        <f t="shared" si="49"/>
        <v>0</v>
      </c>
      <c r="J57" s="146">
        <f t="shared" si="49"/>
        <v>0</v>
      </c>
      <c r="K57" s="146">
        <f t="shared" si="49"/>
        <v>0.443</v>
      </c>
      <c r="L57" s="145">
        <f t="shared" si="49"/>
        <v>304.19734356677372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22.753437761669247</v>
      </c>
      <c r="R57" s="143">
        <f t="shared" si="49"/>
        <v>0</v>
      </c>
      <c r="S57" s="143">
        <f t="shared" si="49"/>
        <v>11.256</v>
      </c>
      <c r="T57" s="143">
        <f t="shared" si="49"/>
        <v>53.253070007131811</v>
      </c>
      <c r="U57" s="143">
        <f t="shared" si="49"/>
        <v>216.93483579797265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282.04317027524201</v>
      </c>
      <c r="AB57" s="147">
        <f t="shared" si="49"/>
        <v>2.7009885257610922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2.41188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0.28910852576109208</v>
      </c>
      <c r="AN57" s="146">
        <f t="shared" si="49"/>
        <v>0</v>
      </c>
      <c r="AO57" s="145">
        <f t="shared" si="49"/>
        <v>655.24127610976734</v>
      </c>
      <c r="AP57" s="147">
        <f t="shared" si="49"/>
        <v>0</v>
      </c>
      <c r="AQ57" s="148">
        <f t="shared" si="24"/>
        <v>1271.129680077544</v>
      </c>
    </row>
    <row r="58" spans="1:43" s="49" customFormat="1" ht="12.75" customHeight="1">
      <c r="A58" s="168" t="s">
        <v>193</v>
      </c>
      <c r="B58" s="152"/>
      <c r="C58" s="142">
        <f t="shared" si="45"/>
        <v>26.503901600000003</v>
      </c>
      <c r="D58" s="143">
        <v>24.601300000000002</v>
      </c>
      <c r="E58" s="143">
        <v>1.4293</v>
      </c>
      <c r="F58" s="144">
        <f>SUM(F59:F64)</f>
        <v>0</v>
      </c>
      <c r="G58" s="144">
        <v>0.47330159999999999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182.38647898850758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10.901858024831338</v>
      </c>
      <c r="R58" s="143">
        <f t="shared" si="54"/>
        <v>0</v>
      </c>
      <c r="S58" s="143">
        <v>1.0981276769324904</v>
      </c>
      <c r="T58" s="143">
        <v>41.462862116906429</v>
      </c>
      <c r="U58" s="143">
        <v>128.92363116983734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150.98711038074822</v>
      </c>
      <c r="AB58" s="147">
        <f t="shared" si="48"/>
        <v>0.28910852576109208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0.28910852576109208</v>
      </c>
      <c r="AN58" s="146">
        <f t="shared" si="54"/>
        <v>0</v>
      </c>
      <c r="AO58" s="145">
        <v>456.72826799794041</v>
      </c>
      <c r="AP58" s="147">
        <f t="shared" ref="AP58" si="57">SUM(AP59:AP64)</f>
        <v>0</v>
      </c>
      <c r="AQ58" s="148">
        <f t="shared" si="24"/>
        <v>816.89486749295725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0.443</v>
      </c>
      <c r="I65" s="146"/>
      <c r="J65" s="146">
        <v>0</v>
      </c>
      <c r="K65" s="146">
        <v>0.443</v>
      </c>
      <c r="L65" s="78">
        <f>SUM(M65:Z65)</f>
        <v>121.81086457826612</v>
      </c>
      <c r="M65" s="76"/>
      <c r="N65" s="76"/>
      <c r="O65" s="76"/>
      <c r="P65" s="76"/>
      <c r="Q65" s="76">
        <v>11.851579736837907</v>
      </c>
      <c r="R65" s="76"/>
      <c r="S65" s="143">
        <v>10.15787232306751</v>
      </c>
      <c r="T65" s="143">
        <v>11.79020789022538</v>
      </c>
      <c r="U65" s="143">
        <v>88.011204628135317</v>
      </c>
      <c r="V65" s="76">
        <f>SUM(V66:V69)</f>
        <v>0</v>
      </c>
      <c r="W65" s="76"/>
      <c r="X65" s="76"/>
      <c r="Y65" s="76"/>
      <c r="Z65" s="77"/>
      <c r="AA65" s="145">
        <v>131.05605989449381</v>
      </c>
      <c r="AB65" s="79">
        <f>SUM(AC65:AM65)</f>
        <v>2.41188</v>
      </c>
      <c r="AC65" s="80"/>
      <c r="AD65" s="76"/>
      <c r="AE65" s="76"/>
      <c r="AF65" s="76"/>
      <c r="AG65" s="76"/>
      <c r="AH65" s="76">
        <v>2.41188</v>
      </c>
      <c r="AI65" s="76"/>
      <c r="AJ65" s="76"/>
      <c r="AK65" s="76"/>
      <c r="AL65" s="76"/>
      <c r="AM65" s="220"/>
      <c r="AN65" s="213"/>
      <c r="AO65" s="145">
        <v>198.51300811182696</v>
      </c>
      <c r="AP65" s="79"/>
      <c r="AQ65" s="340">
        <f t="shared" si="24"/>
        <v>454.23481258458685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261.70319999999998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261.70319999999998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52.287999999999997</v>
      </c>
      <c r="AP70" s="100"/>
      <c r="AQ70" s="91">
        <f t="shared" si="24"/>
        <v>313.99119999999999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52.142443646621039</v>
      </c>
      <c r="M71" s="76"/>
      <c r="N71" s="76"/>
      <c r="O71" s="76"/>
      <c r="P71" s="76"/>
      <c r="Q71" s="76"/>
      <c r="R71" s="76"/>
      <c r="S71" s="76"/>
      <c r="T71" s="76"/>
      <c r="U71" s="76">
        <v>52.142443646621039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52.142443646621039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-5.8819979327091687</v>
      </c>
      <c r="D72" s="108">
        <f t="shared" si="58"/>
        <v>-3.0658086577089421</v>
      </c>
      <c r="E72" s="46">
        <f t="shared" si="58"/>
        <v>-3.2894908749999914</v>
      </c>
      <c r="F72" s="109">
        <f t="shared" si="58"/>
        <v>0</v>
      </c>
      <c r="G72" s="109">
        <f t="shared" si="58"/>
        <v>0.47330159999999921</v>
      </c>
      <c r="H72" s="47">
        <f t="shared" si="58"/>
        <v>-47.008591182632927</v>
      </c>
      <c r="I72" s="108">
        <f t="shared" si="58"/>
        <v>-47.008591182632912</v>
      </c>
      <c r="J72" s="46">
        <f t="shared" si="58"/>
        <v>0</v>
      </c>
      <c r="K72" s="109">
        <f t="shared" si="58"/>
        <v>0</v>
      </c>
      <c r="L72" s="47">
        <f t="shared" si="58"/>
        <v>55.480523966257351</v>
      </c>
      <c r="M72" s="46">
        <f t="shared" si="58"/>
        <v>0</v>
      </c>
      <c r="N72" s="46">
        <f t="shared" ref="N72" si="59">N26-N27-N29</f>
        <v>0</v>
      </c>
      <c r="O72" s="46">
        <f t="shared" si="58"/>
        <v>0</v>
      </c>
      <c r="P72" s="46">
        <f t="shared" si="58"/>
        <v>88.50111016981009</v>
      </c>
      <c r="Q72" s="46">
        <f t="shared" si="58"/>
        <v>13.722799999999779</v>
      </c>
      <c r="R72" s="46">
        <f t="shared" si="58"/>
        <v>90.583799999999997</v>
      </c>
      <c r="S72" s="46">
        <f t="shared" si="58"/>
        <v>-24.03610000000009</v>
      </c>
      <c r="T72" s="46">
        <f t="shared" si="58"/>
        <v>7.8251744799999585</v>
      </c>
      <c r="U72" s="46">
        <f t="shared" si="58"/>
        <v>-121.14559999999983</v>
      </c>
      <c r="V72" s="46">
        <f t="shared" si="58"/>
        <v>2.9339316450062825E-2</v>
      </c>
      <c r="W72" s="46">
        <f t="shared" si="58"/>
        <v>0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-4.6431106655998065</v>
      </c>
      <c r="AB72" s="45">
        <f t="shared" si="58"/>
        <v>2.3880000000019663E-2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2.3880000000000123E-2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13.484329591214646</v>
      </c>
      <c r="AP72" s="45">
        <f t="shared" si="58"/>
        <v>0</v>
      </c>
      <c r="AQ72" s="48">
        <f t="shared" si="24"/>
        <v>11.455033776530115</v>
      </c>
    </row>
    <row r="73" spans="1:43" s="49" customFormat="1" ht="26.2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7.4438060461664679E-2</v>
      </c>
    </row>
    <row r="74" spans="1:43" s="49" customFormat="1" ht="12.75" customHeight="1">
      <c r="A74" s="162" t="s">
        <v>68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/>
  <dimension ref="A1:AS76"/>
  <sheetViews>
    <sheetView zoomScale="70" zoomScaleNormal="70" workbookViewId="0">
      <pane xSplit="2" ySplit="1" topLeftCell="I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7.33203125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332031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46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20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1055.8219999999999</v>
      </c>
      <c r="I2" s="10">
        <v>878.66399999999999</v>
      </c>
      <c r="J2" s="11">
        <v>177.15799999999999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544.79838619535997</v>
      </c>
      <c r="AB2" s="13">
        <f>SUM(AC2:AM2)</f>
        <v>236.27944704998259</v>
      </c>
      <c r="AC2" s="14">
        <v>51.427999999999997</v>
      </c>
      <c r="AD2" s="11">
        <v>39.043999999999997</v>
      </c>
      <c r="AE2" s="11">
        <v>118.97535997066063</v>
      </c>
      <c r="AF2" s="11">
        <v>0</v>
      </c>
      <c r="AG2" s="11">
        <v>16.405559999999998</v>
      </c>
      <c r="AH2" s="11">
        <v>8.9550000000000001</v>
      </c>
      <c r="AI2" s="11">
        <v>0</v>
      </c>
      <c r="AJ2" s="11">
        <v>0</v>
      </c>
      <c r="AK2" s="11">
        <v>0</v>
      </c>
      <c r="AL2" s="11">
        <v>0.21492</v>
      </c>
      <c r="AM2" s="214">
        <v>1.2566070793219497</v>
      </c>
      <c r="AN2" s="211">
        <v>0</v>
      </c>
      <c r="AO2" s="15"/>
      <c r="AP2" s="13"/>
      <c r="AQ2" s="16">
        <f>C2+H2+L2+AA2+AB2+AN2+AO2+AP2</f>
        <v>1836.8998332453425</v>
      </c>
    </row>
    <row r="3" spans="1:45" ht="12.75" customHeight="1">
      <c r="A3" s="17" t="s">
        <v>1</v>
      </c>
      <c r="B3" s="18"/>
      <c r="C3" s="19">
        <f>SUM(D3:G3)</f>
        <v>1677.8606571250402</v>
      </c>
      <c r="D3" s="20">
        <v>1616.0046271250403</v>
      </c>
      <c r="E3" s="22">
        <v>38.190950000000001</v>
      </c>
      <c r="F3" s="22"/>
      <c r="G3" s="22">
        <v>23.66508</v>
      </c>
      <c r="H3" s="23">
        <f>SUM(I3:K3)</f>
        <v>0</v>
      </c>
      <c r="I3" s="24"/>
      <c r="J3" s="25"/>
      <c r="K3" s="22"/>
      <c r="L3" s="23">
        <f>SUM(M3:Z3)</f>
        <v>10178.038333524999</v>
      </c>
      <c r="M3" s="24">
        <v>3323.45</v>
      </c>
      <c r="N3" s="24">
        <v>8.52</v>
      </c>
      <c r="O3" s="25">
        <v>0</v>
      </c>
      <c r="P3" s="25">
        <v>1185.345</v>
      </c>
      <c r="Q3" s="25">
        <v>383.18280000000004</v>
      </c>
      <c r="R3" s="25">
        <v>1042.7669999999998</v>
      </c>
      <c r="S3" s="25">
        <v>1159.2273</v>
      </c>
      <c r="T3" s="25">
        <v>114.88260000000001</v>
      </c>
      <c r="U3" s="25">
        <v>2432.9088000000002</v>
      </c>
      <c r="V3" s="25">
        <v>271.00263352499996</v>
      </c>
      <c r="W3" s="25">
        <v>0</v>
      </c>
      <c r="X3" s="25">
        <v>223.29919999999998</v>
      </c>
      <c r="Y3" s="25">
        <v>3.1529999999999996</v>
      </c>
      <c r="Z3" s="22">
        <v>30.3</v>
      </c>
      <c r="AA3" s="23">
        <v>3139.7891037875997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101.136</v>
      </c>
      <c r="AP3" s="26"/>
      <c r="AQ3" s="29">
        <f t="shared" ref="AQ3:AQ20" si="0">C3+H3+L3+AA3+AB3+AN3+AO3+AP3</f>
        <v>15096.824094437639</v>
      </c>
    </row>
    <row r="4" spans="1:45" ht="12.75" customHeight="1">
      <c r="A4" s="17" t="s">
        <v>2</v>
      </c>
      <c r="B4" s="18"/>
      <c r="C4" s="19">
        <f>SUM(D4:G4)</f>
        <v>6.6841800799999991</v>
      </c>
      <c r="D4" s="20">
        <v>1.3340800799999999</v>
      </c>
      <c r="E4" s="21">
        <v>5.3500999999999994</v>
      </c>
      <c r="F4" s="22"/>
      <c r="G4" s="22">
        <v>0</v>
      </c>
      <c r="H4" s="23">
        <f>SUM(I4:K4)</f>
        <v>11.961</v>
      </c>
      <c r="I4" s="24"/>
      <c r="J4" s="25"/>
      <c r="K4" s="22">
        <v>11.961</v>
      </c>
      <c r="L4" s="23">
        <f>SUM(M4:Z4)</f>
        <v>1637.686387275</v>
      </c>
      <c r="M4" s="24">
        <v>86.920999999999992</v>
      </c>
      <c r="N4" s="24">
        <v>0</v>
      </c>
      <c r="O4" s="25"/>
      <c r="P4" s="25">
        <v>203.41499999999999</v>
      </c>
      <c r="Q4" s="25">
        <v>57.002400000000009</v>
      </c>
      <c r="R4" s="25">
        <v>11.5863</v>
      </c>
      <c r="S4" s="25">
        <v>1064.6768999999999</v>
      </c>
      <c r="T4" s="25">
        <v>23.6523</v>
      </c>
      <c r="U4" s="25">
        <v>122.0592</v>
      </c>
      <c r="V4" s="25">
        <v>0.77208727499999996</v>
      </c>
      <c r="W4" s="25">
        <v>27.325999999999997</v>
      </c>
      <c r="X4" s="25">
        <v>34.215199999999996</v>
      </c>
      <c r="Y4" s="25">
        <v>0</v>
      </c>
      <c r="Z4" s="22">
        <v>6.0600000000000005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0.85999999999999988</v>
      </c>
      <c r="AP4" s="26"/>
      <c r="AQ4" s="29">
        <f t="shared" si="0"/>
        <v>1657.191567355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173.71440000000001</v>
      </c>
      <c r="M5" s="24"/>
      <c r="N5" s="24"/>
      <c r="O5" s="25"/>
      <c r="P5" s="25"/>
      <c r="Q5" s="25"/>
      <c r="R5" s="25"/>
      <c r="S5" s="25">
        <v>63.0336</v>
      </c>
      <c r="T5" s="25"/>
      <c r="U5" s="25">
        <v>110.6808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173.71440000000001</v>
      </c>
    </row>
    <row r="6" spans="1:45" ht="12.75" customHeight="1" thickBot="1">
      <c r="A6" s="30" t="s">
        <v>4</v>
      </c>
      <c r="B6" s="31"/>
      <c r="C6" s="19">
        <f>SUM(D6:G6)</f>
        <v>73.783970280000005</v>
      </c>
      <c r="D6" s="32">
        <v>78.043684679999998</v>
      </c>
      <c r="E6" s="22">
        <v>0</v>
      </c>
      <c r="F6" s="33"/>
      <c r="G6" s="33">
        <v>-4.2597144</v>
      </c>
      <c r="H6" s="34">
        <f>SUM(I6:K6)</f>
        <v>-239.36099999999999</v>
      </c>
      <c r="I6" s="35">
        <v>-222.084</v>
      </c>
      <c r="J6" s="35">
        <v>0</v>
      </c>
      <c r="K6" s="33">
        <v>-17.277000000000001</v>
      </c>
      <c r="L6" s="34">
        <f>SUM(M6:Z6)</f>
        <v>-43.19107635000001</v>
      </c>
      <c r="M6" s="24">
        <v>50.107399999999998</v>
      </c>
      <c r="N6" s="24">
        <v>3.1949999999999998</v>
      </c>
      <c r="O6" s="25"/>
      <c r="P6" s="25">
        <v>30.884999999999998</v>
      </c>
      <c r="Q6" s="25">
        <v>3.1668000000000003</v>
      </c>
      <c r="R6" s="25">
        <v>-215.92649999999998</v>
      </c>
      <c r="S6" s="25">
        <v>-2.9546999999999999</v>
      </c>
      <c r="T6" s="25">
        <v>0</v>
      </c>
      <c r="U6" s="25">
        <v>88.958399999999983</v>
      </c>
      <c r="V6" s="25">
        <v>4.6325236499999995</v>
      </c>
      <c r="W6" s="25">
        <v>-5.2549999999999999</v>
      </c>
      <c r="X6" s="36">
        <v>0</v>
      </c>
      <c r="Y6" s="36">
        <v>0</v>
      </c>
      <c r="Z6" s="33">
        <v>0</v>
      </c>
      <c r="AA6" s="34">
        <v>-25.094725069919999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-233.86283113991999</v>
      </c>
    </row>
    <row r="7" spans="1:45" s="49" customFormat="1" ht="12.75" customHeight="1" thickBot="1">
      <c r="A7" s="50" t="s">
        <v>66</v>
      </c>
      <c r="B7" s="51"/>
      <c r="C7" s="52">
        <f t="shared" ref="C7:AP7" si="1">C2+C3-C4-C5+C6</f>
        <v>1744.9604473250401</v>
      </c>
      <c r="D7" s="57">
        <f t="shared" si="1"/>
        <v>1692.7142317250405</v>
      </c>
      <c r="E7" s="54">
        <f t="shared" si="1"/>
        <v>32.840850000000003</v>
      </c>
      <c r="F7" s="54">
        <f t="shared" si="1"/>
        <v>0</v>
      </c>
      <c r="G7" s="54">
        <f t="shared" si="1"/>
        <v>19.4053656</v>
      </c>
      <c r="H7" s="56">
        <f t="shared" si="1"/>
        <v>804.49999999999989</v>
      </c>
      <c r="I7" s="57">
        <f t="shared" si="1"/>
        <v>656.57999999999993</v>
      </c>
      <c r="J7" s="54">
        <f t="shared" si="1"/>
        <v>177.15799999999999</v>
      </c>
      <c r="K7" s="57">
        <f t="shared" si="1"/>
        <v>-29.238</v>
      </c>
      <c r="L7" s="56">
        <f t="shared" si="1"/>
        <v>8323.4464698999982</v>
      </c>
      <c r="M7" s="57">
        <f t="shared" si="1"/>
        <v>3286.6363999999999</v>
      </c>
      <c r="N7" s="57">
        <f t="shared" ref="N7" si="2">N2+N3-N4-N5+N6</f>
        <v>11.715</v>
      </c>
      <c r="O7" s="54">
        <f t="shared" si="1"/>
        <v>0</v>
      </c>
      <c r="P7" s="54">
        <f t="shared" si="1"/>
        <v>1012.8150000000001</v>
      </c>
      <c r="Q7" s="54">
        <f t="shared" si="1"/>
        <v>329.34720000000004</v>
      </c>
      <c r="R7" s="54">
        <f t="shared" si="1"/>
        <v>815.25419999999986</v>
      </c>
      <c r="S7" s="54">
        <f t="shared" si="1"/>
        <v>28.562100000000083</v>
      </c>
      <c r="T7" s="54">
        <f t="shared" si="1"/>
        <v>91.230300000000014</v>
      </c>
      <c r="U7" s="54">
        <f t="shared" si="1"/>
        <v>2289.1271999999999</v>
      </c>
      <c r="V7" s="54">
        <f t="shared" si="1"/>
        <v>274.86306989999997</v>
      </c>
      <c r="W7" s="54">
        <f t="shared" si="1"/>
        <v>-32.580999999999996</v>
      </c>
      <c r="X7" s="54">
        <f t="shared" si="1"/>
        <v>189.084</v>
      </c>
      <c r="Y7" s="54">
        <f t="shared" si="1"/>
        <v>3.1529999999999996</v>
      </c>
      <c r="Z7" s="57">
        <f t="shared" si="1"/>
        <v>24.240000000000002</v>
      </c>
      <c r="AA7" s="56">
        <f t="shared" si="1"/>
        <v>3659.4927649130395</v>
      </c>
      <c r="AB7" s="56">
        <f t="shared" si="1"/>
        <v>236.27944704998259</v>
      </c>
      <c r="AC7" s="57">
        <f t="shared" si="1"/>
        <v>51.427999999999997</v>
      </c>
      <c r="AD7" s="54">
        <f t="shared" si="1"/>
        <v>39.043999999999997</v>
      </c>
      <c r="AE7" s="54">
        <f t="shared" si="1"/>
        <v>118.97535997066063</v>
      </c>
      <c r="AF7" s="54">
        <f t="shared" ref="AF7" si="3">AF2+AF3-AF4-AF5+AF6</f>
        <v>0</v>
      </c>
      <c r="AG7" s="54">
        <f t="shared" si="1"/>
        <v>16.405559999999998</v>
      </c>
      <c r="AH7" s="54">
        <f t="shared" si="1"/>
        <v>8.9550000000000001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0.21492</v>
      </c>
      <c r="AM7" s="217">
        <f t="shared" si="1"/>
        <v>1.2566070793219497</v>
      </c>
      <c r="AN7" s="57">
        <f t="shared" si="1"/>
        <v>0</v>
      </c>
      <c r="AO7" s="56">
        <f t="shared" si="1"/>
        <v>100.276</v>
      </c>
      <c r="AP7" s="182">
        <f t="shared" si="1"/>
        <v>0</v>
      </c>
      <c r="AQ7" s="111">
        <f t="shared" si="0"/>
        <v>14868.955129188062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1744.9604473250401</v>
      </c>
      <c r="D8" s="185">
        <f t="shared" si="6"/>
        <v>1692.7142317250405</v>
      </c>
      <c r="E8" s="188">
        <f t="shared" si="6"/>
        <v>32.840850000000003</v>
      </c>
      <c r="F8" s="189">
        <f t="shared" si="6"/>
        <v>0</v>
      </c>
      <c r="G8" s="189">
        <f t="shared" si="6"/>
        <v>19.4053656</v>
      </c>
      <c r="H8" s="190">
        <f t="shared" si="6"/>
        <v>804.49999999999989</v>
      </c>
      <c r="I8" s="185">
        <f t="shared" si="6"/>
        <v>656.57999999999993</v>
      </c>
      <c r="J8" s="188">
        <f t="shared" si="6"/>
        <v>177.15799999999999</v>
      </c>
      <c r="K8" s="185">
        <f t="shared" si="6"/>
        <v>-29.238</v>
      </c>
      <c r="L8" s="190">
        <f t="shared" si="6"/>
        <v>8106.9694698999983</v>
      </c>
      <c r="M8" s="185">
        <f t="shared" si="6"/>
        <v>3286.6363999999999</v>
      </c>
      <c r="N8" s="185">
        <f t="shared" si="6"/>
        <v>11.715</v>
      </c>
      <c r="O8" s="188">
        <f t="shared" si="6"/>
        <v>0</v>
      </c>
      <c r="P8" s="188">
        <f t="shared" si="6"/>
        <v>1012.8150000000001</v>
      </c>
      <c r="Q8" s="188">
        <f t="shared" si="6"/>
        <v>329.34720000000004</v>
      </c>
      <c r="R8" s="188">
        <f t="shared" si="6"/>
        <v>815.25419999999986</v>
      </c>
      <c r="S8" s="188">
        <f t="shared" si="6"/>
        <v>28.562100000000083</v>
      </c>
      <c r="T8" s="188">
        <f t="shared" si="6"/>
        <v>91.230300000000014</v>
      </c>
      <c r="U8" s="188">
        <f t="shared" si="6"/>
        <v>2289.1271999999999</v>
      </c>
      <c r="V8" s="188">
        <f t="shared" si="6"/>
        <v>274.86306989999997</v>
      </c>
      <c r="W8" s="188">
        <f t="shared" si="6"/>
        <v>-32.580999999999996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3659.3635263530396</v>
      </c>
      <c r="AB8" s="56">
        <f t="shared" si="6"/>
        <v>236.27944704998259</v>
      </c>
      <c r="AC8" s="185">
        <f t="shared" si="6"/>
        <v>51.427999999999997</v>
      </c>
      <c r="AD8" s="188">
        <f t="shared" si="6"/>
        <v>39.043999999999997</v>
      </c>
      <c r="AE8" s="188">
        <f t="shared" si="6"/>
        <v>118.97535997066063</v>
      </c>
      <c r="AF8" s="188">
        <f t="shared" si="6"/>
        <v>0</v>
      </c>
      <c r="AG8" s="188">
        <f t="shared" si="6"/>
        <v>16.405559999999998</v>
      </c>
      <c r="AH8" s="188">
        <f t="shared" si="6"/>
        <v>8.9550000000000001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0.21492</v>
      </c>
      <c r="AM8" s="218">
        <f t="shared" si="6"/>
        <v>1.2566070793219497</v>
      </c>
      <c r="AN8" s="185">
        <f t="shared" si="6"/>
        <v>0</v>
      </c>
      <c r="AO8" s="190">
        <f t="shared" si="6"/>
        <v>100.276</v>
      </c>
      <c r="AP8" s="185">
        <f t="shared" si="6"/>
        <v>0</v>
      </c>
      <c r="AQ8" s="186">
        <f t="shared" si="0"/>
        <v>14652.348890628062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1326.7165626000001</v>
      </c>
      <c r="D9" s="53">
        <f t="shared" si="8"/>
        <v>1326.7165626000001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645.41999999999996</v>
      </c>
      <c r="I9" s="53">
        <f t="shared" si="8"/>
        <v>645.41999999999996</v>
      </c>
      <c r="J9" s="54">
        <f t="shared" si="8"/>
        <v>0</v>
      </c>
      <c r="K9" s="55">
        <f t="shared" si="8"/>
        <v>0</v>
      </c>
      <c r="L9" s="56">
        <f t="shared" si="8"/>
        <v>3894.72874</v>
      </c>
      <c r="M9" s="54">
        <f t="shared" si="8"/>
        <v>3286.6363999999999</v>
      </c>
      <c r="N9" s="54">
        <f t="shared" ref="N9" si="9">SUM(N10:N14)</f>
        <v>1.0649999999999999</v>
      </c>
      <c r="O9" s="54">
        <f t="shared" si="8"/>
        <v>7.8326399999999996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571.14650000000006</v>
      </c>
      <c r="T9" s="54">
        <f t="shared" si="8"/>
        <v>0.11939999999999999</v>
      </c>
      <c r="U9" s="54">
        <f t="shared" si="8"/>
        <v>27.928799999999999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2356.0835680800001</v>
      </c>
      <c r="AB9" s="57">
        <f t="shared" si="8"/>
        <v>18.506999999999998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16.405559999999998</v>
      </c>
      <c r="AH9" s="120">
        <f t="shared" si="8"/>
        <v>2.1014399999999998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63.811999999999998</v>
      </c>
      <c r="AP9" s="57">
        <f t="shared" si="8"/>
        <v>0</v>
      </c>
      <c r="AQ9" s="59">
        <f t="shared" si="0"/>
        <v>8305.2678706799998</v>
      </c>
    </row>
    <row r="10" spans="1:45" ht="12.75" customHeight="1">
      <c r="A10" s="60" t="s">
        <v>220</v>
      </c>
      <c r="B10" s="61"/>
      <c r="C10" s="62">
        <f>SUM(D10:G10)</f>
        <v>1323.0900025200001</v>
      </c>
      <c r="D10" s="63">
        <v>1323.0900025200001</v>
      </c>
      <c r="E10" s="64"/>
      <c r="F10" s="65"/>
      <c r="G10" s="65"/>
      <c r="H10" s="66">
        <f>SUM(I10:K10)</f>
        <v>501.82799999999997</v>
      </c>
      <c r="I10" s="63">
        <v>501.82799999999997</v>
      </c>
      <c r="J10" s="64">
        <v>0</v>
      </c>
      <c r="K10" s="65"/>
      <c r="L10" s="66">
        <f>SUM(M10:Z10)</f>
        <v>599.07530000000008</v>
      </c>
      <c r="M10" s="64"/>
      <c r="N10" s="64"/>
      <c r="O10" s="64"/>
      <c r="P10" s="64"/>
      <c r="Q10" s="64"/>
      <c r="R10" s="64"/>
      <c r="S10" s="64">
        <v>571.14650000000006</v>
      </c>
      <c r="T10" s="64"/>
      <c r="U10" s="64">
        <v>27.928799999999999</v>
      </c>
      <c r="V10" s="64"/>
      <c r="W10" s="64"/>
      <c r="X10" s="64"/>
      <c r="Y10" s="64"/>
      <c r="Z10" s="65"/>
      <c r="AA10" s="66">
        <v>2268.2875063199999</v>
      </c>
      <c r="AB10" s="67">
        <f>SUM(AC10:AM10)</f>
        <v>16.405559999999998</v>
      </c>
      <c r="AC10" s="68"/>
      <c r="AD10" s="64"/>
      <c r="AE10" s="64">
        <v>0</v>
      </c>
      <c r="AF10" s="64">
        <v>0</v>
      </c>
      <c r="AG10" s="64">
        <v>16.405559999999998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4708.6863688399999</v>
      </c>
    </row>
    <row r="11" spans="1:45" ht="12.75" customHeight="1">
      <c r="A11" s="17" t="s">
        <v>221</v>
      </c>
      <c r="B11" s="18"/>
      <c r="C11" s="19">
        <f>SUM(D11:G11)</f>
        <v>3.62656008</v>
      </c>
      <c r="D11" s="24">
        <v>3.62656008</v>
      </c>
      <c r="E11" s="25"/>
      <c r="F11" s="22"/>
      <c r="G11" s="22"/>
      <c r="H11" s="23">
        <f>SUM(I11:K11)</f>
        <v>9.3000000000000007</v>
      </c>
      <c r="I11" s="24">
        <v>9.3000000000000007</v>
      </c>
      <c r="J11" s="25"/>
      <c r="K11" s="22"/>
      <c r="L11" s="23">
        <f>SUM(M11:Z11)</f>
        <v>7.9520399999999993</v>
      </c>
      <c r="M11" s="25"/>
      <c r="N11" s="25"/>
      <c r="O11" s="25">
        <v>7.8326399999999996</v>
      </c>
      <c r="P11" s="25"/>
      <c r="Q11" s="25"/>
      <c r="R11" s="25"/>
      <c r="S11" s="25">
        <v>0</v>
      </c>
      <c r="T11" s="25">
        <v>0.11939999999999999</v>
      </c>
      <c r="U11" s="25">
        <v>0</v>
      </c>
      <c r="V11" s="25"/>
      <c r="W11" s="25"/>
      <c r="X11" s="25"/>
      <c r="Y11" s="25"/>
      <c r="Z11" s="22"/>
      <c r="AA11" s="23">
        <v>87.796061760000001</v>
      </c>
      <c r="AB11" s="26">
        <f>SUM(AC11:AM11)</f>
        <v>2.1014399999999998</v>
      </c>
      <c r="AC11" s="27"/>
      <c r="AD11" s="25"/>
      <c r="AE11" s="25">
        <v>0</v>
      </c>
      <c r="AF11" s="25"/>
      <c r="AG11" s="25"/>
      <c r="AH11" s="25">
        <v>2.1014399999999998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110.77610184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47.385999999999996</v>
      </c>
      <c r="AP12" s="26"/>
      <c r="AQ12" s="29">
        <f t="shared" si="0"/>
        <v>47.385999999999996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134.292</v>
      </c>
      <c r="I13" s="24">
        <v>134.292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134.292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3287.7013999999999</v>
      </c>
      <c r="M14" s="76">
        <v>3286.6363999999999</v>
      </c>
      <c r="N14" s="76">
        <v>1.0649999999999999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16.425999999999998</v>
      </c>
      <c r="AP14" s="79"/>
      <c r="AQ14" s="82">
        <f t="shared" si="0"/>
        <v>3304.1273999999999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123.59700000000001</v>
      </c>
      <c r="I15" s="85">
        <f t="shared" si="13"/>
        <v>0</v>
      </c>
      <c r="J15" s="86">
        <f t="shared" si="13"/>
        <v>0</v>
      </c>
      <c r="K15" s="87">
        <f t="shared" si="13"/>
        <v>123.59700000000001</v>
      </c>
      <c r="L15" s="88">
        <f t="shared" si="13"/>
        <v>3228.6392999999998</v>
      </c>
      <c r="M15" s="86">
        <f t="shared" si="13"/>
        <v>0</v>
      </c>
      <c r="N15" s="86">
        <f t="shared" si="13"/>
        <v>0</v>
      </c>
      <c r="O15" s="86">
        <f t="shared" si="13"/>
        <v>104.74590000000001</v>
      </c>
      <c r="P15" s="86">
        <f t="shared" si="13"/>
        <v>680.53499999999997</v>
      </c>
      <c r="Q15" s="86">
        <f t="shared" si="13"/>
        <v>332.51400000000001</v>
      </c>
      <c r="R15" s="86">
        <f t="shared" si="13"/>
        <v>0</v>
      </c>
      <c r="S15" s="86">
        <f t="shared" si="13"/>
        <v>989.82449999999994</v>
      </c>
      <c r="T15" s="86">
        <f t="shared" si="13"/>
        <v>66.451700000000002</v>
      </c>
      <c r="U15" s="86">
        <f t="shared" si="13"/>
        <v>1021.9872</v>
      </c>
      <c r="V15" s="86">
        <f t="shared" si="13"/>
        <v>0</v>
      </c>
      <c r="W15" s="86">
        <f t="shared" si="13"/>
        <v>32.580999999999996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2078.3619999999996</v>
      </c>
      <c r="AP15" s="89">
        <f t="shared" si="13"/>
        <v>0</v>
      </c>
      <c r="AQ15" s="91">
        <f t="shared" si="0"/>
        <v>5430.5982999999997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1993.0499999999997</v>
      </c>
      <c r="AP16" s="67"/>
      <c r="AQ16" s="92">
        <f>C16+H16+L16+AA16+AO16+AP16</f>
        <v>1993.0499999999997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54.523999999999994</v>
      </c>
      <c r="AP17" s="26"/>
      <c r="AQ17" s="29">
        <f>C17+H17+L17+AA17+AO17+AP17</f>
        <v>54.523999999999994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30.787999999999997</v>
      </c>
      <c r="AP18" s="26"/>
      <c r="AQ18" s="29">
        <f t="shared" si="0"/>
        <v>30.787999999999997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123.59700000000001</v>
      </c>
      <c r="I19" s="24"/>
      <c r="J19" s="25"/>
      <c r="K19" s="22">
        <v>123.59700000000001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123.59700000000001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3228.6392999999998</v>
      </c>
      <c r="M20" s="76"/>
      <c r="N20" s="76"/>
      <c r="O20" s="76">
        <v>104.74590000000001</v>
      </c>
      <c r="P20" s="76">
        <v>680.53499999999997</v>
      </c>
      <c r="Q20" s="76">
        <v>332.51400000000001</v>
      </c>
      <c r="R20" s="76">
        <v>0</v>
      </c>
      <c r="S20" s="76">
        <v>989.82449999999994</v>
      </c>
      <c r="T20" s="76">
        <v>66.451700000000002</v>
      </c>
      <c r="U20" s="76">
        <v>1021.9872</v>
      </c>
      <c r="V20" s="76"/>
      <c r="W20" s="76">
        <v>32.580999999999996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3228.6392999999998</v>
      </c>
    </row>
    <row r="21" spans="1:43" ht="12.75" customHeight="1">
      <c r="A21" s="93" t="s">
        <v>7</v>
      </c>
      <c r="B21" s="94"/>
      <c r="C21" s="95">
        <f>SUM(C22:C24)</f>
        <v>13.897570949999999</v>
      </c>
      <c r="D21" s="96">
        <f>SUM(D22:D24)</f>
        <v>-7.3150000000000004</v>
      </c>
      <c r="E21" s="97">
        <f>SUM(E22:E24)</f>
        <v>21.21257095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-14.368370949999974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1.0649999999999999</v>
      </c>
      <c r="Q21" s="97">
        <f t="shared" si="15"/>
        <v>206.89760000000001</v>
      </c>
      <c r="R21" s="97">
        <f t="shared" si="15"/>
        <v>-204.34019999999998</v>
      </c>
      <c r="S21" s="97">
        <f t="shared" si="15"/>
        <v>19.698</v>
      </c>
      <c r="T21" s="97">
        <f t="shared" si="15"/>
        <v>0</v>
      </c>
      <c r="U21" s="97">
        <f t="shared" si="15"/>
        <v>-23.791200000000003</v>
      </c>
      <c r="V21" s="97">
        <f t="shared" si="15"/>
        <v>-13.897570949999999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-90.471999999999994</v>
      </c>
      <c r="AC21" s="101">
        <f t="shared" si="17"/>
        <v>-51.427999999999997</v>
      </c>
      <c r="AD21" s="97">
        <f t="shared" si="17"/>
        <v>-39.043999999999997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90.471999999999994</v>
      </c>
      <c r="AP21" s="100">
        <f t="shared" si="17"/>
        <v>0</v>
      </c>
      <c r="AQ21" s="102">
        <f t="shared" si="17"/>
        <v>-0.47079999999997568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-90.471999999999994</v>
      </c>
      <c r="AC22" s="68">
        <f>-AC2</f>
        <v>-51.427999999999997</v>
      </c>
      <c r="AD22" s="64">
        <f>-AD2</f>
        <v>-39.043999999999997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90.471999999999994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13.897570949999999</v>
      </c>
      <c r="D24" s="207">
        <v>-7.3150000000000004</v>
      </c>
      <c r="E24" s="36">
        <f>-D24-V24</f>
        <v>21.21257095</v>
      </c>
      <c r="F24" s="33"/>
      <c r="G24" s="33">
        <v>0</v>
      </c>
      <c r="H24" s="34"/>
      <c r="I24" s="39"/>
      <c r="J24" s="36"/>
      <c r="K24" s="33"/>
      <c r="L24" s="34">
        <f>SUM(N24:Z24)</f>
        <v>-14.368370949999974</v>
      </c>
      <c r="M24" s="36"/>
      <c r="N24" s="36">
        <v>0</v>
      </c>
      <c r="O24" s="36"/>
      <c r="P24" s="36">
        <v>1.0649999999999999</v>
      </c>
      <c r="Q24" s="36">
        <v>206.89760000000001</v>
      </c>
      <c r="R24" s="36">
        <v>-204.34019999999998</v>
      </c>
      <c r="S24" s="36">
        <v>19.698</v>
      </c>
      <c r="T24" s="36"/>
      <c r="U24" s="36">
        <v>-23.791200000000003</v>
      </c>
      <c r="V24" s="33">
        <v>-13.897570949999999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-0.47079999999997568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24.738</v>
      </c>
      <c r="I25" s="104">
        <v>24.738</v>
      </c>
      <c r="J25" s="105"/>
      <c r="K25" s="104"/>
      <c r="L25" s="88">
        <f>SUM(O25:Z25)</f>
        <v>124.22676000000001</v>
      </c>
      <c r="M25" s="105"/>
      <c r="N25" s="105"/>
      <c r="O25" s="105">
        <v>96.913260000000008</v>
      </c>
      <c r="P25" s="105"/>
      <c r="Q25" s="105"/>
      <c r="R25" s="105"/>
      <c r="S25" s="105">
        <v>17.728200000000001</v>
      </c>
      <c r="T25" s="105">
        <v>3.3789000000000002</v>
      </c>
      <c r="U25" s="105">
        <v>6.2064000000000004</v>
      </c>
      <c r="V25" s="105"/>
      <c r="W25" s="105"/>
      <c r="X25" s="105"/>
      <c r="Y25" s="105"/>
      <c r="Z25" s="104"/>
      <c r="AA25" s="88">
        <v>48.529079279999998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273.90999999999997</v>
      </c>
      <c r="AP25" s="89"/>
      <c r="AQ25" s="107">
        <f>C25+H25+L25+AA25+AB25+AN25+AO25+AP25</f>
        <v>471.40383927999994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432.14145567504005</v>
      </c>
      <c r="D26" s="108">
        <f t="shared" si="20"/>
        <v>358.68266912504038</v>
      </c>
      <c r="E26" s="46">
        <f t="shared" si="20"/>
        <v>54.053420950000003</v>
      </c>
      <c r="F26" s="46">
        <f t="shared" si="20"/>
        <v>0</v>
      </c>
      <c r="G26" s="46">
        <f t="shared" si="20"/>
        <v>19.4053656</v>
      </c>
      <c r="H26" s="47">
        <f t="shared" si="20"/>
        <v>257.93899999999991</v>
      </c>
      <c r="I26" s="108">
        <f t="shared" si="20"/>
        <v>-13.578000000000031</v>
      </c>
      <c r="J26" s="46">
        <f t="shared" si="20"/>
        <v>177.15799999999999</v>
      </c>
      <c r="K26" s="109">
        <f t="shared" si="20"/>
        <v>94.359000000000009</v>
      </c>
      <c r="L26" s="47">
        <f t="shared" si="20"/>
        <v>7518.761898949997</v>
      </c>
      <c r="M26" s="46">
        <f t="shared" si="20"/>
        <v>0</v>
      </c>
      <c r="N26" s="46">
        <f t="shared" si="20"/>
        <v>10.65</v>
      </c>
      <c r="O26" s="46">
        <f t="shared" si="20"/>
        <v>0</v>
      </c>
      <c r="P26" s="46">
        <f t="shared" si="20"/>
        <v>1694.415</v>
      </c>
      <c r="Q26" s="46">
        <f t="shared" si="20"/>
        <v>868.75880000000006</v>
      </c>
      <c r="R26" s="46">
        <f t="shared" si="20"/>
        <v>610.91399999999987</v>
      </c>
      <c r="S26" s="46">
        <f t="shared" si="20"/>
        <v>449.20989999999995</v>
      </c>
      <c r="T26" s="46">
        <f t="shared" si="20"/>
        <v>154.18370000000004</v>
      </c>
      <c r="U26" s="46">
        <f t="shared" si="20"/>
        <v>3253.1879999999996</v>
      </c>
      <c r="V26" s="46">
        <f t="shared" si="20"/>
        <v>260.96549894999998</v>
      </c>
      <c r="W26" s="46">
        <f t="shared" si="20"/>
        <v>0</v>
      </c>
      <c r="X26" s="46">
        <f t="shared" si="20"/>
        <v>189.084</v>
      </c>
      <c r="Y26" s="46">
        <f t="shared" si="20"/>
        <v>3.1529999999999996</v>
      </c>
      <c r="Z26" s="109">
        <f t="shared" si="20"/>
        <v>24.240000000000002</v>
      </c>
      <c r="AA26" s="47">
        <f t="shared" si="20"/>
        <v>1254.8801175530396</v>
      </c>
      <c r="AB26" s="45">
        <f t="shared" si="20"/>
        <v>127.30044704998259</v>
      </c>
      <c r="AC26" s="110">
        <f t="shared" si="20"/>
        <v>0</v>
      </c>
      <c r="AD26" s="110">
        <f t="shared" si="20"/>
        <v>0</v>
      </c>
      <c r="AE26" s="110">
        <f t="shared" si="20"/>
        <v>118.97535997066063</v>
      </c>
      <c r="AF26" s="110">
        <f t="shared" si="20"/>
        <v>0</v>
      </c>
      <c r="AG26" s="110">
        <f t="shared" si="20"/>
        <v>0</v>
      </c>
      <c r="AH26" s="110">
        <f t="shared" si="20"/>
        <v>6.8535599999999999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0.21492</v>
      </c>
      <c r="AM26" s="226">
        <f t="shared" si="20"/>
        <v>1.2566070793219497</v>
      </c>
      <c r="AN26" s="45">
        <f t="shared" si="20"/>
        <v>0</v>
      </c>
      <c r="AO26" s="47">
        <f t="shared" si="20"/>
        <v>1931.3879999999999</v>
      </c>
      <c r="AP26" s="45">
        <f t="shared" si="20"/>
        <v>0</v>
      </c>
      <c r="AQ26" s="48">
        <f>C26+H26+L26+AA26+AB26+AN26+AO26+AP26</f>
        <v>11522.410919228059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216.477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189.084</v>
      </c>
      <c r="Y27" s="54">
        <f t="shared" si="23"/>
        <v>3.1529999999999996</v>
      </c>
      <c r="Z27" s="55">
        <f t="shared" si="23"/>
        <v>24.240000000000002</v>
      </c>
      <c r="AA27" s="56">
        <f t="shared" si="23"/>
        <v>0.12923856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216.60623856000001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216.477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189.084</v>
      </c>
      <c r="Y28" s="97">
        <f>Y26</f>
        <v>3.1529999999999996</v>
      </c>
      <c r="Z28" s="98">
        <f>Z26</f>
        <v>24.240000000000002</v>
      </c>
      <c r="AA28" s="115">
        <v>0.12923856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216.60623856000001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440.98838099840003</v>
      </c>
      <c r="D29" s="53">
        <f t="shared" si="25"/>
        <v>367.00033039840002</v>
      </c>
      <c r="E29" s="54">
        <f t="shared" si="25"/>
        <v>54.582684999999998</v>
      </c>
      <c r="F29" s="55">
        <f t="shared" si="25"/>
        <v>0</v>
      </c>
      <c r="G29" s="55">
        <f t="shared" si="25"/>
        <v>19.4053656</v>
      </c>
      <c r="H29" s="56">
        <f t="shared" si="25"/>
        <v>271.20400000000001</v>
      </c>
      <c r="I29" s="53">
        <f t="shared" si="25"/>
        <v>0</v>
      </c>
      <c r="J29" s="53">
        <f t="shared" si="25"/>
        <v>176.845</v>
      </c>
      <c r="K29" s="53">
        <f t="shared" si="25"/>
        <v>94.358999999999995</v>
      </c>
      <c r="L29" s="56">
        <f t="shared" si="25"/>
        <v>7530.5636188360177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1685.792651490563</v>
      </c>
      <c r="Q29" s="54">
        <f t="shared" si="25"/>
        <v>831.81280000000004</v>
      </c>
      <c r="R29" s="54">
        <f t="shared" si="25"/>
        <v>783.65556940095439</v>
      </c>
      <c r="S29" s="54">
        <f t="shared" si="25"/>
        <v>509.19329999999997</v>
      </c>
      <c r="T29" s="54">
        <f t="shared" si="25"/>
        <v>146.48657091999999</v>
      </c>
      <c r="U29" s="54">
        <f t="shared" si="25"/>
        <v>3311.0039999999999</v>
      </c>
      <c r="V29" s="54">
        <f t="shared" si="25"/>
        <v>261.56772702450002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1279.8709994399999</v>
      </c>
      <c r="AB29" s="57">
        <f t="shared" si="25"/>
        <v>127.30044704998258</v>
      </c>
      <c r="AC29" s="58">
        <f t="shared" si="25"/>
        <v>0</v>
      </c>
      <c r="AD29" s="54">
        <f t="shared" si="25"/>
        <v>0</v>
      </c>
      <c r="AE29" s="54">
        <f t="shared" si="25"/>
        <v>118.97535997066063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6.8535599999999999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0.21492</v>
      </c>
      <c r="AM29" s="217">
        <f t="shared" si="25"/>
        <v>1.2566070793219495</v>
      </c>
      <c r="AN29" s="53">
        <f t="shared" si="25"/>
        <v>0</v>
      </c>
      <c r="AO29" s="56">
        <f t="shared" si="25"/>
        <v>1980.7519999999997</v>
      </c>
      <c r="AP29" s="57">
        <f t="shared" si="25"/>
        <v>0</v>
      </c>
      <c r="AQ29" s="48">
        <f t="shared" si="25"/>
        <v>11630.679446324402</v>
      </c>
    </row>
    <row r="30" spans="1:43" s="49" customFormat="1" ht="12.75" customHeight="1">
      <c r="A30" s="164" t="s">
        <v>43</v>
      </c>
      <c r="B30" s="117"/>
      <c r="C30" s="118">
        <f>SUM(C31:C44)</f>
        <v>175.40484891839998</v>
      </c>
      <c r="D30" s="120">
        <v>175.40484891839998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967.87772175720738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42.712988502671514</v>
      </c>
      <c r="R30" s="120">
        <f>SUM(R31:R44)</f>
        <v>0</v>
      </c>
      <c r="S30" s="120">
        <v>479.78699999999998</v>
      </c>
      <c r="T30" s="120">
        <v>46.950411659714739</v>
      </c>
      <c r="U30" s="120">
        <v>186.93080930989606</v>
      </c>
      <c r="V30" s="120">
        <v>210.445512284925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461.4380449613983</v>
      </c>
      <c r="AB30" s="123">
        <f t="shared" ref="AB30:AN30" si="31">SUM(AB31:AB44)</f>
        <v>108.05699999999999</v>
      </c>
      <c r="AC30" s="176">
        <f t="shared" si="31"/>
        <v>0</v>
      </c>
      <c r="AD30" s="120">
        <f t="shared" si="31"/>
        <v>0</v>
      </c>
      <c r="AE30" s="120">
        <f t="shared" si="31"/>
        <v>103.63919999999999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4.4177999999999997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684.31541225885394</v>
      </c>
      <c r="AP30" s="123">
        <f>SUM(AP31:AP44)</f>
        <v>0</v>
      </c>
      <c r="AQ30" s="59">
        <f t="shared" ref="AQ30" si="35">C30+H30+L30+AA30+AB30+AN30+AO30+AP30</f>
        <v>2397.0930278958594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52.088400580325008</v>
      </c>
      <c r="M31" s="127"/>
      <c r="N31" s="127"/>
      <c r="O31" s="127"/>
      <c r="P31" s="127"/>
      <c r="Q31" s="127">
        <v>0.59172051238469203</v>
      </c>
      <c r="R31" s="127"/>
      <c r="S31" s="127">
        <v>6.8657070325055409</v>
      </c>
      <c r="T31" s="127">
        <v>0.21238928444888122</v>
      </c>
      <c r="U31" s="127">
        <v>26.2986372934051</v>
      </c>
      <c r="V31" s="127">
        <v>18.119946457580795</v>
      </c>
      <c r="W31" s="127"/>
      <c r="X31" s="127"/>
      <c r="Y31" s="127"/>
      <c r="Z31" s="128"/>
      <c r="AA31" s="70">
        <v>34.235559706057536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49.458131608582804</v>
      </c>
      <c r="AP31" s="131"/>
      <c r="AQ31" s="71">
        <f t="shared" si="24"/>
        <v>135.78209189496533</v>
      </c>
    </row>
    <row r="32" spans="1:43" ht="12.75" customHeight="1">
      <c r="A32" s="166" t="s">
        <v>110</v>
      </c>
      <c r="B32" s="133" t="s">
        <v>15</v>
      </c>
      <c r="C32" s="19">
        <f t="shared" si="36"/>
        <v>24.938696213297515</v>
      </c>
      <c r="D32" s="127">
        <v>24.938696213297515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146.71366759434315</v>
      </c>
      <c r="M32" s="25"/>
      <c r="N32" s="25"/>
      <c r="O32" s="25"/>
      <c r="P32" s="127"/>
      <c r="Q32" s="127">
        <v>6.7508161670924256</v>
      </c>
      <c r="R32" s="25"/>
      <c r="S32" s="127">
        <v>78.329422528833788</v>
      </c>
      <c r="T32" s="127">
        <v>5.0713747924205439</v>
      </c>
      <c r="U32" s="127">
        <v>27.313787537359612</v>
      </c>
      <c r="V32" s="127">
        <v>29.24826656863678</v>
      </c>
      <c r="W32" s="25"/>
      <c r="X32" s="25"/>
      <c r="Y32" s="25"/>
      <c r="Z32" s="22"/>
      <c r="AA32" s="28">
        <v>160.0934861216837</v>
      </c>
      <c r="AB32" s="26">
        <f t="shared" si="39"/>
        <v>44.369039999999998</v>
      </c>
      <c r="AC32" s="27"/>
      <c r="AD32" s="25"/>
      <c r="AE32" s="25">
        <v>39.951239999999999</v>
      </c>
      <c r="AF32" s="25"/>
      <c r="AG32" s="127"/>
      <c r="AH32" s="127">
        <v>4.4177999999999997</v>
      </c>
      <c r="AI32" s="25"/>
      <c r="AJ32" s="25"/>
      <c r="AK32" s="25"/>
      <c r="AL32" s="25"/>
      <c r="AM32" s="229"/>
      <c r="AN32" s="212"/>
      <c r="AO32" s="130">
        <v>161.3092754322399</v>
      </c>
      <c r="AP32" s="26"/>
      <c r="AQ32" s="29">
        <f t="shared" si="24"/>
        <v>537.42416536156418</v>
      </c>
    </row>
    <row r="33" spans="1:43" ht="12.75" customHeight="1">
      <c r="A33" s="166" t="s">
        <v>16</v>
      </c>
      <c r="B33" s="133" t="s">
        <v>17</v>
      </c>
      <c r="C33" s="19">
        <f t="shared" si="36"/>
        <v>11.295698927512138</v>
      </c>
      <c r="D33" s="127">
        <v>11.295698927512138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13.785696268425946</v>
      </c>
      <c r="M33" s="25"/>
      <c r="N33" s="25"/>
      <c r="O33" s="25"/>
      <c r="P33" s="127"/>
      <c r="Q33" s="127">
        <v>0.43072222244210234</v>
      </c>
      <c r="R33" s="25"/>
      <c r="S33" s="127">
        <v>4.9976509682912624</v>
      </c>
      <c r="T33" s="127">
        <v>4.7623687442540641</v>
      </c>
      <c r="U33" s="127">
        <v>3.5949543334385177</v>
      </c>
      <c r="V33" s="127">
        <v>0</v>
      </c>
      <c r="W33" s="25"/>
      <c r="X33" s="25"/>
      <c r="Y33" s="25"/>
      <c r="Z33" s="22"/>
      <c r="AA33" s="28">
        <v>1.5900623128882754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10.415199818301906</v>
      </c>
      <c r="AP33" s="26"/>
      <c r="AQ33" s="29">
        <f t="shared" si="24"/>
        <v>37.086657327128265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8.4806677538707831</v>
      </c>
      <c r="M34" s="25"/>
      <c r="N34" s="25"/>
      <c r="O34" s="25"/>
      <c r="P34" s="127"/>
      <c r="Q34" s="127">
        <v>0.48586591635380721</v>
      </c>
      <c r="R34" s="25"/>
      <c r="S34" s="127">
        <v>5.6374808189789256</v>
      </c>
      <c r="T34" s="127">
        <v>1.4793014598867695E-2</v>
      </c>
      <c r="U34" s="127">
        <v>2.3425280039391825</v>
      </c>
      <c r="V34" s="127">
        <v>0</v>
      </c>
      <c r="W34" s="25"/>
      <c r="X34" s="25"/>
      <c r="Y34" s="25"/>
      <c r="Z34" s="22"/>
      <c r="AA34" s="28">
        <v>2.6240393932321791</v>
      </c>
      <c r="AB34" s="26">
        <f t="shared" si="39"/>
        <v>63.687959999999997</v>
      </c>
      <c r="AC34" s="27"/>
      <c r="AD34" s="25"/>
      <c r="AE34" s="25">
        <v>63.687959999999997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28.584475574588566</v>
      </c>
      <c r="AP34" s="26"/>
      <c r="AQ34" s="29">
        <f t="shared" si="24"/>
        <v>103.37714272169153</v>
      </c>
    </row>
    <row r="35" spans="1:43" ht="12.75" customHeight="1">
      <c r="A35" s="166" t="s">
        <v>20</v>
      </c>
      <c r="B35" s="133" t="s">
        <v>21</v>
      </c>
      <c r="C35" s="305">
        <f t="shared" si="36"/>
        <v>0.34693918412351926</v>
      </c>
      <c r="D35" s="304">
        <v>0.34693918412351926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5.8542573682669481</v>
      </c>
      <c r="M35" s="25"/>
      <c r="N35" s="25"/>
      <c r="O35" s="25"/>
      <c r="P35" s="127"/>
      <c r="Q35" s="127">
        <v>0.22002511339124506</v>
      </c>
      <c r="R35" s="25"/>
      <c r="S35" s="127">
        <v>2.5529416958187245</v>
      </c>
      <c r="T35" s="127">
        <v>0.34911514453327763</v>
      </c>
      <c r="U35" s="127">
        <v>2.7321754145237005</v>
      </c>
      <c r="V35" s="127">
        <v>0</v>
      </c>
      <c r="W35" s="25"/>
      <c r="X35" s="25"/>
      <c r="Y35" s="25"/>
      <c r="Z35" s="22"/>
      <c r="AA35" s="28">
        <v>24.376515849372378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29.123918287540864</v>
      </c>
      <c r="AP35" s="26"/>
      <c r="AQ35" s="29">
        <f t="shared" si="24"/>
        <v>59.701630689303713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42.468404836084645</v>
      </c>
      <c r="M36" s="25"/>
      <c r="N36" s="25"/>
      <c r="O36" s="25"/>
      <c r="P36" s="127"/>
      <c r="Q36" s="127">
        <v>2.4882776418098969</v>
      </c>
      <c r="R36" s="25"/>
      <c r="S36" s="127">
        <v>28.871375838148946</v>
      </c>
      <c r="T36" s="127">
        <v>1.2981743357360129</v>
      </c>
      <c r="U36" s="127">
        <v>9.8105770203897826</v>
      </c>
      <c r="V36" s="127">
        <v>0</v>
      </c>
      <c r="W36" s="25"/>
      <c r="X36" s="25"/>
      <c r="Y36" s="25"/>
      <c r="Z36" s="22"/>
      <c r="AA36" s="130">
        <v>114.29892150514637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103.84637341190385</v>
      </c>
      <c r="AP36" s="26"/>
      <c r="AQ36" s="29">
        <f t="shared" si="24"/>
        <v>260.61369975313488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5.0873998177938198</v>
      </c>
      <c r="M37" s="25"/>
      <c r="N37" s="25"/>
      <c r="O37" s="25"/>
      <c r="P37" s="127"/>
      <c r="Q37" s="127">
        <v>5.987033780238589E-2</v>
      </c>
      <c r="R37" s="25"/>
      <c r="S37" s="127">
        <v>0.69467289148341704</v>
      </c>
      <c r="T37" s="127">
        <v>0.81785924538601085</v>
      </c>
      <c r="U37" s="127">
        <v>3.5149973431220065</v>
      </c>
      <c r="V37" s="127">
        <v>0</v>
      </c>
      <c r="W37" s="25"/>
      <c r="X37" s="25"/>
      <c r="Y37" s="25"/>
      <c r="Z37" s="22"/>
      <c r="AA37" s="28">
        <v>7.7533325273047478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30.314375674445177</v>
      </c>
      <c r="AP37" s="26"/>
      <c r="AQ37" s="29">
        <f t="shared" si="24"/>
        <v>43.155108019543746</v>
      </c>
    </row>
    <row r="38" spans="1:43" ht="12.75" customHeight="1">
      <c r="A38" s="166" t="s">
        <v>26</v>
      </c>
      <c r="B38" s="133" t="s">
        <v>27</v>
      </c>
      <c r="C38" s="19">
        <f t="shared" si="36"/>
        <v>134.31</v>
      </c>
      <c r="D38" s="127">
        <v>134.31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178.92172060162298</v>
      </c>
      <c r="M38" s="25"/>
      <c r="N38" s="25"/>
      <c r="O38" s="25"/>
      <c r="P38" s="127"/>
      <c r="Q38" s="127">
        <v>1.1440268902843276</v>
      </c>
      <c r="R38" s="25"/>
      <c r="S38" s="127">
        <v>13.27409359926687</v>
      </c>
      <c r="T38" s="127">
        <v>2.2076260676795862</v>
      </c>
      <c r="U38" s="127">
        <v>21.998965854442211</v>
      </c>
      <c r="V38" s="127">
        <v>140.29700818994999</v>
      </c>
      <c r="W38" s="25"/>
      <c r="X38" s="25"/>
      <c r="Y38" s="25"/>
      <c r="Z38" s="22"/>
      <c r="AA38" s="28">
        <v>50.491637389567032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50.949737071952931</v>
      </c>
      <c r="AP38" s="26"/>
      <c r="AQ38" s="29">
        <f t="shared" si="24"/>
        <v>414.67309506314297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359.38282964786089</v>
      </c>
      <c r="M39" s="25"/>
      <c r="N39" s="25"/>
      <c r="O39" s="25"/>
      <c r="P39" s="127"/>
      <c r="Q39" s="127">
        <v>27.873559505770238</v>
      </c>
      <c r="R39" s="25"/>
      <c r="S39" s="127">
        <v>323.41568276631415</v>
      </c>
      <c r="T39" s="127">
        <v>4.2661615366746064</v>
      </c>
      <c r="U39" s="127">
        <v>3.8274258391019393</v>
      </c>
      <c r="V39" s="127">
        <v>0</v>
      </c>
      <c r="W39" s="25"/>
      <c r="X39" s="25"/>
      <c r="Y39" s="25"/>
      <c r="Z39" s="22"/>
      <c r="AA39" s="28">
        <v>9.9289345986296258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40.289786640990613</v>
      </c>
      <c r="AP39" s="26"/>
      <c r="AQ39" s="29">
        <f t="shared" si="24"/>
        <v>409.6015508874811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30.619493611485808</v>
      </c>
      <c r="M40" s="25"/>
      <c r="N40" s="25"/>
      <c r="O40" s="25"/>
      <c r="P40" s="127"/>
      <c r="Q40" s="127">
        <v>0.23158671776240586</v>
      </c>
      <c r="R40" s="25"/>
      <c r="S40" s="127">
        <v>2.6870904819039354</v>
      </c>
      <c r="T40" s="127">
        <v>2.8597545055042861</v>
      </c>
      <c r="U40" s="127">
        <v>2.0607708375577483</v>
      </c>
      <c r="V40" s="127">
        <v>22.780291068757432</v>
      </c>
      <c r="W40" s="25"/>
      <c r="X40" s="25"/>
      <c r="Y40" s="25"/>
      <c r="Z40" s="22"/>
      <c r="AA40" s="28">
        <v>13.114492530727828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16.445940450981801</v>
      </c>
      <c r="AP40" s="26"/>
      <c r="AQ40" s="29">
        <f t="shared" si="24"/>
        <v>60.179926593195439</v>
      </c>
    </row>
    <row r="41" spans="1:43" ht="12.75" customHeight="1">
      <c r="A41" s="166" t="s">
        <v>32</v>
      </c>
      <c r="B41" s="133" t="s">
        <v>33</v>
      </c>
      <c r="C41" s="305">
        <f t="shared" si="36"/>
        <v>4.513514593466792</v>
      </c>
      <c r="D41" s="304">
        <v>4.513514593466792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44.516624028484415</v>
      </c>
      <c r="M41" s="25"/>
      <c r="N41" s="25"/>
      <c r="O41" s="25"/>
      <c r="P41" s="127"/>
      <c r="Q41" s="127">
        <v>0.50891943313910748</v>
      </c>
      <c r="R41" s="25"/>
      <c r="S41" s="127">
        <v>5.9049697584428325</v>
      </c>
      <c r="T41" s="127">
        <v>23.585415039395343</v>
      </c>
      <c r="U41" s="127">
        <v>14.517319797507133</v>
      </c>
      <c r="V41" s="127">
        <v>0</v>
      </c>
      <c r="W41" s="25"/>
      <c r="X41" s="25"/>
      <c r="Y41" s="25"/>
      <c r="Z41" s="22"/>
      <c r="AA41" s="130">
        <v>28.958557225934591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107.31354447692392</v>
      </c>
      <c r="AP41" s="26"/>
      <c r="AQ41" s="29">
        <f t="shared" si="24"/>
        <v>185.3022403248097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2.1998401605130402</v>
      </c>
      <c r="M42" s="25"/>
      <c r="N42" s="25"/>
      <c r="O42" s="25"/>
      <c r="P42" s="127"/>
      <c r="Q42" s="127">
        <v>5.7399900532777229E-2</v>
      </c>
      <c r="R42" s="25"/>
      <c r="S42" s="127">
        <v>0.66600851669782746</v>
      </c>
      <c r="T42" s="127">
        <v>0.29127858061614892</v>
      </c>
      <c r="U42" s="127">
        <v>1.1851531626662866</v>
      </c>
      <c r="V42" s="127">
        <v>0</v>
      </c>
      <c r="W42" s="25"/>
      <c r="X42" s="25"/>
      <c r="Y42" s="25"/>
      <c r="Z42" s="22"/>
      <c r="AA42" s="194">
        <v>9.1565460974834121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9.2044784720835402</v>
      </c>
      <c r="AP42" s="26"/>
      <c r="AQ42" s="29">
        <f t="shared" si="24"/>
        <v>20.560864730079992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11.023394048699124</v>
      </c>
      <c r="M43" s="25"/>
      <c r="N43" s="25"/>
      <c r="O43" s="25"/>
      <c r="P43" s="25"/>
      <c r="Q43" s="25">
        <v>0.50762091445039492</v>
      </c>
      <c r="R43" s="25"/>
      <c r="S43" s="25">
        <v>5.8899031033136993</v>
      </c>
      <c r="T43" s="25">
        <v>0.50239600690821218</v>
      </c>
      <c r="U43" s="25">
        <v>3.0724740240268167</v>
      </c>
      <c r="V43" s="25">
        <v>0</v>
      </c>
      <c r="W43" s="25">
        <v>1.0510000000000019</v>
      </c>
      <c r="X43" s="25"/>
      <c r="Y43" s="25"/>
      <c r="Z43" s="22"/>
      <c r="AA43" s="28">
        <v>4.815959703370579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24.263443256343422</v>
      </c>
      <c r="AP43" s="26"/>
      <c r="AQ43" s="29">
        <f t="shared" si="24"/>
        <v>40.102797008413127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66.735325439430639</v>
      </c>
      <c r="M44" s="76"/>
      <c r="N44" s="76"/>
      <c r="O44" s="76"/>
      <c r="P44" s="76"/>
      <c r="Q44" s="76">
        <v>1.3625772294556966</v>
      </c>
      <c r="R44" s="76"/>
      <c r="S44" s="76">
        <v>0</v>
      </c>
      <c r="T44" s="76">
        <v>0.71170536155890141</v>
      </c>
      <c r="U44" s="76">
        <v>64.661042848416045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22.7967320819746</v>
      </c>
      <c r="AP44" s="79"/>
      <c r="AQ44" s="82">
        <f>C44+H44+L44+AA44+AB44+AN44+AO44+AP44</f>
        <v>89.532057521405235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4546.4155728858877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1685.792651490563</v>
      </c>
      <c r="Q45" s="307">
        <f t="shared" si="40"/>
        <v>0</v>
      </c>
      <c r="R45" s="307">
        <f t="shared" si="40"/>
        <v>783.65556940095439</v>
      </c>
      <c r="S45" s="307">
        <f t="shared" si="40"/>
        <v>16.743300000000001</v>
      </c>
      <c r="T45" s="307">
        <f t="shared" si="40"/>
        <v>1.1938709199999999</v>
      </c>
      <c r="U45" s="307">
        <f>SUM(U46:U55)</f>
        <v>2059.0301810743699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1.9779999999999998</v>
      </c>
      <c r="AP45" s="311">
        <f t="shared" si="40"/>
        <v>0</v>
      </c>
      <c r="AQ45" s="314">
        <f t="shared" si="24"/>
        <v>4548.3935728858878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1017.5671</v>
      </c>
      <c r="M46" s="64"/>
      <c r="N46" s="64"/>
      <c r="O46" s="64"/>
      <c r="P46" s="64"/>
      <c r="Q46" s="64"/>
      <c r="R46" s="64"/>
      <c r="S46" s="64"/>
      <c r="T46" s="64"/>
      <c r="U46" s="64">
        <v>1017.5671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1017.5671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1745.9962230104722</v>
      </c>
      <c r="M48" s="25"/>
      <c r="N48" s="25"/>
      <c r="O48" s="25"/>
      <c r="P48" s="25">
        <v>1401.7842600551603</v>
      </c>
      <c r="Q48" s="25"/>
      <c r="R48" s="25"/>
      <c r="S48" s="25"/>
      <c r="T48" s="25">
        <v>1.1938709199999999</v>
      </c>
      <c r="U48" s="25">
        <v>343.01809203531184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1745.9962230104722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129.83331052642532</v>
      </c>
      <c r="M49" s="25"/>
      <c r="N49" s="25"/>
      <c r="O49" s="25"/>
      <c r="P49" s="25">
        <v>30.755824898661849</v>
      </c>
      <c r="Q49" s="25"/>
      <c r="R49" s="25"/>
      <c r="S49" s="25"/>
      <c r="T49" s="25"/>
      <c r="U49" s="25">
        <v>99.07748562776348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129.83331052642532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42.3</v>
      </c>
      <c r="M50" s="25"/>
      <c r="N50" s="25"/>
      <c r="O50" s="25"/>
      <c r="P50" s="25"/>
      <c r="Q50" s="25"/>
      <c r="R50" s="135"/>
      <c r="S50" s="25"/>
      <c r="T50" s="25"/>
      <c r="U50" s="25">
        <v>42.3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1.9779999999999998</v>
      </c>
      <c r="AP50" s="26"/>
      <c r="AQ50" s="29">
        <f t="shared" si="24"/>
        <v>44.277999999999999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23.634446772123777</v>
      </c>
      <c r="M51" s="25"/>
      <c r="N51" s="25"/>
      <c r="O51" s="25"/>
      <c r="P51" s="25">
        <v>1.5745924528301887</v>
      </c>
      <c r="Q51" s="22"/>
      <c r="R51" s="25">
        <v>22.059854319293589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23.634446772123777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761.59571508166084</v>
      </c>
      <c r="M52" s="135"/>
      <c r="N52" s="135"/>
      <c r="O52" s="135"/>
      <c r="P52" s="127"/>
      <c r="Q52" s="127"/>
      <c r="R52" s="135">
        <v>761.59571508166084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761.59571508166084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610.1653758016015</v>
      </c>
      <c r="M53" s="135"/>
      <c r="N53" s="135"/>
      <c r="O53" s="135"/>
      <c r="P53" s="105">
        <v>176.00743800000001</v>
      </c>
      <c r="Q53" s="105"/>
      <c r="R53" s="135"/>
      <c r="S53" s="127"/>
      <c r="T53" s="135"/>
      <c r="U53" s="135">
        <v>434.15793780160146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25">
        <v>0</v>
      </c>
      <c r="AJ53" s="25">
        <v>0</v>
      </c>
      <c r="AK53" s="135"/>
      <c r="AL53" s="135"/>
      <c r="AM53" s="229"/>
      <c r="AN53" s="224"/>
      <c r="AO53" s="194"/>
      <c r="AP53" s="139"/>
      <c r="AQ53" s="141">
        <f t="shared" si="24"/>
        <v>610.1653758016015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38.957381074370019</v>
      </c>
      <c r="M54" s="135"/>
      <c r="N54" s="135"/>
      <c r="O54" s="135"/>
      <c r="P54" s="105"/>
      <c r="Q54" s="105"/>
      <c r="R54" s="135"/>
      <c r="S54" s="127"/>
      <c r="T54" s="135"/>
      <c r="U54" s="135">
        <v>38.957381074370019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38.957381074370019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176.36602061923361</v>
      </c>
      <c r="M55" s="76"/>
      <c r="N55" s="76"/>
      <c r="O55" s="76"/>
      <c r="P55" s="76">
        <v>75.670536083910406</v>
      </c>
      <c r="Q55" s="76"/>
      <c r="R55" s="76"/>
      <c r="S55" s="25">
        <v>16.743300000000001</v>
      </c>
      <c r="T55" s="76"/>
      <c r="U55" s="76">
        <v>83.952184535323184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176.36602061923361</v>
      </c>
    </row>
    <row r="56" spans="1:43" s="49" customFormat="1" ht="12.75" customHeight="1">
      <c r="A56" s="168" t="s">
        <v>40</v>
      </c>
      <c r="B56" s="152"/>
      <c r="C56" s="142">
        <f t="shared" si="45"/>
        <v>238.52714740000005</v>
      </c>
      <c r="D56" s="146">
        <v>166.91500000000002</v>
      </c>
      <c r="E56" s="22">
        <v>53.153385</v>
      </c>
      <c r="F56" s="144"/>
      <c r="G56" s="144">
        <v>18.458762400000001</v>
      </c>
      <c r="H56" s="145">
        <f t="shared" si="46"/>
        <v>270.31799999999998</v>
      </c>
      <c r="I56" s="146"/>
      <c r="J56" s="143">
        <v>176.845</v>
      </c>
      <c r="K56" s="144">
        <v>93.472999999999999</v>
      </c>
      <c r="L56" s="145">
        <f t="shared" si="47"/>
        <v>1366.058340318112</v>
      </c>
      <c r="M56" s="143"/>
      <c r="N56" s="143"/>
      <c r="O56" s="143"/>
      <c r="P56" s="143">
        <v>0</v>
      </c>
      <c r="Q56" s="143">
        <v>769.46653855001227</v>
      </c>
      <c r="R56" s="143"/>
      <c r="S56" s="143">
        <v>0</v>
      </c>
      <c r="T56" s="143">
        <v>49.566950140868734</v>
      </c>
      <c r="U56" s="143">
        <v>495.90263688765617</v>
      </c>
      <c r="V56" s="143">
        <v>51.122214739574993</v>
      </c>
      <c r="W56" s="143"/>
      <c r="X56" s="143"/>
      <c r="Y56" s="143"/>
      <c r="Z56" s="144"/>
      <c r="AA56" s="145">
        <v>538.94633496000006</v>
      </c>
      <c r="AB56" s="147">
        <f t="shared" si="48"/>
        <v>16.638058787102047</v>
      </c>
      <c r="AC56" s="177"/>
      <c r="AD56" s="143"/>
      <c r="AE56" s="143">
        <v>15.336159970660644</v>
      </c>
      <c r="AF56" s="143"/>
      <c r="AG56" s="143"/>
      <c r="AH56" s="143"/>
      <c r="AI56" s="143"/>
      <c r="AJ56" s="143"/>
      <c r="AK56" s="143"/>
      <c r="AL56" s="143">
        <v>0.21492</v>
      </c>
      <c r="AM56" s="231">
        <v>1.0869788164414034</v>
      </c>
      <c r="AN56" s="147"/>
      <c r="AO56" s="145">
        <v>599.07599999999991</v>
      </c>
      <c r="AP56" s="147"/>
      <c r="AQ56" s="91">
        <f t="shared" si="24"/>
        <v>3029.5638814652143</v>
      </c>
    </row>
    <row r="57" spans="1:43" s="49" customFormat="1" ht="12.75" customHeight="1">
      <c r="A57" s="168" t="s">
        <v>192</v>
      </c>
      <c r="B57" s="152"/>
      <c r="C57" s="142">
        <f>C58+C65</f>
        <v>27.056384679999997</v>
      </c>
      <c r="D57" s="143">
        <f t="shared" ref="D57:AP57" si="49">D58+D65</f>
        <v>24.680481479999997</v>
      </c>
      <c r="E57" s="143">
        <f t="shared" si="49"/>
        <v>1.4293</v>
      </c>
      <c r="F57" s="144">
        <f t="shared" si="49"/>
        <v>0</v>
      </c>
      <c r="G57" s="144">
        <f t="shared" si="49"/>
        <v>0.94660319999999998</v>
      </c>
      <c r="H57" s="145">
        <f t="shared" si="49"/>
        <v>0.88600000000000001</v>
      </c>
      <c r="I57" s="146">
        <f t="shared" si="49"/>
        <v>0</v>
      </c>
      <c r="J57" s="146">
        <f t="shared" si="49"/>
        <v>0</v>
      </c>
      <c r="K57" s="146">
        <f t="shared" si="49"/>
        <v>0.88600000000000001</v>
      </c>
      <c r="L57" s="145">
        <f t="shared" si="49"/>
        <v>331.27559767604316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19.63327294731635</v>
      </c>
      <c r="R57" s="143">
        <f t="shared" si="49"/>
        <v>0</v>
      </c>
      <c r="S57" s="143">
        <f t="shared" si="49"/>
        <v>12.663000000000004</v>
      </c>
      <c r="T57" s="143">
        <f t="shared" si="49"/>
        <v>48.775338199416545</v>
      </c>
      <c r="U57" s="143">
        <f t="shared" si="49"/>
        <v>250.20398652931021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279.48661951860157</v>
      </c>
      <c r="AB57" s="147">
        <f t="shared" si="49"/>
        <v>2.6053882628805458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2.4357599999999997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0.16962826288054605</v>
      </c>
      <c r="AN57" s="146">
        <f t="shared" si="49"/>
        <v>0</v>
      </c>
      <c r="AO57" s="145">
        <f t="shared" si="49"/>
        <v>643.35258774114607</v>
      </c>
      <c r="AP57" s="147">
        <f t="shared" si="49"/>
        <v>0</v>
      </c>
      <c r="AQ57" s="148">
        <f t="shared" si="24"/>
        <v>1284.6625778786713</v>
      </c>
    </row>
    <row r="58" spans="1:43" s="49" customFormat="1" ht="12.75" customHeight="1">
      <c r="A58" s="168" t="s">
        <v>193</v>
      </c>
      <c r="B58" s="152"/>
      <c r="C58" s="142">
        <f t="shared" si="45"/>
        <v>27.056384679999997</v>
      </c>
      <c r="D58" s="143">
        <v>24.680481479999997</v>
      </c>
      <c r="E58" s="143">
        <v>1.4293</v>
      </c>
      <c r="F58" s="144">
        <f>SUM(F59:F64)</f>
        <v>0</v>
      </c>
      <c r="G58" s="144">
        <v>0.94660319999999998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199.59401437581769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9.4068929924504907</v>
      </c>
      <c r="R58" s="143">
        <f t="shared" si="54"/>
        <v>0</v>
      </c>
      <c r="S58" s="143">
        <v>1.2353936365490519</v>
      </c>
      <c r="T58" s="143">
        <v>37.920076074362484</v>
      </c>
      <c r="U58" s="143">
        <v>151.03165167245567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142.71587522217632</v>
      </c>
      <c r="AB58" s="147">
        <f t="shared" si="48"/>
        <v>0.16962826288054605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0.16962826288054605</v>
      </c>
      <c r="AN58" s="146">
        <f t="shared" si="54"/>
        <v>0</v>
      </c>
      <c r="AO58" s="145">
        <v>451.20968585859623</v>
      </c>
      <c r="AP58" s="147">
        <f t="shared" ref="AP58" si="57">SUM(AP59:AP64)</f>
        <v>0</v>
      </c>
      <c r="AQ58" s="148">
        <f t="shared" si="24"/>
        <v>820.74558839947076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0.88600000000000001</v>
      </c>
      <c r="I65" s="146"/>
      <c r="J65" s="146">
        <v>0</v>
      </c>
      <c r="K65" s="146">
        <v>0.88600000000000001</v>
      </c>
      <c r="L65" s="78">
        <f>SUM(M65:Z65)</f>
        <v>131.68158330022544</v>
      </c>
      <c r="M65" s="76"/>
      <c r="N65" s="76"/>
      <c r="O65" s="76"/>
      <c r="P65" s="76"/>
      <c r="Q65" s="76">
        <v>10.226379954865861</v>
      </c>
      <c r="R65" s="76"/>
      <c r="S65" s="143">
        <v>11.427606363450952</v>
      </c>
      <c r="T65" s="143">
        <v>10.855262125054061</v>
      </c>
      <c r="U65" s="143">
        <v>99.172334856854562</v>
      </c>
      <c r="V65" s="76">
        <f>SUM(V66:V69)</f>
        <v>0</v>
      </c>
      <c r="W65" s="76"/>
      <c r="X65" s="76"/>
      <c r="Y65" s="76"/>
      <c r="Z65" s="77"/>
      <c r="AA65" s="145">
        <v>136.77074429642525</v>
      </c>
      <c r="AB65" s="79">
        <f>SUM(AC65:AM65)</f>
        <v>2.4357599999999997</v>
      </c>
      <c r="AC65" s="80"/>
      <c r="AD65" s="76"/>
      <c r="AE65" s="76"/>
      <c r="AF65" s="76"/>
      <c r="AG65" s="76"/>
      <c r="AH65" s="76">
        <v>2.4357599999999997</v>
      </c>
      <c r="AI65" s="76"/>
      <c r="AJ65" s="76"/>
      <c r="AK65" s="76"/>
      <c r="AL65" s="76"/>
      <c r="AM65" s="220"/>
      <c r="AN65" s="213"/>
      <c r="AO65" s="145">
        <v>192.14290188254984</v>
      </c>
      <c r="AP65" s="79"/>
      <c r="AQ65" s="340">
        <f t="shared" si="24"/>
        <v>463.91698947920054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273.08159999999998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273.08159999999998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52.029999999999994</v>
      </c>
      <c r="AP70" s="100"/>
      <c r="AQ70" s="91">
        <f t="shared" si="24"/>
        <v>325.11159999999995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45.854786198767442</v>
      </c>
      <c r="M71" s="76"/>
      <c r="N71" s="76"/>
      <c r="O71" s="76"/>
      <c r="P71" s="76"/>
      <c r="Q71" s="76"/>
      <c r="R71" s="76"/>
      <c r="S71" s="76"/>
      <c r="T71" s="76"/>
      <c r="U71" s="76">
        <v>45.854786198767442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45.854786198767442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-8.8469253233599829</v>
      </c>
      <c r="D72" s="108">
        <f t="shared" si="58"/>
        <v>-8.3176612733596471</v>
      </c>
      <c r="E72" s="46">
        <f t="shared" si="58"/>
        <v>-0.52926404999999477</v>
      </c>
      <c r="F72" s="109">
        <f t="shared" si="58"/>
        <v>0</v>
      </c>
      <c r="G72" s="109">
        <f t="shared" si="58"/>
        <v>0</v>
      </c>
      <c r="H72" s="47">
        <f t="shared" si="58"/>
        <v>-13.2650000000001</v>
      </c>
      <c r="I72" s="108">
        <f t="shared" si="58"/>
        <v>-13.578000000000031</v>
      </c>
      <c r="J72" s="46">
        <f t="shared" si="58"/>
        <v>0.31299999999998818</v>
      </c>
      <c r="K72" s="109">
        <f t="shared" si="58"/>
        <v>0</v>
      </c>
      <c r="L72" s="47">
        <f t="shared" si="58"/>
        <v>-228.27871988602055</v>
      </c>
      <c r="M72" s="46">
        <f t="shared" si="58"/>
        <v>0</v>
      </c>
      <c r="N72" s="46">
        <f t="shared" ref="N72" si="59">N26-N27-N29</f>
        <v>10.65</v>
      </c>
      <c r="O72" s="46">
        <f t="shared" si="58"/>
        <v>0</v>
      </c>
      <c r="P72" s="46">
        <f t="shared" si="58"/>
        <v>8.6223485094369607</v>
      </c>
      <c r="Q72" s="46">
        <f t="shared" si="58"/>
        <v>36.946000000000026</v>
      </c>
      <c r="R72" s="46">
        <f t="shared" si="58"/>
        <v>-172.74156940095452</v>
      </c>
      <c r="S72" s="46">
        <f t="shared" si="58"/>
        <v>-59.983400000000017</v>
      </c>
      <c r="T72" s="46">
        <f t="shared" si="58"/>
        <v>7.6971290800000531</v>
      </c>
      <c r="U72" s="46">
        <f t="shared" si="58"/>
        <v>-57.816000000000258</v>
      </c>
      <c r="V72" s="46">
        <f t="shared" si="58"/>
        <v>-0.60222807450003302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-25.1201204469603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-49.363999999999805</v>
      </c>
      <c r="AP72" s="45">
        <f t="shared" si="58"/>
        <v>0</v>
      </c>
      <c r="AQ72" s="48">
        <f t="shared" si="24"/>
        <v>-324.87476565634074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-2.1849199411369864</v>
      </c>
    </row>
    <row r="74" spans="1:43" s="49" customFormat="1" ht="12.75" customHeight="1">
      <c r="A74" s="162" t="s">
        <v>69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5"/>
  <dimension ref="A1:AU76"/>
  <sheetViews>
    <sheetView zoomScale="80" zoomScaleNormal="80" workbookViewId="0">
      <pane xSplit="2" ySplit="1" topLeftCell="C14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7" ht="105.75" customHeight="1" thickBot="1">
      <c r="A1" s="163" t="s">
        <v>48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19</v>
      </c>
    </row>
    <row r="2" spans="1:47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605.9559999999999</v>
      </c>
      <c r="I2" s="10">
        <v>428.17199999999997</v>
      </c>
      <c r="J2" s="11">
        <v>177.78399999999999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678.90859371456008</v>
      </c>
      <c r="AB2" s="13">
        <f>SUM(AC2:AM2)</f>
        <v>261.34315091333417</v>
      </c>
      <c r="AC2" s="14">
        <v>78.431999999999988</v>
      </c>
      <c r="AD2" s="11">
        <v>33.367999999999995</v>
      </c>
      <c r="AE2" s="11">
        <v>125.26780449771886</v>
      </c>
      <c r="AF2" s="11">
        <v>0</v>
      </c>
      <c r="AG2" s="11">
        <v>19.175639999999998</v>
      </c>
      <c r="AH2" s="11">
        <v>4.4894400000000001</v>
      </c>
      <c r="AI2" s="11">
        <v>0</v>
      </c>
      <c r="AJ2" s="11">
        <v>0</v>
      </c>
      <c r="AK2" s="11">
        <v>0</v>
      </c>
      <c r="AL2" s="11">
        <v>0.16715999999999998</v>
      </c>
      <c r="AM2" s="214">
        <v>0.44310641561533509</v>
      </c>
      <c r="AN2" s="211">
        <v>0</v>
      </c>
      <c r="AO2" s="15"/>
      <c r="AP2" s="13"/>
      <c r="AQ2" s="16">
        <f>C2+H2+L2+AA2+AB2+AN2+AO2+AP2</f>
        <v>1546.207744627894</v>
      </c>
      <c r="AS2" s="49"/>
      <c r="AT2" s="49"/>
      <c r="AU2" s="49"/>
    </row>
    <row r="3" spans="1:47" ht="12.75" customHeight="1">
      <c r="A3" s="17" t="s">
        <v>1</v>
      </c>
      <c r="B3" s="18"/>
      <c r="C3" s="19">
        <f>SUM(D3:G3)</f>
        <v>1808.3357391599998</v>
      </c>
      <c r="D3" s="20">
        <v>1748.2803993599998</v>
      </c>
      <c r="E3" s="22">
        <v>34.970355000000005</v>
      </c>
      <c r="F3" s="22"/>
      <c r="G3" s="22">
        <v>25.084984800000001</v>
      </c>
      <c r="H3" s="23">
        <f>SUM(I3:K3)</f>
        <v>0</v>
      </c>
      <c r="I3" s="24"/>
      <c r="J3" s="25"/>
      <c r="K3" s="22"/>
      <c r="L3" s="23">
        <f>SUM(M3:Z3)</f>
        <v>10492.541588025</v>
      </c>
      <c r="M3" s="24">
        <v>3402.1902</v>
      </c>
      <c r="N3" s="24">
        <v>17.04</v>
      </c>
      <c r="O3" s="25">
        <v>0</v>
      </c>
      <c r="P3" s="25">
        <v>1101.21</v>
      </c>
      <c r="Q3" s="25">
        <v>363.12640000000005</v>
      </c>
      <c r="R3" s="25">
        <v>1045.9268999999999</v>
      </c>
      <c r="S3" s="25">
        <v>1474.3952999999999</v>
      </c>
      <c r="T3" s="25">
        <v>116.00890000000001</v>
      </c>
      <c r="U3" s="25">
        <v>2399.808</v>
      </c>
      <c r="V3" s="25">
        <v>255.560888025</v>
      </c>
      <c r="W3" s="25">
        <v>0</v>
      </c>
      <c r="X3" s="25">
        <v>220.59799999999998</v>
      </c>
      <c r="Y3" s="25">
        <v>70.417000000000002</v>
      </c>
      <c r="Z3" s="22">
        <v>26.26</v>
      </c>
      <c r="AA3" s="23">
        <v>3007.2217246579198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48.589999999999996</v>
      </c>
      <c r="AP3" s="26"/>
      <c r="AQ3" s="29">
        <f t="shared" ref="AQ3:AQ20" si="0">C3+H3+L3+AA3+AB3+AN3+AO3+AP3</f>
        <v>15356.689051842921</v>
      </c>
      <c r="AS3" s="49"/>
      <c r="AT3" s="49"/>
      <c r="AU3" s="49"/>
    </row>
    <row r="4" spans="1:47" ht="12.75" customHeight="1">
      <c r="A4" s="17" t="s">
        <v>2</v>
      </c>
      <c r="B4" s="18"/>
      <c r="C4" s="19">
        <f>SUM(D4:G4)</f>
        <v>10.010562</v>
      </c>
      <c r="D4" s="20">
        <v>3.1318619999999999</v>
      </c>
      <c r="E4" s="21">
        <v>6.8787000000000003</v>
      </c>
      <c r="F4" s="22"/>
      <c r="G4" s="22">
        <v>0</v>
      </c>
      <c r="H4" s="23">
        <f>SUM(I4:K4)</f>
        <v>8.4169999999999998</v>
      </c>
      <c r="I4" s="24"/>
      <c r="J4" s="25"/>
      <c r="K4" s="22">
        <v>8.4169999999999998</v>
      </c>
      <c r="L4" s="23">
        <f>SUM(M4:Z4)</f>
        <v>1580.9750000000001</v>
      </c>
      <c r="M4" s="24">
        <v>88.966200000000001</v>
      </c>
      <c r="N4" s="24">
        <v>0</v>
      </c>
      <c r="O4" s="25"/>
      <c r="P4" s="25">
        <v>172.53</v>
      </c>
      <c r="Q4" s="25">
        <v>99.226400000000012</v>
      </c>
      <c r="R4" s="25">
        <v>0</v>
      </c>
      <c r="S4" s="25">
        <v>1021.3413</v>
      </c>
      <c r="T4" s="25">
        <v>25.904900000000001</v>
      </c>
      <c r="U4" s="25">
        <v>51.72</v>
      </c>
      <c r="V4" s="25">
        <v>0</v>
      </c>
      <c r="W4" s="25">
        <v>30.478999999999999</v>
      </c>
      <c r="X4" s="25">
        <v>83.737200000000001</v>
      </c>
      <c r="Y4" s="25">
        <v>0</v>
      </c>
      <c r="Z4" s="22">
        <v>7.07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5.3319999999999999</v>
      </c>
      <c r="AP4" s="26"/>
      <c r="AQ4" s="29">
        <f t="shared" si="0"/>
        <v>1604.7345620000003</v>
      </c>
      <c r="AS4" s="49"/>
      <c r="AT4" s="49"/>
      <c r="AU4" s="49"/>
    </row>
    <row r="5" spans="1:47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146.37959999999998</v>
      </c>
      <c r="M5" s="24"/>
      <c r="N5" s="24"/>
      <c r="O5" s="25"/>
      <c r="P5" s="25"/>
      <c r="Q5" s="25"/>
      <c r="R5" s="25"/>
      <c r="S5" s="25">
        <v>51.214799999999997</v>
      </c>
      <c r="T5" s="25"/>
      <c r="U5" s="25">
        <v>95.1648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146.37959999999998</v>
      </c>
      <c r="AS5" s="49"/>
      <c r="AT5" s="49"/>
      <c r="AU5" s="49"/>
    </row>
    <row r="6" spans="1:47" ht="12.75" customHeight="1" thickBot="1">
      <c r="A6" s="30" t="s">
        <v>4</v>
      </c>
      <c r="B6" s="31"/>
      <c r="C6" s="19">
        <f>SUM(D6:G6)</f>
        <v>-50.889235199999995</v>
      </c>
      <c r="D6" s="32">
        <v>-51.362536799999994</v>
      </c>
      <c r="E6" s="22">
        <v>0</v>
      </c>
      <c r="F6" s="33"/>
      <c r="G6" s="33">
        <v>0.47330159999999999</v>
      </c>
      <c r="H6" s="34">
        <f>SUM(I6:K6)</f>
        <v>289.16899999999998</v>
      </c>
      <c r="I6" s="35">
        <v>286.06799999999998</v>
      </c>
      <c r="J6" s="35">
        <v>0</v>
      </c>
      <c r="K6" s="33">
        <v>3.101</v>
      </c>
      <c r="L6" s="34">
        <f>SUM(M6:Z6)</f>
        <v>-126.81139999999998</v>
      </c>
      <c r="M6" s="24">
        <v>-61.355999999999995</v>
      </c>
      <c r="N6" s="24">
        <v>3.1949999999999998</v>
      </c>
      <c r="O6" s="25"/>
      <c r="P6" s="25">
        <v>-6.39</v>
      </c>
      <c r="Q6" s="25">
        <v>1.0556000000000001</v>
      </c>
      <c r="R6" s="25">
        <v>3.1598999999999995</v>
      </c>
      <c r="S6" s="25">
        <v>46.290300000000002</v>
      </c>
      <c r="T6" s="25">
        <v>0</v>
      </c>
      <c r="U6" s="25">
        <v>-111.71519999999998</v>
      </c>
      <c r="V6" s="25">
        <v>0</v>
      </c>
      <c r="W6" s="25">
        <v>-1.0509999999999999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111.4683648</v>
      </c>
    </row>
    <row r="7" spans="1:47" s="49" customFormat="1" ht="12.75" customHeight="1">
      <c r="A7" s="50" t="s">
        <v>66</v>
      </c>
      <c r="B7" s="51"/>
      <c r="C7" s="52">
        <f t="shared" ref="C7:AP7" si="1">C2+C3-C4-C5+C6</f>
        <v>1747.4359419599998</v>
      </c>
      <c r="D7" s="57">
        <f t="shared" si="1"/>
        <v>1693.7860005599998</v>
      </c>
      <c r="E7" s="54">
        <f t="shared" si="1"/>
        <v>28.091655000000003</v>
      </c>
      <c r="F7" s="54">
        <f t="shared" si="1"/>
        <v>0</v>
      </c>
      <c r="G7" s="54">
        <f t="shared" si="1"/>
        <v>25.5582864</v>
      </c>
      <c r="H7" s="56">
        <f t="shared" si="1"/>
        <v>886.70799999999986</v>
      </c>
      <c r="I7" s="57">
        <f t="shared" si="1"/>
        <v>714.24</v>
      </c>
      <c r="J7" s="54">
        <f t="shared" si="1"/>
        <v>177.78399999999999</v>
      </c>
      <c r="K7" s="57">
        <f t="shared" si="1"/>
        <v>-5.3159999999999998</v>
      </c>
      <c r="L7" s="56">
        <f t="shared" si="1"/>
        <v>8638.3755880249992</v>
      </c>
      <c r="M7" s="57">
        <f t="shared" si="1"/>
        <v>3251.8680000000004</v>
      </c>
      <c r="N7" s="57">
        <f t="shared" ref="N7" si="2">N2+N3-N4-N5+N6</f>
        <v>20.234999999999999</v>
      </c>
      <c r="O7" s="54">
        <f t="shared" si="1"/>
        <v>0</v>
      </c>
      <c r="P7" s="54">
        <f t="shared" si="1"/>
        <v>922.29000000000008</v>
      </c>
      <c r="Q7" s="54">
        <f t="shared" si="1"/>
        <v>264.95560000000006</v>
      </c>
      <c r="R7" s="54">
        <f t="shared" si="1"/>
        <v>1049.0868</v>
      </c>
      <c r="S7" s="54">
        <f t="shared" si="1"/>
        <v>448.12949999999989</v>
      </c>
      <c r="T7" s="54">
        <f t="shared" si="1"/>
        <v>90.104000000000013</v>
      </c>
      <c r="U7" s="54">
        <f t="shared" si="1"/>
        <v>2141.2080000000001</v>
      </c>
      <c r="V7" s="54">
        <f t="shared" si="1"/>
        <v>255.560888025</v>
      </c>
      <c r="W7" s="54">
        <f t="shared" si="1"/>
        <v>-31.529999999999998</v>
      </c>
      <c r="X7" s="54">
        <f t="shared" si="1"/>
        <v>136.86079999999998</v>
      </c>
      <c r="Y7" s="54">
        <f t="shared" si="1"/>
        <v>70.417000000000002</v>
      </c>
      <c r="Z7" s="57">
        <f t="shared" si="1"/>
        <v>19.190000000000001</v>
      </c>
      <c r="AA7" s="56">
        <f t="shared" si="1"/>
        <v>3686.1303183724799</v>
      </c>
      <c r="AB7" s="56">
        <f t="shared" si="1"/>
        <v>261.34315091333417</v>
      </c>
      <c r="AC7" s="57">
        <f t="shared" si="1"/>
        <v>78.431999999999988</v>
      </c>
      <c r="AD7" s="54">
        <f t="shared" si="1"/>
        <v>33.367999999999995</v>
      </c>
      <c r="AE7" s="54">
        <f t="shared" si="1"/>
        <v>125.26780449771886</v>
      </c>
      <c r="AF7" s="54">
        <f t="shared" ref="AF7" si="3">AF2+AF3-AF4-AF5+AF6</f>
        <v>0</v>
      </c>
      <c r="AG7" s="54">
        <f t="shared" si="1"/>
        <v>19.175639999999998</v>
      </c>
      <c r="AH7" s="54">
        <f t="shared" si="1"/>
        <v>4.4894400000000001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0.16715999999999998</v>
      </c>
      <c r="AM7" s="217">
        <f t="shared" si="1"/>
        <v>0.44310641561533509</v>
      </c>
      <c r="AN7" s="57">
        <f t="shared" si="1"/>
        <v>0</v>
      </c>
      <c r="AO7" s="56">
        <f t="shared" si="1"/>
        <v>43.257999999999996</v>
      </c>
      <c r="AP7" s="182">
        <f t="shared" si="1"/>
        <v>0</v>
      </c>
      <c r="AQ7" s="111">
        <f t="shared" si="0"/>
        <v>15263.250999270811</v>
      </c>
    </row>
    <row r="8" spans="1:47" s="49" customFormat="1" ht="12.75" customHeight="1" thickBot="1">
      <c r="A8" s="183" t="s">
        <v>67</v>
      </c>
      <c r="B8" s="184"/>
      <c r="C8" s="187">
        <f t="shared" ref="C8:AP8" si="6">C7-C27</f>
        <v>1747.4359419599998</v>
      </c>
      <c r="D8" s="185">
        <f t="shared" si="6"/>
        <v>1693.7860005599998</v>
      </c>
      <c r="E8" s="188">
        <f t="shared" si="6"/>
        <v>28.091655000000003</v>
      </c>
      <c r="F8" s="189">
        <f t="shared" si="6"/>
        <v>0</v>
      </c>
      <c r="G8" s="189">
        <f t="shared" si="6"/>
        <v>25.5582864</v>
      </c>
      <c r="H8" s="190">
        <f t="shared" si="6"/>
        <v>886.70799999999986</v>
      </c>
      <c r="I8" s="185">
        <f t="shared" si="6"/>
        <v>714.24</v>
      </c>
      <c r="J8" s="188">
        <f t="shared" si="6"/>
        <v>177.78399999999999</v>
      </c>
      <c r="K8" s="185">
        <f t="shared" si="6"/>
        <v>-5.3159999999999998</v>
      </c>
      <c r="L8" s="190">
        <f t="shared" si="6"/>
        <v>8411.9077880249988</v>
      </c>
      <c r="M8" s="185">
        <f t="shared" si="6"/>
        <v>3251.8680000000004</v>
      </c>
      <c r="N8" s="185">
        <f t="shared" si="6"/>
        <v>20.234999999999999</v>
      </c>
      <c r="O8" s="188">
        <f t="shared" si="6"/>
        <v>0</v>
      </c>
      <c r="P8" s="188">
        <f t="shared" si="6"/>
        <v>922.29000000000008</v>
      </c>
      <c r="Q8" s="188">
        <f t="shared" si="6"/>
        <v>264.95560000000006</v>
      </c>
      <c r="R8" s="188">
        <f t="shared" si="6"/>
        <v>1049.0868</v>
      </c>
      <c r="S8" s="188">
        <f t="shared" si="6"/>
        <v>448.12949999999989</v>
      </c>
      <c r="T8" s="188">
        <f t="shared" si="6"/>
        <v>90.104000000000013</v>
      </c>
      <c r="U8" s="188">
        <f t="shared" si="6"/>
        <v>2141.2080000000001</v>
      </c>
      <c r="V8" s="188">
        <f t="shared" si="6"/>
        <v>255.560888025</v>
      </c>
      <c r="W8" s="188">
        <f t="shared" si="6"/>
        <v>-31.529999999999998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3333.8690833324799</v>
      </c>
      <c r="AB8" s="185">
        <f t="shared" si="6"/>
        <v>261.34315091333417</v>
      </c>
      <c r="AC8" s="185">
        <f t="shared" si="6"/>
        <v>78.431999999999988</v>
      </c>
      <c r="AD8" s="188">
        <f t="shared" si="6"/>
        <v>33.367999999999995</v>
      </c>
      <c r="AE8" s="188">
        <f t="shared" si="6"/>
        <v>125.26780449771886</v>
      </c>
      <c r="AF8" s="188">
        <f t="shared" si="6"/>
        <v>0</v>
      </c>
      <c r="AG8" s="188">
        <f t="shared" si="6"/>
        <v>19.175639999999998</v>
      </c>
      <c r="AH8" s="188">
        <f t="shared" si="6"/>
        <v>4.4894400000000001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0.16715999999999998</v>
      </c>
      <c r="AM8" s="218">
        <f t="shared" si="6"/>
        <v>0.44310641561533509</v>
      </c>
      <c r="AN8" s="185">
        <f t="shared" si="6"/>
        <v>0</v>
      </c>
      <c r="AO8" s="190">
        <f t="shared" si="6"/>
        <v>43.257999999999996</v>
      </c>
      <c r="AP8" s="185">
        <f t="shared" si="6"/>
        <v>0</v>
      </c>
      <c r="AQ8" s="186">
        <f t="shared" si="0"/>
        <v>14684.521964230811</v>
      </c>
    </row>
    <row r="9" spans="1:47" s="49" customFormat="1" ht="12.75" customHeight="1">
      <c r="A9" s="50" t="s">
        <v>5</v>
      </c>
      <c r="B9" s="51"/>
      <c r="C9" s="52">
        <f t="shared" ref="C9:AP9" si="8">SUM(C10:C14)</f>
        <v>1468.3882895431518</v>
      </c>
      <c r="D9" s="53">
        <f t="shared" si="8"/>
        <v>1468.3882895431518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679.0859999999999</v>
      </c>
      <c r="I9" s="53">
        <f t="shared" si="8"/>
        <v>679.0859999999999</v>
      </c>
      <c r="J9" s="54">
        <f t="shared" si="8"/>
        <v>0</v>
      </c>
      <c r="K9" s="55">
        <f t="shared" si="8"/>
        <v>0</v>
      </c>
      <c r="L9" s="56">
        <f t="shared" si="8"/>
        <v>4170.0496800000001</v>
      </c>
      <c r="M9" s="54">
        <f t="shared" si="8"/>
        <v>3251.8679999999999</v>
      </c>
      <c r="N9" s="54">
        <f t="shared" ref="N9" si="9">SUM(N10:N14)</f>
        <v>20.234999999999999</v>
      </c>
      <c r="O9" s="54">
        <f t="shared" si="8"/>
        <v>7.8326399999999996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870.26939999999991</v>
      </c>
      <c r="T9" s="54">
        <f t="shared" si="8"/>
        <v>0.19103999999999999</v>
      </c>
      <c r="U9" s="54">
        <f t="shared" si="8"/>
        <v>19.653600000000001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2068.7431696799999</v>
      </c>
      <c r="AB9" s="57">
        <f t="shared" si="8"/>
        <v>19.366679999999999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19.175639999999998</v>
      </c>
      <c r="AH9" s="120">
        <f t="shared" si="8"/>
        <v>0.19103999999999999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60.629999999999995</v>
      </c>
      <c r="AP9" s="57">
        <f t="shared" si="8"/>
        <v>0</v>
      </c>
      <c r="AQ9" s="59">
        <f t="shared" si="0"/>
        <v>8466.2638192231498</v>
      </c>
    </row>
    <row r="10" spans="1:47" ht="12.75" customHeight="1">
      <c r="A10" s="60" t="s">
        <v>220</v>
      </c>
      <c r="B10" s="61"/>
      <c r="C10" s="62">
        <f>SUM(D10:G10)</f>
        <v>1465.1600745599999</v>
      </c>
      <c r="D10" s="63">
        <v>1465.1600745599999</v>
      </c>
      <c r="E10" s="64"/>
      <c r="F10" s="65"/>
      <c r="G10" s="65"/>
      <c r="H10" s="66">
        <f>SUM(I10:K10)</f>
        <v>538.09799999999996</v>
      </c>
      <c r="I10" s="63">
        <v>538.09799999999996</v>
      </c>
      <c r="J10" s="64">
        <v>0</v>
      </c>
      <c r="K10" s="65"/>
      <c r="L10" s="66">
        <f>SUM(M10:Z10)</f>
        <v>889.92299999999989</v>
      </c>
      <c r="M10" s="64"/>
      <c r="N10" s="64"/>
      <c r="O10" s="64"/>
      <c r="P10" s="64"/>
      <c r="Q10" s="64"/>
      <c r="R10" s="64"/>
      <c r="S10" s="64">
        <v>870.26939999999991</v>
      </c>
      <c r="T10" s="64"/>
      <c r="U10" s="64">
        <v>19.653600000000001</v>
      </c>
      <c r="V10" s="64"/>
      <c r="W10" s="64"/>
      <c r="X10" s="64"/>
      <c r="Y10" s="64"/>
      <c r="Z10" s="65"/>
      <c r="AA10" s="66">
        <v>1969.89721104</v>
      </c>
      <c r="AB10" s="67">
        <f>SUM(AC10:AM10)</f>
        <v>19.175639999999998</v>
      </c>
      <c r="AC10" s="68"/>
      <c r="AD10" s="64"/>
      <c r="AE10" s="64">
        <v>0</v>
      </c>
      <c r="AF10" s="64">
        <v>0</v>
      </c>
      <c r="AG10" s="64">
        <v>19.175639999999998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4882.2539256</v>
      </c>
      <c r="AS10" s="49"/>
    </row>
    <row r="11" spans="1:47" ht="12.75" customHeight="1">
      <c r="A11" s="17" t="s">
        <v>221</v>
      </c>
      <c r="B11" s="18"/>
      <c r="C11" s="19">
        <f>SUM(D11:G11)</f>
        <v>3.2282149831518536</v>
      </c>
      <c r="D11" s="24">
        <v>3.2282149831518536</v>
      </c>
      <c r="E11" s="25"/>
      <c r="F11" s="22"/>
      <c r="G11" s="22"/>
      <c r="H11" s="23">
        <f>SUM(I11:K11)</f>
        <v>15.81</v>
      </c>
      <c r="I11" s="24">
        <v>15.81</v>
      </c>
      <c r="J11" s="25"/>
      <c r="K11" s="22"/>
      <c r="L11" s="23">
        <f>SUM(M11:Z11)</f>
        <v>8.0236799999999988</v>
      </c>
      <c r="M11" s="25"/>
      <c r="N11" s="25"/>
      <c r="O11" s="25">
        <v>7.8326399999999996</v>
      </c>
      <c r="P11" s="25"/>
      <c r="Q11" s="25"/>
      <c r="R11" s="25"/>
      <c r="S11" s="25">
        <v>0</v>
      </c>
      <c r="T11" s="25">
        <v>0.19103999999999999</v>
      </c>
      <c r="U11" s="25">
        <v>0</v>
      </c>
      <c r="V11" s="25"/>
      <c r="W11" s="25"/>
      <c r="X11" s="25"/>
      <c r="Y11" s="25"/>
      <c r="Z11" s="22"/>
      <c r="AA11" s="23">
        <v>98.845958639999992</v>
      </c>
      <c r="AB11" s="26">
        <f>SUM(AC11:AM11)</f>
        <v>0.19103999999999999</v>
      </c>
      <c r="AC11" s="27"/>
      <c r="AD11" s="25"/>
      <c r="AE11" s="25">
        <v>0</v>
      </c>
      <c r="AF11" s="25"/>
      <c r="AG11" s="25"/>
      <c r="AH11" s="25">
        <v>0.19103999999999999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126.09889362315185</v>
      </c>
    </row>
    <row r="12" spans="1:47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45.923999999999999</v>
      </c>
      <c r="AP12" s="26"/>
      <c r="AQ12" s="29">
        <f t="shared" si="0"/>
        <v>45.923999999999999</v>
      </c>
    </row>
    <row r="13" spans="1:47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125.178</v>
      </c>
      <c r="I13" s="24">
        <v>125.178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125.178</v>
      </c>
    </row>
    <row r="14" spans="1:47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3272.1030000000001</v>
      </c>
      <c r="M14" s="76">
        <v>3251.8679999999999</v>
      </c>
      <c r="N14" s="76">
        <v>20.234999999999999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14.706</v>
      </c>
      <c r="AP14" s="79"/>
      <c r="AQ14" s="82">
        <f t="shared" si="0"/>
        <v>3286.8090000000002</v>
      </c>
    </row>
    <row r="15" spans="1:47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120.93900000000001</v>
      </c>
      <c r="I15" s="85">
        <f t="shared" si="13"/>
        <v>0</v>
      </c>
      <c r="J15" s="86">
        <f t="shared" si="13"/>
        <v>0</v>
      </c>
      <c r="K15" s="87">
        <f t="shared" si="13"/>
        <v>120.93900000000001</v>
      </c>
      <c r="L15" s="88">
        <f t="shared" si="13"/>
        <v>3251.6230999999998</v>
      </c>
      <c r="M15" s="86">
        <f t="shared" si="13"/>
        <v>0</v>
      </c>
      <c r="N15" s="86">
        <f t="shared" si="13"/>
        <v>0</v>
      </c>
      <c r="O15" s="86">
        <f t="shared" si="13"/>
        <v>99.114400000000003</v>
      </c>
      <c r="P15" s="86">
        <f t="shared" si="13"/>
        <v>702.9</v>
      </c>
      <c r="Q15" s="86">
        <f t="shared" si="13"/>
        <v>331.45840000000004</v>
      </c>
      <c r="R15" s="86">
        <f t="shared" si="13"/>
        <v>0</v>
      </c>
      <c r="S15" s="86">
        <f t="shared" si="13"/>
        <v>1031.1903</v>
      </c>
      <c r="T15" s="86">
        <f t="shared" si="13"/>
        <v>67.578000000000003</v>
      </c>
      <c r="U15" s="86">
        <f t="shared" si="13"/>
        <v>987.85199999999998</v>
      </c>
      <c r="V15" s="86">
        <f t="shared" si="13"/>
        <v>0</v>
      </c>
      <c r="W15" s="86">
        <f t="shared" si="13"/>
        <v>31.529999999999998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2054.9699999999998</v>
      </c>
      <c r="AP15" s="89">
        <f t="shared" si="13"/>
        <v>0</v>
      </c>
      <c r="AQ15" s="91">
        <f t="shared" si="0"/>
        <v>5427.5320999999994</v>
      </c>
    </row>
    <row r="16" spans="1:47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1970.6039999999998</v>
      </c>
      <c r="AP16" s="67"/>
      <c r="AQ16" s="92">
        <f>C16+H16+L16+AA16+AO16+AP16</f>
        <v>1970.6039999999998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54.093999999999994</v>
      </c>
      <c r="AP17" s="26"/>
      <c r="AQ17" s="29">
        <f>C17+H17+L17+AA17+AO17+AP17</f>
        <v>54.093999999999994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30.271999999999998</v>
      </c>
      <c r="AP18" s="26"/>
      <c r="AQ18" s="29">
        <f t="shared" si="0"/>
        <v>30.271999999999998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120.93900000000001</v>
      </c>
      <c r="I19" s="24"/>
      <c r="J19" s="25"/>
      <c r="K19" s="22">
        <v>120.93900000000001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120.93900000000001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3251.6230999999998</v>
      </c>
      <c r="M20" s="76"/>
      <c r="N20" s="76"/>
      <c r="O20" s="76">
        <v>99.114400000000003</v>
      </c>
      <c r="P20" s="76">
        <v>702.9</v>
      </c>
      <c r="Q20" s="76">
        <v>331.45840000000004</v>
      </c>
      <c r="R20" s="76">
        <v>0</v>
      </c>
      <c r="S20" s="76">
        <v>1031.1903</v>
      </c>
      <c r="T20" s="76">
        <v>67.578000000000003</v>
      </c>
      <c r="U20" s="76">
        <v>987.85199999999998</v>
      </c>
      <c r="V20" s="76"/>
      <c r="W20" s="76">
        <v>31.529999999999998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3251.6230999999998</v>
      </c>
    </row>
    <row r="21" spans="1:43" ht="12.75" customHeight="1">
      <c r="A21" s="93" t="s">
        <v>7</v>
      </c>
      <c r="B21" s="94"/>
      <c r="C21" s="95">
        <f>SUM(C22:C24)</f>
        <v>11.581309124999997</v>
      </c>
      <c r="D21" s="96">
        <f>SUM(D22:D24)</f>
        <v>-10.64</v>
      </c>
      <c r="E21" s="97">
        <f>SUM(E22:E24)</f>
        <v>22.221309124999998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-11.806209124999969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192.11920000000001</v>
      </c>
      <c r="R21" s="97">
        <f t="shared" si="15"/>
        <v>-191.70059999999998</v>
      </c>
      <c r="S21" s="97">
        <f t="shared" si="15"/>
        <v>12.803699999999999</v>
      </c>
      <c r="T21" s="97">
        <f t="shared" si="15"/>
        <v>0</v>
      </c>
      <c r="U21" s="97">
        <f t="shared" si="15"/>
        <v>-13.447199999999995</v>
      </c>
      <c r="V21" s="97">
        <f t="shared" si="15"/>
        <v>-11.581309124999999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-111.79999999999998</v>
      </c>
      <c r="AC21" s="101">
        <f t="shared" si="17"/>
        <v>-78.431999999999988</v>
      </c>
      <c r="AD21" s="97">
        <f t="shared" si="17"/>
        <v>-33.367999999999995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111.79999999999998</v>
      </c>
      <c r="AP21" s="100">
        <f t="shared" si="17"/>
        <v>0</v>
      </c>
      <c r="AQ21" s="102">
        <f t="shared" si="17"/>
        <v>-0.22489999999997146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-111.79999999999998</v>
      </c>
      <c r="AC22" s="68">
        <f>-AC2</f>
        <v>-78.431999999999988</v>
      </c>
      <c r="AD22" s="64">
        <f>-AD2</f>
        <v>-33.367999999999995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111.79999999999998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11.581309124999997</v>
      </c>
      <c r="D24" s="207">
        <v>-10.64</v>
      </c>
      <c r="E24" s="36">
        <f>-D24-V24</f>
        <v>22.221309124999998</v>
      </c>
      <c r="F24" s="33"/>
      <c r="G24" s="33">
        <v>0</v>
      </c>
      <c r="H24" s="34"/>
      <c r="I24" s="39"/>
      <c r="J24" s="36"/>
      <c r="K24" s="33"/>
      <c r="L24" s="34">
        <f>SUM(N24:Z24)</f>
        <v>-11.806209124999969</v>
      </c>
      <c r="M24" s="36"/>
      <c r="N24" s="36">
        <v>0</v>
      </c>
      <c r="O24" s="36"/>
      <c r="P24" s="36">
        <v>0</v>
      </c>
      <c r="Q24" s="36">
        <v>192.11920000000001</v>
      </c>
      <c r="R24" s="36">
        <v>-191.70059999999998</v>
      </c>
      <c r="S24" s="36">
        <v>12.803699999999999</v>
      </c>
      <c r="T24" s="36"/>
      <c r="U24" s="36">
        <v>-13.447199999999995</v>
      </c>
      <c r="V24" s="33">
        <v>-11.581309124999999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-0.22489999999997146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14.321999999999999</v>
      </c>
      <c r="I25" s="104">
        <v>14.321999999999999</v>
      </c>
      <c r="J25" s="105"/>
      <c r="K25" s="104"/>
      <c r="L25" s="88">
        <f>SUM(O25:Z25)</f>
        <v>123.56926000000001</v>
      </c>
      <c r="M25" s="105"/>
      <c r="N25" s="105"/>
      <c r="O25" s="105">
        <v>91.281760000000006</v>
      </c>
      <c r="P25" s="105"/>
      <c r="Q25" s="105"/>
      <c r="R25" s="105"/>
      <c r="S25" s="105">
        <v>21.6678</v>
      </c>
      <c r="T25" s="105">
        <v>3.3789000000000002</v>
      </c>
      <c r="U25" s="105">
        <v>7.2408000000000001</v>
      </c>
      <c r="V25" s="105"/>
      <c r="W25" s="105"/>
      <c r="X25" s="105"/>
      <c r="Y25" s="105"/>
      <c r="Z25" s="104"/>
      <c r="AA25" s="88">
        <v>47.279773199999994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278.20999999999998</v>
      </c>
      <c r="AP25" s="89"/>
      <c r="AQ25" s="107">
        <f>C25+H25+L25+AA25+AB25+AN25+AO25+AP25</f>
        <v>463.38103319999999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290.62896154184801</v>
      </c>
      <c r="D26" s="108">
        <f t="shared" si="20"/>
        <v>214.75771101684802</v>
      </c>
      <c r="E26" s="46">
        <f t="shared" si="20"/>
        <v>50.312964125000001</v>
      </c>
      <c r="F26" s="46">
        <f t="shared" si="20"/>
        <v>0</v>
      </c>
      <c r="G26" s="46">
        <f t="shared" si="20"/>
        <v>25.5582864</v>
      </c>
      <c r="H26" s="47">
        <f t="shared" si="20"/>
        <v>314.23899999999998</v>
      </c>
      <c r="I26" s="108">
        <f t="shared" si="20"/>
        <v>20.832000000000111</v>
      </c>
      <c r="J26" s="46">
        <f t="shared" si="20"/>
        <v>177.78399999999999</v>
      </c>
      <c r="K26" s="109">
        <f t="shared" si="20"/>
        <v>115.623</v>
      </c>
      <c r="L26" s="47">
        <f t="shared" si="20"/>
        <v>7584.5735388999983</v>
      </c>
      <c r="M26" s="46">
        <f t="shared" si="20"/>
        <v>4.5474735088646412E-13</v>
      </c>
      <c r="N26" s="46">
        <f t="shared" si="20"/>
        <v>0</v>
      </c>
      <c r="O26" s="46">
        <f t="shared" si="20"/>
        <v>0</v>
      </c>
      <c r="P26" s="46">
        <f t="shared" si="20"/>
        <v>1625.19</v>
      </c>
      <c r="Q26" s="46">
        <f t="shared" si="20"/>
        <v>788.53320000000008</v>
      </c>
      <c r="R26" s="46">
        <f t="shared" si="20"/>
        <v>857.38620000000003</v>
      </c>
      <c r="S26" s="46">
        <f t="shared" si="20"/>
        <v>600.18630000000007</v>
      </c>
      <c r="T26" s="46">
        <f t="shared" si="20"/>
        <v>154.11206000000004</v>
      </c>
      <c r="U26" s="46">
        <f t="shared" si="20"/>
        <v>3088.7183999999997</v>
      </c>
      <c r="V26" s="46">
        <f t="shared" si="20"/>
        <v>243.97957890000001</v>
      </c>
      <c r="W26" s="46">
        <f t="shared" si="20"/>
        <v>0</v>
      </c>
      <c r="X26" s="46">
        <f t="shared" si="20"/>
        <v>136.86079999999998</v>
      </c>
      <c r="Y26" s="46">
        <f t="shared" si="20"/>
        <v>70.417000000000002</v>
      </c>
      <c r="Z26" s="109">
        <f t="shared" si="20"/>
        <v>19.190000000000001</v>
      </c>
      <c r="AA26" s="47">
        <f t="shared" si="20"/>
        <v>1570.1073754924801</v>
      </c>
      <c r="AB26" s="45">
        <f t="shared" si="20"/>
        <v>130.17647091333419</v>
      </c>
      <c r="AC26" s="110">
        <f t="shared" si="20"/>
        <v>0</v>
      </c>
      <c r="AD26" s="110">
        <f t="shared" si="20"/>
        <v>0</v>
      </c>
      <c r="AE26" s="110">
        <f t="shared" si="20"/>
        <v>125.26780449771886</v>
      </c>
      <c r="AF26" s="110">
        <f t="shared" si="20"/>
        <v>0</v>
      </c>
      <c r="AG26" s="110">
        <f t="shared" si="20"/>
        <v>0</v>
      </c>
      <c r="AH26" s="110">
        <f t="shared" si="20"/>
        <v>4.2984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0.16715999999999998</v>
      </c>
      <c r="AM26" s="226">
        <f t="shared" si="20"/>
        <v>0.44310641561533509</v>
      </c>
      <c r="AN26" s="45">
        <f t="shared" si="20"/>
        <v>0</v>
      </c>
      <c r="AO26" s="47">
        <f t="shared" si="20"/>
        <v>1871.1879999999996</v>
      </c>
      <c r="AP26" s="45">
        <f t="shared" si="20"/>
        <v>0</v>
      </c>
      <c r="AQ26" s="48">
        <f>C26+H26+L26+AA26+AB26+AN26+AO26+AP26</f>
        <v>11760.913346847661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226.46779999999998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136.86079999999998</v>
      </c>
      <c r="Y27" s="54">
        <f t="shared" si="23"/>
        <v>70.417000000000002</v>
      </c>
      <c r="Z27" s="55">
        <f t="shared" si="23"/>
        <v>19.190000000000001</v>
      </c>
      <c r="AA27" s="56">
        <f t="shared" si="23"/>
        <v>352.26123503999997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578.72903503999999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226.46779999999998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136.86079999999998</v>
      </c>
      <c r="Y28" s="97">
        <f>Y26</f>
        <v>70.417000000000002</v>
      </c>
      <c r="Z28" s="98">
        <f>Z26</f>
        <v>19.190000000000001</v>
      </c>
      <c r="AA28" s="115">
        <v>352.26123503999997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578.72903503999999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374.11270439999998</v>
      </c>
      <c r="D29" s="53">
        <f t="shared" si="25"/>
        <v>292.18311799999998</v>
      </c>
      <c r="E29" s="54">
        <f t="shared" si="25"/>
        <v>56.371300000000005</v>
      </c>
      <c r="F29" s="55">
        <f t="shared" si="25"/>
        <v>0</v>
      </c>
      <c r="G29" s="55">
        <f t="shared" si="25"/>
        <v>25.5582864</v>
      </c>
      <c r="H29" s="56">
        <f t="shared" si="25"/>
        <v>293.40699999999998</v>
      </c>
      <c r="I29" s="53">
        <f t="shared" si="25"/>
        <v>0</v>
      </c>
      <c r="J29" s="53">
        <f t="shared" si="25"/>
        <v>177.78399999999999</v>
      </c>
      <c r="K29" s="53">
        <f t="shared" si="25"/>
        <v>115.623</v>
      </c>
      <c r="L29" s="56">
        <f t="shared" si="25"/>
        <v>7439.5404921521804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1687.9370711886791</v>
      </c>
      <c r="Q29" s="54">
        <f t="shared" si="25"/>
        <v>767.42120000000011</v>
      </c>
      <c r="R29" s="54">
        <f t="shared" si="25"/>
        <v>801.56165589849957</v>
      </c>
      <c r="S29" s="54">
        <f t="shared" si="25"/>
        <v>547.60440000000006</v>
      </c>
      <c r="T29" s="54">
        <f t="shared" si="25"/>
        <v>148.92087344000001</v>
      </c>
      <c r="U29" s="54">
        <f t="shared" si="25"/>
        <v>3241.8368</v>
      </c>
      <c r="V29" s="54">
        <f t="shared" si="25"/>
        <v>243.20749162499999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1199.41999584</v>
      </c>
      <c r="AB29" s="57">
        <f t="shared" si="25"/>
        <v>130.17647091333419</v>
      </c>
      <c r="AC29" s="58">
        <f t="shared" si="25"/>
        <v>0</v>
      </c>
      <c r="AD29" s="54">
        <f t="shared" si="25"/>
        <v>0</v>
      </c>
      <c r="AE29" s="54">
        <f t="shared" si="25"/>
        <v>125.26780449771884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4.2984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0.16715999999999998</v>
      </c>
      <c r="AM29" s="217">
        <f t="shared" si="25"/>
        <v>0.44310641561533515</v>
      </c>
      <c r="AN29" s="53">
        <f t="shared" si="25"/>
        <v>0</v>
      </c>
      <c r="AO29" s="56">
        <f t="shared" si="25"/>
        <v>1872.0479999999998</v>
      </c>
      <c r="AP29" s="57">
        <f t="shared" si="25"/>
        <v>0</v>
      </c>
      <c r="AQ29" s="48">
        <f t="shared" si="25"/>
        <v>11308.704663305512</v>
      </c>
    </row>
    <row r="30" spans="1:43" s="49" customFormat="1" ht="12.75" customHeight="1">
      <c r="A30" s="164" t="s">
        <v>43</v>
      </c>
      <c r="B30" s="117"/>
      <c r="C30" s="118">
        <f>SUM(C31:C44)</f>
        <v>122.142618</v>
      </c>
      <c r="D30" s="120">
        <v>122.14261799999998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1000.1192164789782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44.954860589130028</v>
      </c>
      <c r="R30" s="120">
        <f>SUM(R31:R44)</f>
        <v>0</v>
      </c>
      <c r="S30" s="120">
        <v>515.8062000000001</v>
      </c>
      <c r="T30" s="120">
        <v>49.608945322258691</v>
      </c>
      <c r="U30" s="120">
        <v>191.81595544258954</v>
      </c>
      <c r="V30" s="120">
        <v>196.882255125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449.25384178084994</v>
      </c>
      <c r="AB30" s="123">
        <f t="shared" ref="AB30:AN30" si="31">SUM(AB31:AB44)</f>
        <v>113.28671999999999</v>
      </c>
      <c r="AC30" s="176">
        <f t="shared" si="31"/>
        <v>0</v>
      </c>
      <c r="AD30" s="120">
        <f t="shared" si="31"/>
        <v>0</v>
      </c>
      <c r="AE30" s="120">
        <f t="shared" si="31"/>
        <v>108.98831999999999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4.2984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672.49325302264504</v>
      </c>
      <c r="AP30" s="123">
        <f>SUM(AP31:AP44)</f>
        <v>0</v>
      </c>
      <c r="AQ30" s="59">
        <f t="shared" ref="AQ30" si="35">C30+H30+L30+AA30+AB30+AN30+AO30+AP30</f>
        <v>2357.2956492824733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74.27708703451772</v>
      </c>
      <c r="M31" s="127"/>
      <c r="N31" s="127"/>
      <c r="O31" s="127"/>
      <c r="P31" s="127"/>
      <c r="Q31" s="127">
        <v>0.7795557350101997</v>
      </c>
      <c r="R31" s="127"/>
      <c r="S31" s="127">
        <v>9.2086809302329495</v>
      </c>
      <c r="T31" s="127">
        <v>0.4004922033663999</v>
      </c>
      <c r="U31" s="127">
        <v>29.984133907776396</v>
      </c>
      <c r="V31" s="127">
        <v>33.904224258131777</v>
      </c>
      <c r="W31" s="127"/>
      <c r="X31" s="127"/>
      <c r="Y31" s="127"/>
      <c r="Z31" s="128"/>
      <c r="AA31" s="70">
        <v>33.588995392594541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43.710092800248127</v>
      </c>
      <c r="AP31" s="131"/>
      <c r="AQ31" s="71">
        <f t="shared" si="24"/>
        <v>151.57617522736038</v>
      </c>
    </row>
    <row r="32" spans="1:43" ht="12.75" customHeight="1">
      <c r="A32" s="166" t="s">
        <v>110</v>
      </c>
      <c r="B32" s="133" t="s">
        <v>15</v>
      </c>
      <c r="C32" s="19">
        <f t="shared" si="36"/>
        <v>15.311822908847128</v>
      </c>
      <c r="D32" s="127">
        <v>15.311822908847128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199.69383553308228</v>
      </c>
      <c r="M32" s="25"/>
      <c r="N32" s="25"/>
      <c r="O32" s="25"/>
      <c r="P32" s="127"/>
      <c r="Q32" s="127">
        <v>8.5562457955376754</v>
      </c>
      <c r="R32" s="25"/>
      <c r="S32" s="127">
        <v>101.07261604678303</v>
      </c>
      <c r="T32" s="127">
        <v>7.6889713413648595</v>
      </c>
      <c r="U32" s="127">
        <v>27.649582973592761</v>
      </c>
      <c r="V32" s="127">
        <v>54.72641937580395</v>
      </c>
      <c r="W32" s="25"/>
      <c r="X32" s="25"/>
      <c r="Y32" s="25"/>
      <c r="Z32" s="22"/>
      <c r="AA32" s="28">
        <v>152.17585434339307</v>
      </c>
      <c r="AB32" s="26">
        <f t="shared" si="39"/>
        <v>4.2984</v>
      </c>
      <c r="AC32" s="27"/>
      <c r="AD32" s="25"/>
      <c r="AE32" s="25">
        <v>0</v>
      </c>
      <c r="AF32" s="25"/>
      <c r="AG32" s="127"/>
      <c r="AH32" s="127">
        <v>4.2984</v>
      </c>
      <c r="AI32" s="25"/>
      <c r="AJ32" s="25"/>
      <c r="AK32" s="25"/>
      <c r="AL32" s="25"/>
      <c r="AM32" s="229"/>
      <c r="AN32" s="212"/>
      <c r="AO32" s="130">
        <v>158.04939155690042</v>
      </c>
      <c r="AP32" s="26"/>
      <c r="AQ32" s="29">
        <f t="shared" si="24"/>
        <v>529.52930434222287</v>
      </c>
    </row>
    <row r="33" spans="1:43" ht="12.75" customHeight="1">
      <c r="A33" s="166" t="s">
        <v>16</v>
      </c>
      <c r="B33" s="133" t="s">
        <v>17</v>
      </c>
      <c r="C33" s="19">
        <f t="shared" si="36"/>
        <v>6.7698201099959334</v>
      </c>
      <c r="D33" s="127">
        <v>6.7698201099959334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21.240085510268472</v>
      </c>
      <c r="M33" s="25"/>
      <c r="N33" s="25"/>
      <c r="O33" s="25"/>
      <c r="P33" s="127"/>
      <c r="Q33" s="127">
        <v>0.63156078496806189</v>
      </c>
      <c r="R33" s="25"/>
      <c r="S33" s="127">
        <v>7.4604566365511387</v>
      </c>
      <c r="T33" s="127">
        <v>9.0086196644627279</v>
      </c>
      <c r="U33" s="127">
        <v>4.1394484242865435</v>
      </c>
      <c r="V33" s="127">
        <v>0</v>
      </c>
      <c r="W33" s="25"/>
      <c r="X33" s="25"/>
      <c r="Y33" s="25"/>
      <c r="Z33" s="22"/>
      <c r="AA33" s="28">
        <v>1.7338294577851237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12.76354786856114</v>
      </c>
      <c r="AP33" s="26"/>
      <c r="AQ33" s="29">
        <f t="shared" si="24"/>
        <v>42.507282946610673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7.5275357527575295</v>
      </c>
      <c r="M34" s="25"/>
      <c r="N34" s="25"/>
      <c r="O34" s="25"/>
      <c r="P34" s="127"/>
      <c r="Q34" s="127">
        <v>0.48150119408243597</v>
      </c>
      <c r="R34" s="25"/>
      <c r="S34" s="127">
        <v>5.6878432993290842</v>
      </c>
      <c r="T34" s="127">
        <v>7.8278752802142092E-3</v>
      </c>
      <c r="U34" s="127">
        <v>1.3503633840657947</v>
      </c>
      <c r="V34" s="127">
        <v>0</v>
      </c>
      <c r="W34" s="25"/>
      <c r="X34" s="25"/>
      <c r="Y34" s="25"/>
      <c r="Z34" s="22"/>
      <c r="AA34" s="28">
        <v>1.4986404573806813</v>
      </c>
      <c r="AB34" s="26">
        <f t="shared" si="39"/>
        <v>108.98831999999999</v>
      </c>
      <c r="AC34" s="27"/>
      <c r="AD34" s="25"/>
      <c r="AE34" s="25">
        <v>108.98831999999999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28.302240952587869</v>
      </c>
      <c r="AP34" s="26"/>
      <c r="AQ34" s="29">
        <f t="shared" si="24"/>
        <v>146.31673716272607</v>
      </c>
    </row>
    <row r="35" spans="1:43" ht="12.75" customHeight="1">
      <c r="A35" s="166" t="s">
        <v>20</v>
      </c>
      <c r="B35" s="133" t="s">
        <v>21</v>
      </c>
      <c r="C35" s="305">
        <f t="shared" si="36"/>
        <v>8.7513304080116969E-2</v>
      </c>
      <c r="D35" s="304">
        <v>8.7513304080116969E-2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6.3054455668680944</v>
      </c>
      <c r="M35" s="25"/>
      <c r="N35" s="25"/>
      <c r="O35" s="25"/>
      <c r="P35" s="127"/>
      <c r="Q35" s="127">
        <v>0.20412347245431783</v>
      </c>
      <c r="R35" s="25"/>
      <c r="S35" s="127">
        <v>2.411255339143151</v>
      </c>
      <c r="T35" s="127">
        <v>0.18473785661305536</v>
      </c>
      <c r="U35" s="127">
        <v>3.5053288986575701</v>
      </c>
      <c r="V35" s="127">
        <v>0</v>
      </c>
      <c r="W35" s="25"/>
      <c r="X35" s="25"/>
      <c r="Y35" s="25"/>
      <c r="Z35" s="22"/>
      <c r="AA35" s="28">
        <v>26.864297406517821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27.731424870578284</v>
      </c>
      <c r="AP35" s="26"/>
      <c r="AQ35" s="29">
        <f t="shared" si="24"/>
        <v>60.988681148044321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49.507247861050359</v>
      </c>
      <c r="M36" s="25"/>
      <c r="N36" s="25"/>
      <c r="O36" s="25"/>
      <c r="P36" s="127"/>
      <c r="Q36" s="127">
        <v>2.9597601865932703</v>
      </c>
      <c r="R36" s="25"/>
      <c r="S36" s="127">
        <v>34.962846098473712</v>
      </c>
      <c r="T36" s="127">
        <v>1.8704376359660946</v>
      </c>
      <c r="U36" s="127">
        <v>9.7142039400172848</v>
      </c>
      <c r="V36" s="127">
        <v>0</v>
      </c>
      <c r="W36" s="25"/>
      <c r="X36" s="25"/>
      <c r="Y36" s="25"/>
      <c r="Z36" s="22"/>
      <c r="AA36" s="130">
        <v>110.12601740319428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108.93169369792292</v>
      </c>
      <c r="AP36" s="26"/>
      <c r="AQ36" s="29">
        <f t="shared" si="24"/>
        <v>268.56495896216757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6.3202539368293502</v>
      </c>
      <c r="M37" s="25"/>
      <c r="N37" s="25"/>
      <c r="O37" s="25"/>
      <c r="P37" s="127"/>
      <c r="Q37" s="127">
        <v>6.5193799954179982E-2</v>
      </c>
      <c r="R37" s="25"/>
      <c r="S37" s="127">
        <v>0.77011671577225205</v>
      </c>
      <c r="T37" s="127">
        <v>1.3882534686143362</v>
      </c>
      <c r="U37" s="127">
        <v>4.0966899524885818</v>
      </c>
      <c r="V37" s="127">
        <v>0</v>
      </c>
      <c r="W37" s="25"/>
      <c r="X37" s="25"/>
      <c r="Y37" s="25"/>
      <c r="Z37" s="22"/>
      <c r="AA37" s="28">
        <v>6.2141503909999161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29.735991857786551</v>
      </c>
      <c r="AP37" s="26"/>
      <c r="AQ37" s="29">
        <f t="shared" si="24"/>
        <v>42.270396185615816</v>
      </c>
    </row>
    <row r="38" spans="1:43" ht="12.75" customHeight="1">
      <c r="A38" s="166" t="s">
        <v>26</v>
      </c>
      <c r="B38" s="133" t="s">
        <v>27</v>
      </c>
      <c r="C38" s="19">
        <f t="shared" si="36"/>
        <v>95.419434998470493</v>
      </c>
      <c r="D38" s="127">
        <v>95.419434998470493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105.88217301764546</v>
      </c>
      <c r="M38" s="25"/>
      <c r="N38" s="25"/>
      <c r="O38" s="25"/>
      <c r="P38" s="127"/>
      <c r="Q38" s="127">
        <v>1.4354782317133574</v>
      </c>
      <c r="R38" s="25"/>
      <c r="S38" s="127">
        <v>16.95691587461717</v>
      </c>
      <c r="T38" s="127">
        <v>2.4587332247982969</v>
      </c>
      <c r="U38" s="127">
        <v>19.403627311516644</v>
      </c>
      <c r="V38" s="127">
        <v>65.627418374999991</v>
      </c>
      <c r="W38" s="25"/>
      <c r="X38" s="25"/>
      <c r="Y38" s="25"/>
      <c r="Z38" s="22"/>
      <c r="AA38" s="28">
        <v>48.345356247871827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49.294881866214332</v>
      </c>
      <c r="AP38" s="26"/>
      <c r="AQ38" s="29">
        <f t="shared" si="24"/>
        <v>298.94184613020212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361.36073707487208</v>
      </c>
      <c r="M39" s="25"/>
      <c r="N39" s="25"/>
      <c r="O39" s="25"/>
      <c r="P39" s="127"/>
      <c r="Q39" s="127">
        <v>27.384496728797675</v>
      </c>
      <c r="R39" s="25"/>
      <c r="S39" s="127">
        <v>323.48564892182634</v>
      </c>
      <c r="T39" s="127">
        <v>7.2364752356637441</v>
      </c>
      <c r="U39" s="127">
        <v>3.2541161885843328</v>
      </c>
      <c r="V39" s="127">
        <v>0</v>
      </c>
      <c r="W39" s="25"/>
      <c r="X39" s="25"/>
      <c r="Y39" s="25"/>
      <c r="Z39" s="22"/>
      <c r="AA39" s="28">
        <v>7.3227417659336238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38.94762734463766</v>
      </c>
      <c r="AP39" s="26"/>
      <c r="AQ39" s="29">
        <f t="shared" si="24"/>
        <v>407.6311061854434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52.769387576976605</v>
      </c>
      <c r="M40" s="25"/>
      <c r="N40" s="25"/>
      <c r="O40" s="25"/>
      <c r="P40" s="127"/>
      <c r="Q40" s="127">
        <v>0.25900071356188575</v>
      </c>
      <c r="R40" s="25"/>
      <c r="S40" s="127">
        <v>3.0595053371813861</v>
      </c>
      <c r="T40" s="127">
        <v>4.6158757169162179</v>
      </c>
      <c r="U40" s="127">
        <v>2.2108126932528545</v>
      </c>
      <c r="V40" s="127">
        <v>42.624193116064262</v>
      </c>
      <c r="W40" s="25"/>
      <c r="X40" s="25"/>
      <c r="Y40" s="25"/>
      <c r="Z40" s="22"/>
      <c r="AA40" s="28">
        <v>13.402724278859779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16.329863881221556</v>
      </c>
      <c r="AP40" s="26"/>
      <c r="AQ40" s="29">
        <f t="shared" si="24"/>
        <v>82.501975737057947</v>
      </c>
    </row>
    <row r="41" spans="1:43" ht="12.75" customHeight="1">
      <c r="A41" s="166" t="s">
        <v>32</v>
      </c>
      <c r="B41" s="133" t="s">
        <v>33</v>
      </c>
      <c r="C41" s="305">
        <f t="shared" si="36"/>
        <v>4.554026678606327</v>
      </c>
      <c r="D41" s="304">
        <v>4.554026678606327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41.345975770701308</v>
      </c>
      <c r="M41" s="25"/>
      <c r="N41" s="25"/>
      <c r="O41" s="25"/>
      <c r="P41" s="127"/>
      <c r="Q41" s="127">
        <v>0.46595946283742568</v>
      </c>
      <c r="R41" s="25"/>
      <c r="S41" s="127">
        <v>5.5042530341162195</v>
      </c>
      <c r="T41" s="127">
        <v>13.085440832963352</v>
      </c>
      <c r="U41" s="127">
        <v>22.290322440784312</v>
      </c>
      <c r="V41" s="127">
        <v>0</v>
      </c>
      <c r="W41" s="25"/>
      <c r="X41" s="25"/>
      <c r="Y41" s="25"/>
      <c r="Z41" s="22"/>
      <c r="AA41" s="130">
        <v>30.73364850662816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104.48816053313686</v>
      </c>
      <c r="AP41" s="26"/>
      <c r="AQ41" s="29">
        <f t="shared" si="24"/>
        <v>181.12181148907266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2.6459402001174763</v>
      </c>
      <c r="M42" s="25"/>
      <c r="N42" s="25"/>
      <c r="O42" s="25"/>
      <c r="P42" s="127"/>
      <c r="Q42" s="127">
        <v>7.3550691236699425E-2</v>
      </c>
      <c r="R42" s="25"/>
      <c r="S42" s="127">
        <v>0.86883441090710989</v>
      </c>
      <c r="T42" s="127">
        <v>0.57426165781540073</v>
      </c>
      <c r="U42" s="127">
        <v>1.1292934401582664</v>
      </c>
      <c r="V42" s="127">
        <v>0</v>
      </c>
      <c r="W42" s="25"/>
      <c r="X42" s="25"/>
      <c r="Y42" s="25"/>
      <c r="Z42" s="22"/>
      <c r="AA42" s="194">
        <v>10.124666817432788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9.4977806643393592</v>
      </c>
      <c r="AP42" s="26"/>
      <c r="AQ42" s="29">
        <f t="shared" si="24"/>
        <v>22.268387681889621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8.0836295790492194</v>
      </c>
      <c r="M43" s="25"/>
      <c r="N43" s="25"/>
      <c r="O43" s="25"/>
      <c r="P43" s="25"/>
      <c r="Q43" s="25">
        <v>0.36885864534991741</v>
      </c>
      <c r="R43" s="25"/>
      <c r="S43" s="25">
        <v>4.35722735506641</v>
      </c>
      <c r="T43" s="25">
        <v>0.41524391010804573</v>
      </c>
      <c r="U43" s="25">
        <v>1.8912996685248455</v>
      </c>
      <c r="V43" s="25">
        <v>0</v>
      </c>
      <c r="W43" s="25">
        <v>1.0510000000000019</v>
      </c>
      <c r="X43" s="25"/>
      <c r="Y43" s="25"/>
      <c r="Z43" s="22"/>
      <c r="AA43" s="28">
        <v>7.1229193122583272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23.135191552071792</v>
      </c>
      <c r="AP43" s="26"/>
      <c r="AQ43" s="29">
        <f t="shared" si="24"/>
        <v>38.341740443379337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63.15988206424224</v>
      </c>
      <c r="M44" s="76"/>
      <c r="N44" s="76"/>
      <c r="O44" s="76"/>
      <c r="P44" s="76"/>
      <c r="Q44" s="76">
        <v>1.2895751470329233</v>
      </c>
      <c r="R44" s="76"/>
      <c r="S44" s="76">
        <v>0</v>
      </c>
      <c r="T44" s="76">
        <v>0.67357469832595751</v>
      </c>
      <c r="U44" s="76">
        <v>61.196732218883362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21.575363576438225</v>
      </c>
      <c r="AP44" s="79"/>
      <c r="AQ44" s="82">
        <f>C44+H44+L44+AA44+AB44+AN44+AO44+AP44</f>
        <v>84.735245640680461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4497.5185363329574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1687.9370711886791</v>
      </c>
      <c r="Q45" s="307">
        <f t="shared" si="40"/>
        <v>0</v>
      </c>
      <c r="R45" s="307">
        <f t="shared" si="40"/>
        <v>801.56165589849957</v>
      </c>
      <c r="S45" s="307">
        <f t="shared" si="40"/>
        <v>17.728200000000001</v>
      </c>
      <c r="T45" s="307">
        <f t="shared" si="40"/>
        <v>1.3755734399999999</v>
      </c>
      <c r="U45" s="307">
        <f>SUM(U46:U55)</f>
        <v>1988.9160358057777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1.9779999999999998</v>
      </c>
      <c r="AP45" s="311">
        <f t="shared" si="40"/>
        <v>0</v>
      </c>
      <c r="AQ45" s="314">
        <f t="shared" si="24"/>
        <v>4499.4965363329575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918.33259999999996</v>
      </c>
      <c r="M46" s="64"/>
      <c r="N46" s="64"/>
      <c r="O46" s="64"/>
      <c r="P46" s="64"/>
      <c r="Q46" s="64"/>
      <c r="R46" s="64"/>
      <c r="S46" s="64"/>
      <c r="T46" s="64"/>
      <c r="U46" s="64">
        <v>918.33259999999996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918.33259999999996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1697.3185054263165</v>
      </c>
      <c r="M48" s="25"/>
      <c r="N48" s="25"/>
      <c r="O48" s="25"/>
      <c r="P48" s="25">
        <v>1363.7296562268186</v>
      </c>
      <c r="Q48" s="25"/>
      <c r="R48" s="25"/>
      <c r="S48" s="25"/>
      <c r="T48" s="25">
        <v>1.3755734399999999</v>
      </c>
      <c r="U48" s="25">
        <v>332.21327575949795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1697.3185054263165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113.45261666660548</v>
      </c>
      <c r="M49" s="25"/>
      <c r="N49" s="25"/>
      <c r="O49" s="25"/>
      <c r="P49" s="25">
        <v>25.698049483050447</v>
      </c>
      <c r="Q49" s="25"/>
      <c r="R49" s="25"/>
      <c r="S49" s="25"/>
      <c r="T49" s="25"/>
      <c r="U49" s="25">
        <v>87.754567183555025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113.45261666660548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38.299999999999997</v>
      </c>
      <c r="M50" s="25"/>
      <c r="N50" s="25"/>
      <c r="O50" s="25"/>
      <c r="P50" s="25"/>
      <c r="Q50" s="25"/>
      <c r="R50" s="135"/>
      <c r="S50" s="25"/>
      <c r="T50" s="25"/>
      <c r="U50" s="25">
        <v>38.299999999999997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1.9779999999999998</v>
      </c>
      <c r="AP50" s="26"/>
      <c r="AQ50" s="29">
        <f t="shared" si="24"/>
        <v>40.277999999999999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22.767972117661802</v>
      </c>
      <c r="M51" s="25"/>
      <c r="N51" s="25"/>
      <c r="O51" s="25"/>
      <c r="P51" s="25">
        <v>1.3527509433962264</v>
      </c>
      <c r="Q51" s="22"/>
      <c r="R51" s="25">
        <v>21.415221174265575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22.767972117661802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780.14643472423404</v>
      </c>
      <c r="M52" s="135"/>
      <c r="N52" s="135"/>
      <c r="O52" s="135"/>
      <c r="P52" s="127"/>
      <c r="Q52" s="127"/>
      <c r="R52" s="135">
        <v>780.14643472423404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780.14643472423404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692.90045053428685</v>
      </c>
      <c r="M53" s="135"/>
      <c r="N53" s="135"/>
      <c r="O53" s="135"/>
      <c r="P53" s="105">
        <v>179.60586000000001</v>
      </c>
      <c r="Q53" s="105"/>
      <c r="R53" s="135"/>
      <c r="S53" s="127"/>
      <c r="T53" s="135"/>
      <c r="U53" s="135">
        <v>513.29459053428684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692.90045053428685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33.87283580577752</v>
      </c>
      <c r="M54" s="135"/>
      <c r="N54" s="135"/>
      <c r="O54" s="135"/>
      <c r="P54" s="105"/>
      <c r="Q54" s="105"/>
      <c r="R54" s="135"/>
      <c r="S54" s="127"/>
      <c r="T54" s="135"/>
      <c r="U54" s="135">
        <v>33.87283580577752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33.87283580577752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200.42712105807433</v>
      </c>
      <c r="M55" s="76"/>
      <c r="N55" s="76"/>
      <c r="O55" s="76"/>
      <c r="P55" s="76">
        <v>117.55075453541396</v>
      </c>
      <c r="Q55" s="76"/>
      <c r="R55" s="76"/>
      <c r="S55" s="25">
        <v>17.728200000000001</v>
      </c>
      <c r="T55" s="76"/>
      <c r="U55" s="76">
        <v>65.148166522660375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200.42712105807433</v>
      </c>
    </row>
    <row r="56" spans="1:43" s="49" customFormat="1" ht="12.75" customHeight="1">
      <c r="A56" s="168" t="s">
        <v>40</v>
      </c>
      <c r="B56" s="152"/>
      <c r="C56" s="142">
        <f t="shared" si="45"/>
        <v>251.97008640000001</v>
      </c>
      <c r="D56" s="146">
        <v>170.04050000000001</v>
      </c>
      <c r="E56" s="22">
        <v>56.371300000000005</v>
      </c>
      <c r="F56" s="144"/>
      <c r="G56" s="144">
        <v>25.5582864</v>
      </c>
      <c r="H56" s="145">
        <f t="shared" si="46"/>
        <v>290.30599999999998</v>
      </c>
      <c r="I56" s="146"/>
      <c r="J56" s="143">
        <v>177.78399999999999</v>
      </c>
      <c r="K56" s="144">
        <v>112.52200000000001</v>
      </c>
      <c r="L56" s="145">
        <f t="shared" si="47"/>
        <v>1289.0600563500582</v>
      </c>
      <c r="M56" s="143"/>
      <c r="N56" s="143"/>
      <c r="O56" s="143"/>
      <c r="P56" s="143">
        <v>0</v>
      </c>
      <c r="Q56" s="143">
        <v>705.74624245729842</v>
      </c>
      <c r="R56" s="143"/>
      <c r="S56" s="143">
        <v>0</v>
      </c>
      <c r="T56" s="143">
        <v>52.02845785494096</v>
      </c>
      <c r="U56" s="143">
        <v>484.96011953781868</v>
      </c>
      <c r="V56" s="143">
        <v>46.325236499999995</v>
      </c>
      <c r="W56" s="143"/>
      <c r="X56" s="143"/>
      <c r="Y56" s="143"/>
      <c r="Z56" s="144"/>
      <c r="AA56" s="145">
        <v>475.53328152</v>
      </c>
      <c r="AB56" s="147">
        <f t="shared" si="48"/>
        <v>16.833031498875759</v>
      </c>
      <c r="AC56" s="177"/>
      <c r="AD56" s="143"/>
      <c r="AE56" s="143">
        <v>16.279484497718855</v>
      </c>
      <c r="AF56" s="143"/>
      <c r="AG56" s="143"/>
      <c r="AH56" s="143"/>
      <c r="AI56" s="143"/>
      <c r="AJ56" s="143"/>
      <c r="AK56" s="143"/>
      <c r="AL56" s="143">
        <v>0.16715999999999998</v>
      </c>
      <c r="AM56" s="231">
        <v>0.38638700115690511</v>
      </c>
      <c r="AN56" s="147"/>
      <c r="AO56" s="145">
        <v>565.79399999999998</v>
      </c>
      <c r="AP56" s="147"/>
      <c r="AQ56" s="91">
        <f t="shared" si="24"/>
        <v>2889.4964557689336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3.101</v>
      </c>
      <c r="I57" s="146">
        <f t="shared" si="49"/>
        <v>0</v>
      </c>
      <c r="J57" s="146">
        <f t="shared" si="49"/>
        <v>0</v>
      </c>
      <c r="K57" s="146">
        <f t="shared" si="49"/>
        <v>3.101</v>
      </c>
      <c r="L57" s="145">
        <f t="shared" si="49"/>
        <v>348.91260587463137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16.720096953571637</v>
      </c>
      <c r="R57" s="143">
        <f t="shared" si="49"/>
        <v>0</v>
      </c>
      <c r="S57" s="143">
        <f t="shared" si="49"/>
        <v>14.070000000000004</v>
      </c>
      <c r="T57" s="143">
        <f t="shared" si="49"/>
        <v>45.907896822800382</v>
      </c>
      <c r="U57" s="143">
        <f t="shared" si="49"/>
        <v>272.21461209825941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274.63287253914996</v>
      </c>
      <c r="AB57" s="147">
        <f t="shared" si="49"/>
        <v>5.6719414458430026E-2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5.6719414458430026E-2</v>
      </c>
      <c r="AN57" s="146">
        <f t="shared" si="49"/>
        <v>0</v>
      </c>
      <c r="AO57" s="145">
        <f t="shared" si="49"/>
        <v>579.75274697735472</v>
      </c>
      <c r="AP57" s="147">
        <f t="shared" si="49"/>
        <v>0</v>
      </c>
      <c r="AQ57" s="148">
        <f t="shared" si="24"/>
        <v>1206.4559448055945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211.52163666512683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8.0111025445273416</v>
      </c>
      <c r="R58" s="143">
        <f t="shared" si="54"/>
        <v>0</v>
      </c>
      <c r="S58" s="143">
        <v>1.3726595961656129</v>
      </c>
      <c r="T58" s="143">
        <v>35.63130908776661</v>
      </c>
      <c r="U58" s="143">
        <v>166.50656543666727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133.5323334497715</v>
      </c>
      <c r="AB58" s="147">
        <f t="shared" si="48"/>
        <v>5.6719414458430026E-2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5.6719414458430026E-2</v>
      </c>
      <c r="AN58" s="146">
        <f t="shared" si="54"/>
        <v>0</v>
      </c>
      <c r="AO58" s="145">
        <v>409.33192849615278</v>
      </c>
      <c r="AP58" s="147">
        <f t="shared" ref="AP58" si="57">SUM(AP59:AP64)</f>
        <v>0</v>
      </c>
      <c r="AQ58" s="148">
        <f t="shared" si="24"/>
        <v>754.44261802550955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3.101</v>
      </c>
      <c r="I65" s="146"/>
      <c r="J65" s="146">
        <v>0</v>
      </c>
      <c r="K65" s="146">
        <v>3.101</v>
      </c>
      <c r="L65" s="78">
        <f>SUM(M65:Z65)</f>
        <v>137.39096920950456</v>
      </c>
      <c r="M65" s="76"/>
      <c r="N65" s="76"/>
      <c r="O65" s="76"/>
      <c r="P65" s="76"/>
      <c r="Q65" s="76">
        <v>8.7089944090442959</v>
      </c>
      <c r="R65" s="76"/>
      <c r="S65" s="143">
        <v>12.69734040383439</v>
      </c>
      <c r="T65" s="143">
        <v>10.27658773503377</v>
      </c>
      <c r="U65" s="143">
        <v>105.70804666159211</v>
      </c>
      <c r="V65" s="76">
        <f>SUM(V66:V69)</f>
        <v>0</v>
      </c>
      <c r="W65" s="76"/>
      <c r="X65" s="76"/>
      <c r="Y65" s="76"/>
      <c r="Z65" s="77"/>
      <c r="AA65" s="145">
        <v>141.10053908937846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170.42081848120196</v>
      </c>
      <c r="AP65" s="79"/>
      <c r="AQ65" s="340">
        <f t="shared" si="24"/>
        <v>452.01332678008498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272.04719999999998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272.04719999999998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52.029999999999994</v>
      </c>
      <c r="AP70" s="100"/>
      <c r="AQ70" s="91">
        <f t="shared" si="24"/>
        <v>324.07719999999995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31.882877115554901</v>
      </c>
      <c r="M71" s="76"/>
      <c r="N71" s="76"/>
      <c r="O71" s="76"/>
      <c r="P71" s="76"/>
      <c r="Q71" s="76"/>
      <c r="R71" s="76"/>
      <c r="S71" s="76"/>
      <c r="T71" s="76"/>
      <c r="U71" s="76">
        <v>31.882877115554901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31.882877115554901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-83.48374285815197</v>
      </c>
      <c r="D72" s="108">
        <f t="shared" si="58"/>
        <v>-77.425406983151959</v>
      </c>
      <c r="E72" s="46">
        <f t="shared" si="58"/>
        <v>-6.0583358750000045</v>
      </c>
      <c r="F72" s="109">
        <f t="shared" si="58"/>
        <v>0</v>
      </c>
      <c r="G72" s="109">
        <f t="shared" si="58"/>
        <v>0</v>
      </c>
      <c r="H72" s="47">
        <f t="shared" si="58"/>
        <v>20.831999999999994</v>
      </c>
      <c r="I72" s="108">
        <f t="shared" si="58"/>
        <v>20.832000000000111</v>
      </c>
      <c r="J72" s="46">
        <f t="shared" si="58"/>
        <v>0</v>
      </c>
      <c r="K72" s="109">
        <f t="shared" si="58"/>
        <v>0</v>
      </c>
      <c r="L72" s="47">
        <f t="shared" si="58"/>
        <v>-81.434753252182418</v>
      </c>
      <c r="M72" s="46">
        <f t="shared" si="58"/>
        <v>4.5474735088646412E-13</v>
      </c>
      <c r="N72" s="46">
        <f t="shared" ref="N72" si="59">N26-N27-N29</f>
        <v>0</v>
      </c>
      <c r="O72" s="46">
        <f t="shared" si="58"/>
        <v>0</v>
      </c>
      <c r="P72" s="46">
        <f t="shared" si="58"/>
        <v>-62.747071188679001</v>
      </c>
      <c r="Q72" s="46">
        <f t="shared" si="58"/>
        <v>21.111999999999966</v>
      </c>
      <c r="R72" s="46">
        <f t="shared" si="58"/>
        <v>55.824544101500464</v>
      </c>
      <c r="S72" s="46">
        <f t="shared" si="58"/>
        <v>52.581900000000019</v>
      </c>
      <c r="T72" s="46">
        <f t="shared" si="58"/>
        <v>5.191186560000034</v>
      </c>
      <c r="U72" s="46">
        <f t="shared" si="58"/>
        <v>-153.11840000000029</v>
      </c>
      <c r="V72" s="46">
        <f t="shared" si="58"/>
        <v>0.77208727500001828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18.42614461248013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-0.86000000000012733</v>
      </c>
      <c r="AP72" s="45">
        <f t="shared" si="58"/>
        <v>0</v>
      </c>
      <c r="AQ72" s="48">
        <f t="shared" si="24"/>
        <v>-126.52035149785439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-0.82892138446716745</v>
      </c>
    </row>
    <row r="74" spans="1:43" s="49" customFormat="1" ht="12.75" customHeight="1">
      <c r="A74" s="162" t="s">
        <v>69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AS76"/>
  <sheetViews>
    <sheetView zoomScale="80" zoomScaleNormal="80" workbookViewId="0">
      <pane xSplit="2" ySplit="1" topLeftCell="N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49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18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882.53800000000001</v>
      </c>
      <c r="I2" s="10">
        <v>704.75400000000002</v>
      </c>
      <c r="J2" s="11">
        <v>177.78399999999999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659.95907601359988</v>
      </c>
      <c r="AB2" s="13">
        <f>SUM(AC2:AM2)</f>
        <v>233.85694614241467</v>
      </c>
      <c r="AC2" s="14">
        <v>51.255999999999993</v>
      </c>
      <c r="AD2" s="11">
        <v>28.723999999999997</v>
      </c>
      <c r="AE2" s="11">
        <v>125.41198614241466</v>
      </c>
      <c r="AF2" s="11">
        <v>0</v>
      </c>
      <c r="AG2" s="11">
        <v>23.999399999999998</v>
      </c>
      <c r="AH2" s="11">
        <v>4.2984</v>
      </c>
      <c r="AI2" s="11">
        <v>0</v>
      </c>
      <c r="AJ2" s="11">
        <v>0</v>
      </c>
      <c r="AK2" s="11">
        <v>0</v>
      </c>
      <c r="AL2" s="11">
        <v>0.11939999999999999</v>
      </c>
      <c r="AM2" s="214">
        <v>4.7759999999999997E-2</v>
      </c>
      <c r="AN2" s="211">
        <v>0</v>
      </c>
      <c r="AO2" s="15"/>
      <c r="AP2" s="13"/>
      <c r="AQ2" s="16">
        <f>C2+H2+L2+AA2+AB2+AN2+AO2+AP2</f>
        <v>1776.3540221560145</v>
      </c>
    </row>
    <row r="3" spans="1:45" ht="12.75" customHeight="1">
      <c r="A3" s="17" t="s">
        <v>1</v>
      </c>
      <c r="B3" s="18"/>
      <c r="C3" s="19">
        <f>SUM(D3:G3)</f>
        <v>1891.8111557841914</v>
      </c>
      <c r="D3" s="20">
        <v>1831.4583737433913</v>
      </c>
      <c r="E3" s="22">
        <v>39.900000000000006</v>
      </c>
      <c r="F3" s="22"/>
      <c r="G3" s="22">
        <v>20.452782040799999</v>
      </c>
      <c r="H3" s="23">
        <f>SUM(I3:K3)</f>
        <v>0</v>
      </c>
      <c r="I3" s="24"/>
      <c r="J3" s="25"/>
      <c r="K3" s="22"/>
      <c r="L3" s="23">
        <f>SUM(M3:Z3)</f>
        <v>10372.667975425002</v>
      </c>
      <c r="M3" s="24">
        <v>3428.7777999999998</v>
      </c>
      <c r="N3" s="24">
        <v>19.169999999999998</v>
      </c>
      <c r="O3" s="25">
        <v>0</v>
      </c>
      <c r="P3" s="25">
        <v>1066.0650000000001</v>
      </c>
      <c r="Q3" s="25">
        <v>350.45920000000001</v>
      </c>
      <c r="R3" s="25">
        <v>910.05119999999988</v>
      </c>
      <c r="S3" s="25">
        <v>1803.3518999999999</v>
      </c>
      <c r="T3" s="25">
        <v>118.26150000000001</v>
      </c>
      <c r="U3" s="25">
        <v>2140.1736000000001</v>
      </c>
      <c r="V3" s="25">
        <v>298.797775425</v>
      </c>
      <c r="W3" s="25">
        <v>0</v>
      </c>
      <c r="X3" s="25">
        <v>198.08799999999999</v>
      </c>
      <c r="Y3" s="25">
        <v>2.1019999999999999</v>
      </c>
      <c r="Z3" s="22">
        <v>37.369999999999997</v>
      </c>
      <c r="AA3" s="23">
        <v>2931.0747097420799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3.2679999999999998</v>
      </c>
      <c r="AP3" s="26"/>
      <c r="AQ3" s="29">
        <f t="shared" ref="AQ3:AQ20" si="0">C3+H3+L3+AA3+AB3+AN3+AO3+AP3</f>
        <v>15198.821840951274</v>
      </c>
    </row>
    <row r="4" spans="1:45" ht="12.75" customHeight="1">
      <c r="A4" s="17" t="s">
        <v>2</v>
      </c>
      <c r="B4" s="18"/>
      <c r="C4" s="19">
        <f>SUM(D4:G4)</f>
        <v>6.4585930004522094</v>
      </c>
      <c r="D4" s="20">
        <v>1.8727930004522095</v>
      </c>
      <c r="E4" s="21">
        <v>4.5857999999999999</v>
      </c>
      <c r="F4" s="22"/>
      <c r="G4" s="22">
        <v>0</v>
      </c>
      <c r="H4" s="23">
        <f>SUM(I4:K4)</f>
        <v>7.9740000000000002</v>
      </c>
      <c r="I4" s="24"/>
      <c r="J4" s="25"/>
      <c r="K4" s="22">
        <v>7.9740000000000002</v>
      </c>
      <c r="L4" s="23">
        <f>SUM(M4:Z4)</f>
        <v>1445.4348999999997</v>
      </c>
      <c r="M4" s="24">
        <v>0</v>
      </c>
      <c r="N4" s="24">
        <v>0</v>
      </c>
      <c r="O4" s="25"/>
      <c r="P4" s="25">
        <v>132.06</v>
      </c>
      <c r="Q4" s="25">
        <v>16.889600000000002</v>
      </c>
      <c r="R4" s="25">
        <v>0</v>
      </c>
      <c r="S4" s="25">
        <v>1079.4503999999999</v>
      </c>
      <c r="T4" s="25">
        <v>19.147100000000002</v>
      </c>
      <c r="U4" s="25">
        <v>48.616799999999998</v>
      </c>
      <c r="V4" s="25">
        <v>0</v>
      </c>
      <c r="W4" s="25">
        <v>13.662999999999998</v>
      </c>
      <c r="X4" s="25">
        <v>130.55799999999999</v>
      </c>
      <c r="Y4" s="25">
        <v>0</v>
      </c>
      <c r="Z4" s="22">
        <v>5.05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24.767999999999997</v>
      </c>
      <c r="AP4" s="26"/>
      <c r="AQ4" s="29">
        <f t="shared" si="0"/>
        <v>1484.635493000452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164.75640000000001</v>
      </c>
      <c r="M5" s="24"/>
      <c r="N5" s="24"/>
      <c r="O5" s="25"/>
      <c r="P5" s="25"/>
      <c r="Q5" s="25"/>
      <c r="R5" s="25"/>
      <c r="S5" s="25">
        <v>35.456400000000002</v>
      </c>
      <c r="T5" s="25"/>
      <c r="U5" s="25">
        <v>129.30000000000001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164.75640000000001</v>
      </c>
    </row>
    <row r="6" spans="1:45" ht="12.75" customHeight="1" thickBot="1">
      <c r="A6" s="30" t="s">
        <v>4</v>
      </c>
      <c r="B6" s="31"/>
      <c r="C6" s="19">
        <f>SUM(D6:G6)</f>
        <v>-7.8787855352929093</v>
      </c>
      <c r="D6" s="32">
        <v>-8.1154363352929089</v>
      </c>
      <c r="E6" s="22">
        <v>0</v>
      </c>
      <c r="F6" s="33"/>
      <c r="G6" s="33">
        <v>0.23665079999999999</v>
      </c>
      <c r="H6" s="34">
        <f>SUM(I6:K6)</f>
        <v>-11.991999999999999</v>
      </c>
      <c r="I6" s="35">
        <v>-13.763999999999999</v>
      </c>
      <c r="J6" s="35">
        <v>0</v>
      </c>
      <c r="K6" s="33">
        <v>1.772</v>
      </c>
      <c r="L6" s="34">
        <f>SUM(M6:Z6)</f>
        <v>-154.20259999999999</v>
      </c>
      <c r="M6" s="24">
        <v>8.1807999999999996</v>
      </c>
      <c r="N6" s="24">
        <v>1.0649999999999999</v>
      </c>
      <c r="O6" s="25"/>
      <c r="P6" s="25">
        <v>10.649999999999999</v>
      </c>
      <c r="Q6" s="25">
        <v>-3.1668000000000003</v>
      </c>
      <c r="R6" s="25">
        <v>-50.558399999999992</v>
      </c>
      <c r="S6" s="25">
        <v>-57.124200000000002</v>
      </c>
      <c r="T6" s="25">
        <v>-2.2526000000000002</v>
      </c>
      <c r="U6" s="25">
        <v>-63.098399999999998</v>
      </c>
      <c r="V6" s="25">
        <v>0</v>
      </c>
      <c r="W6" s="25">
        <v>2.1019999999999999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-174.07338553529291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1877.4737772484461</v>
      </c>
      <c r="D7" s="57">
        <f t="shared" si="1"/>
        <v>1821.4701444076461</v>
      </c>
      <c r="E7" s="54">
        <f t="shared" si="1"/>
        <v>35.314200000000007</v>
      </c>
      <c r="F7" s="54">
        <f t="shared" si="1"/>
        <v>0</v>
      </c>
      <c r="G7" s="54">
        <f t="shared" si="1"/>
        <v>20.689432840799999</v>
      </c>
      <c r="H7" s="56">
        <f t="shared" si="1"/>
        <v>862.572</v>
      </c>
      <c r="I7" s="57">
        <f t="shared" si="1"/>
        <v>690.99</v>
      </c>
      <c r="J7" s="54">
        <f t="shared" si="1"/>
        <v>177.78399999999999</v>
      </c>
      <c r="K7" s="57">
        <f t="shared" si="1"/>
        <v>-6.202</v>
      </c>
      <c r="L7" s="56">
        <f t="shared" si="1"/>
        <v>8608.2740754250008</v>
      </c>
      <c r="M7" s="57">
        <f t="shared" si="1"/>
        <v>3436.9585999999999</v>
      </c>
      <c r="N7" s="57">
        <f t="shared" ref="N7" si="2">N2+N3-N4-N5+N6</f>
        <v>20.234999999999999</v>
      </c>
      <c r="O7" s="54">
        <f t="shared" si="1"/>
        <v>0</v>
      </c>
      <c r="P7" s="54">
        <f t="shared" si="1"/>
        <v>944.65500000000009</v>
      </c>
      <c r="Q7" s="54">
        <f t="shared" si="1"/>
        <v>330.40280000000001</v>
      </c>
      <c r="R7" s="54">
        <f t="shared" si="1"/>
        <v>859.49279999999987</v>
      </c>
      <c r="S7" s="54">
        <f t="shared" si="1"/>
        <v>631.32089999999994</v>
      </c>
      <c r="T7" s="54">
        <f t="shared" si="1"/>
        <v>96.861800000000017</v>
      </c>
      <c r="U7" s="54">
        <f t="shared" si="1"/>
        <v>1899.1584000000003</v>
      </c>
      <c r="V7" s="54">
        <f t="shared" si="1"/>
        <v>298.797775425</v>
      </c>
      <c r="W7" s="54">
        <f t="shared" si="1"/>
        <v>-11.560999999999998</v>
      </c>
      <c r="X7" s="54">
        <f t="shared" si="1"/>
        <v>67.53</v>
      </c>
      <c r="Y7" s="54">
        <f t="shared" si="1"/>
        <v>2.1019999999999999</v>
      </c>
      <c r="Z7" s="57">
        <f t="shared" si="1"/>
        <v>32.32</v>
      </c>
      <c r="AA7" s="56">
        <f t="shared" si="1"/>
        <v>3591.0337857556797</v>
      </c>
      <c r="AB7" s="56">
        <f t="shared" si="1"/>
        <v>233.85694614241467</v>
      </c>
      <c r="AC7" s="57">
        <f t="shared" si="1"/>
        <v>51.255999999999993</v>
      </c>
      <c r="AD7" s="54">
        <f t="shared" si="1"/>
        <v>28.723999999999997</v>
      </c>
      <c r="AE7" s="54">
        <f t="shared" si="1"/>
        <v>125.41198614241466</v>
      </c>
      <c r="AF7" s="54">
        <f t="shared" ref="AF7" si="3">AF2+AF3-AF4-AF5+AF6</f>
        <v>0</v>
      </c>
      <c r="AG7" s="54">
        <f t="shared" si="1"/>
        <v>23.999399999999998</v>
      </c>
      <c r="AH7" s="54">
        <f t="shared" si="1"/>
        <v>4.2984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0.11939999999999999</v>
      </c>
      <c r="AM7" s="217">
        <f t="shared" si="1"/>
        <v>4.7759999999999997E-2</v>
      </c>
      <c r="AN7" s="57">
        <f t="shared" si="1"/>
        <v>0</v>
      </c>
      <c r="AO7" s="56">
        <f t="shared" si="1"/>
        <v>-21.499999999999996</v>
      </c>
      <c r="AP7" s="182">
        <f t="shared" si="1"/>
        <v>0</v>
      </c>
      <c r="AQ7" s="111">
        <f t="shared" si="0"/>
        <v>15151.71058457154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1877.4737772484461</v>
      </c>
      <c r="D8" s="185">
        <f t="shared" si="6"/>
        <v>1821.4701444076461</v>
      </c>
      <c r="E8" s="188">
        <f t="shared" si="6"/>
        <v>35.314200000000007</v>
      </c>
      <c r="F8" s="189">
        <f t="shared" si="6"/>
        <v>0</v>
      </c>
      <c r="G8" s="189">
        <f t="shared" si="6"/>
        <v>20.689432840799999</v>
      </c>
      <c r="H8" s="190">
        <f t="shared" si="6"/>
        <v>862.572</v>
      </c>
      <c r="I8" s="185">
        <f t="shared" si="6"/>
        <v>690.99</v>
      </c>
      <c r="J8" s="188">
        <f t="shared" si="6"/>
        <v>177.78399999999999</v>
      </c>
      <c r="K8" s="185">
        <f t="shared" si="6"/>
        <v>-6.202</v>
      </c>
      <c r="L8" s="190">
        <f t="shared" si="6"/>
        <v>8506.3220754250015</v>
      </c>
      <c r="M8" s="185">
        <f t="shared" si="6"/>
        <v>3436.9585999999999</v>
      </c>
      <c r="N8" s="185">
        <f t="shared" si="6"/>
        <v>20.234999999999999</v>
      </c>
      <c r="O8" s="188">
        <f t="shared" si="6"/>
        <v>0</v>
      </c>
      <c r="P8" s="188">
        <f t="shared" si="6"/>
        <v>944.65500000000009</v>
      </c>
      <c r="Q8" s="188">
        <f t="shared" si="6"/>
        <v>330.40280000000001</v>
      </c>
      <c r="R8" s="188">
        <f t="shared" si="6"/>
        <v>859.49279999999987</v>
      </c>
      <c r="S8" s="188">
        <f t="shared" si="6"/>
        <v>631.32089999999994</v>
      </c>
      <c r="T8" s="188">
        <f t="shared" si="6"/>
        <v>96.861800000000017</v>
      </c>
      <c r="U8" s="188">
        <f t="shared" si="6"/>
        <v>1899.1584000000003</v>
      </c>
      <c r="V8" s="188">
        <f t="shared" si="6"/>
        <v>298.797775425</v>
      </c>
      <c r="W8" s="188">
        <f t="shared" si="6"/>
        <v>-11.560999999999998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3138.7849847956795</v>
      </c>
      <c r="AB8" s="185">
        <f t="shared" si="6"/>
        <v>233.85694614241467</v>
      </c>
      <c r="AC8" s="185">
        <f t="shared" si="6"/>
        <v>51.255999999999993</v>
      </c>
      <c r="AD8" s="188">
        <f t="shared" si="6"/>
        <v>28.723999999999997</v>
      </c>
      <c r="AE8" s="188">
        <f t="shared" si="6"/>
        <v>125.41198614241466</v>
      </c>
      <c r="AF8" s="188">
        <f t="shared" si="6"/>
        <v>0</v>
      </c>
      <c r="AG8" s="188">
        <f t="shared" si="6"/>
        <v>23.999399999999998</v>
      </c>
      <c r="AH8" s="188">
        <f t="shared" si="6"/>
        <v>4.2984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0.11939999999999999</v>
      </c>
      <c r="AM8" s="218">
        <f t="shared" si="6"/>
        <v>4.7759999999999997E-2</v>
      </c>
      <c r="AN8" s="185">
        <f t="shared" si="6"/>
        <v>0</v>
      </c>
      <c r="AO8" s="190">
        <f t="shared" si="6"/>
        <v>-21.499999999999996</v>
      </c>
      <c r="AP8" s="185">
        <f t="shared" si="6"/>
        <v>0</v>
      </c>
      <c r="AQ8" s="186">
        <f t="shared" si="0"/>
        <v>14597.50978361154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1517.1691168730013</v>
      </c>
      <c r="D9" s="53">
        <f t="shared" si="8"/>
        <v>1517.1691168730013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679.27199999999993</v>
      </c>
      <c r="I9" s="53">
        <f t="shared" si="8"/>
        <v>679.27199999999993</v>
      </c>
      <c r="J9" s="54">
        <f t="shared" si="8"/>
        <v>0</v>
      </c>
      <c r="K9" s="55">
        <f t="shared" si="8"/>
        <v>0</v>
      </c>
      <c r="L9" s="56">
        <f t="shared" si="8"/>
        <v>4689.5817800000004</v>
      </c>
      <c r="M9" s="54">
        <f t="shared" si="8"/>
        <v>3436.9585999999999</v>
      </c>
      <c r="N9" s="54">
        <f t="shared" ref="N9" si="9">SUM(N10:N14)</f>
        <v>20.234999999999999</v>
      </c>
      <c r="O9" s="54">
        <f t="shared" si="8"/>
        <v>11.844479999999999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1194.6837</v>
      </c>
      <c r="T9" s="54">
        <f t="shared" si="8"/>
        <v>0</v>
      </c>
      <c r="U9" s="54">
        <f t="shared" si="8"/>
        <v>25.86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1855.2410685599998</v>
      </c>
      <c r="AB9" s="57">
        <f t="shared" si="8"/>
        <v>23.999399999999998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23.999399999999998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50.997999999999998</v>
      </c>
      <c r="AP9" s="57">
        <f t="shared" si="8"/>
        <v>0</v>
      </c>
      <c r="AQ9" s="59">
        <f t="shared" si="0"/>
        <v>8816.2613654330016</v>
      </c>
    </row>
    <row r="10" spans="1:45" ht="12.75" customHeight="1">
      <c r="A10" s="60" t="s">
        <v>220</v>
      </c>
      <c r="B10" s="61"/>
      <c r="C10" s="62">
        <f>SUM(D10:G10)</f>
        <v>1513.7078279999998</v>
      </c>
      <c r="D10" s="63">
        <v>1513.7078279999998</v>
      </c>
      <c r="E10" s="64"/>
      <c r="F10" s="65"/>
      <c r="G10" s="65"/>
      <c r="H10" s="66">
        <f>SUM(I10:K10)</f>
        <v>536.61</v>
      </c>
      <c r="I10" s="63">
        <v>536.61</v>
      </c>
      <c r="J10" s="64">
        <v>0</v>
      </c>
      <c r="K10" s="65"/>
      <c r="L10" s="66">
        <f>SUM(M10:Z10)</f>
        <v>1220.5436999999999</v>
      </c>
      <c r="M10" s="64"/>
      <c r="N10" s="64"/>
      <c r="O10" s="64"/>
      <c r="P10" s="64"/>
      <c r="Q10" s="64"/>
      <c r="R10" s="64"/>
      <c r="S10" s="64">
        <v>1194.6837</v>
      </c>
      <c r="T10" s="64"/>
      <c r="U10" s="64">
        <v>25.86</v>
      </c>
      <c r="V10" s="64"/>
      <c r="W10" s="64"/>
      <c r="X10" s="64"/>
      <c r="Y10" s="64"/>
      <c r="Z10" s="65"/>
      <c r="AA10" s="66">
        <v>1764.7740765599999</v>
      </c>
      <c r="AB10" s="67">
        <f>SUM(AC10:AM10)</f>
        <v>23.999399999999998</v>
      </c>
      <c r="AC10" s="68"/>
      <c r="AD10" s="64"/>
      <c r="AE10" s="64">
        <v>0</v>
      </c>
      <c r="AF10" s="64">
        <v>0</v>
      </c>
      <c r="AG10" s="64">
        <v>23.999399999999998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5059.6350045599993</v>
      </c>
    </row>
    <row r="11" spans="1:45" ht="12.75" customHeight="1">
      <c r="A11" s="17" t="s">
        <v>221</v>
      </c>
      <c r="B11" s="18"/>
      <c r="C11" s="19">
        <f>SUM(D11:G11)</f>
        <v>3.4612888730013944</v>
      </c>
      <c r="D11" s="24">
        <v>3.4612888730013944</v>
      </c>
      <c r="E11" s="25"/>
      <c r="F11" s="22"/>
      <c r="G11" s="22"/>
      <c r="H11" s="23">
        <f>SUM(I11:K11)</f>
        <v>12.834</v>
      </c>
      <c r="I11" s="24">
        <v>12.834</v>
      </c>
      <c r="J11" s="25"/>
      <c r="K11" s="22"/>
      <c r="L11" s="23">
        <f>SUM(M11:Z11)</f>
        <v>11.844479999999999</v>
      </c>
      <c r="M11" s="25"/>
      <c r="N11" s="25"/>
      <c r="O11" s="25">
        <v>11.844479999999999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90.466991999999991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118.60676087300138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41.366</v>
      </c>
      <c r="AP12" s="26"/>
      <c r="AQ12" s="29">
        <f t="shared" si="0"/>
        <v>41.366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129.828</v>
      </c>
      <c r="I13" s="24">
        <v>129.828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129.828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3457.1936000000001</v>
      </c>
      <c r="M14" s="76">
        <v>3436.9585999999999</v>
      </c>
      <c r="N14" s="76">
        <v>20.234999999999999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9.6319999999999997</v>
      </c>
      <c r="AP14" s="79"/>
      <c r="AQ14" s="82">
        <f t="shared" si="0"/>
        <v>3466.8256000000001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119.167</v>
      </c>
      <c r="I15" s="85">
        <f t="shared" si="13"/>
        <v>0</v>
      </c>
      <c r="J15" s="86">
        <f t="shared" si="13"/>
        <v>0</v>
      </c>
      <c r="K15" s="87">
        <f t="shared" si="13"/>
        <v>119.167</v>
      </c>
      <c r="L15" s="88">
        <f t="shared" si="13"/>
        <v>3463.1840000000002</v>
      </c>
      <c r="M15" s="86">
        <f t="shared" si="13"/>
        <v>0</v>
      </c>
      <c r="N15" s="86">
        <f t="shared" si="13"/>
        <v>0</v>
      </c>
      <c r="O15" s="86">
        <f t="shared" si="13"/>
        <v>88.977700000000013</v>
      </c>
      <c r="P15" s="86">
        <f t="shared" si="13"/>
        <v>712.48500000000001</v>
      </c>
      <c r="Q15" s="86">
        <f t="shared" si="13"/>
        <v>254.39960000000002</v>
      </c>
      <c r="R15" s="86">
        <f t="shared" si="13"/>
        <v>0</v>
      </c>
      <c r="S15" s="86">
        <f t="shared" si="13"/>
        <v>1114.9068</v>
      </c>
      <c r="T15" s="86">
        <f t="shared" si="13"/>
        <v>66.451700000000002</v>
      </c>
      <c r="U15" s="86">
        <f t="shared" si="13"/>
        <v>1213.3512000000001</v>
      </c>
      <c r="V15" s="86">
        <f t="shared" si="13"/>
        <v>0</v>
      </c>
      <c r="W15" s="86">
        <f t="shared" si="13"/>
        <v>12.611999999999998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2066.2359999999999</v>
      </c>
      <c r="AP15" s="89">
        <f t="shared" si="13"/>
        <v>0</v>
      </c>
      <c r="AQ15" s="91">
        <f t="shared" si="0"/>
        <v>5648.5869999999995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1988.5779999999997</v>
      </c>
      <c r="AP16" s="67"/>
      <c r="AQ16" s="92">
        <f>C16+H16+L16+AA16+AO16+AP16</f>
        <v>1988.5779999999997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49.793999999999997</v>
      </c>
      <c r="AP17" s="26"/>
      <c r="AQ17" s="29">
        <f>C17+H17+L17+AA17+AO17+AP17</f>
        <v>49.793999999999997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27.863999999999997</v>
      </c>
      <c r="AP18" s="26"/>
      <c r="AQ18" s="29">
        <f t="shared" si="0"/>
        <v>27.863999999999997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119.167</v>
      </c>
      <c r="I19" s="24"/>
      <c r="J19" s="25"/>
      <c r="K19" s="22">
        <v>119.167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119.167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3463.1840000000002</v>
      </c>
      <c r="M20" s="76"/>
      <c r="N20" s="76"/>
      <c r="O20" s="76">
        <v>88.977700000000013</v>
      </c>
      <c r="P20" s="76">
        <v>712.48500000000001</v>
      </c>
      <c r="Q20" s="76">
        <v>254.39960000000002</v>
      </c>
      <c r="R20" s="76">
        <v>0</v>
      </c>
      <c r="S20" s="76">
        <v>1114.9068</v>
      </c>
      <c r="T20" s="76">
        <v>66.451700000000002</v>
      </c>
      <c r="U20" s="76">
        <v>1213.3512000000001</v>
      </c>
      <c r="V20" s="76"/>
      <c r="W20" s="76">
        <v>12.611999999999998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3463.1840000000002</v>
      </c>
    </row>
    <row r="21" spans="1:43" ht="12.75" customHeight="1">
      <c r="A21" s="93" t="s">
        <v>7</v>
      </c>
      <c r="B21" s="94"/>
      <c r="C21" s="95">
        <f>SUM(C22:C24)</f>
        <v>20.846356425</v>
      </c>
      <c r="D21" s="96">
        <f>SUM(D22:D24)</f>
        <v>-7.4479999999999995</v>
      </c>
      <c r="E21" s="97">
        <f>SUM(E22:E24)</f>
        <v>28.294356425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-22.008356424999974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-1.0649999999999999</v>
      </c>
      <c r="Q21" s="97">
        <f t="shared" si="15"/>
        <v>137.22800000000001</v>
      </c>
      <c r="R21" s="97">
        <f t="shared" si="15"/>
        <v>-136.92899999999997</v>
      </c>
      <c r="S21" s="97">
        <f t="shared" si="15"/>
        <v>7.8792</v>
      </c>
      <c r="T21" s="97">
        <f t="shared" si="15"/>
        <v>0</v>
      </c>
      <c r="U21" s="97">
        <f t="shared" si="15"/>
        <v>-8.2752000000000123</v>
      </c>
      <c r="V21" s="97">
        <f t="shared" si="15"/>
        <v>-20.846356425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-79.97999999999999</v>
      </c>
      <c r="AC21" s="101">
        <f t="shared" si="17"/>
        <v>-51.255999999999993</v>
      </c>
      <c r="AD21" s="97">
        <f t="shared" si="17"/>
        <v>-28.723999999999997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79.97999999999999</v>
      </c>
      <c r="AP21" s="100">
        <f t="shared" si="17"/>
        <v>0</v>
      </c>
      <c r="AQ21" s="102">
        <f t="shared" si="17"/>
        <v>-1.1619999999999742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-79.97999999999999</v>
      </c>
      <c r="AC22" s="68">
        <f>-AC2</f>
        <v>-51.255999999999993</v>
      </c>
      <c r="AD22" s="64">
        <f>-AD2</f>
        <v>-28.723999999999997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79.97999999999999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20.846356425</v>
      </c>
      <c r="D24" s="207">
        <v>-7.4479999999999995</v>
      </c>
      <c r="E24" s="36">
        <f>-D24-V24</f>
        <v>28.294356425</v>
      </c>
      <c r="F24" s="33"/>
      <c r="G24" s="33">
        <v>0</v>
      </c>
      <c r="H24" s="34"/>
      <c r="I24" s="39"/>
      <c r="J24" s="36"/>
      <c r="K24" s="33"/>
      <c r="L24" s="34">
        <f>SUM(N24:Z24)</f>
        <v>-22.008356424999974</v>
      </c>
      <c r="M24" s="36"/>
      <c r="N24" s="36">
        <v>0</v>
      </c>
      <c r="O24" s="36"/>
      <c r="P24" s="36">
        <v>-1.0649999999999999</v>
      </c>
      <c r="Q24" s="36">
        <v>137.22800000000001</v>
      </c>
      <c r="R24" s="36">
        <v>-136.92899999999997</v>
      </c>
      <c r="S24" s="36">
        <v>7.8792</v>
      </c>
      <c r="T24" s="36"/>
      <c r="U24" s="36">
        <v>-8.2752000000000123</v>
      </c>
      <c r="V24" s="33">
        <v>-20.846356425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-1.1619999999999742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10.974</v>
      </c>
      <c r="I25" s="104">
        <v>10.974</v>
      </c>
      <c r="J25" s="105"/>
      <c r="K25" s="104"/>
      <c r="L25" s="88">
        <f>SUM(O25:Z25)</f>
        <v>111.29152000000001</v>
      </c>
      <c r="M25" s="105"/>
      <c r="N25" s="105"/>
      <c r="O25" s="105">
        <v>77.133220000000009</v>
      </c>
      <c r="P25" s="105"/>
      <c r="Q25" s="105"/>
      <c r="R25" s="105"/>
      <c r="S25" s="105">
        <v>25.607399999999998</v>
      </c>
      <c r="T25" s="105">
        <v>3.3789000000000002</v>
      </c>
      <c r="U25" s="105">
        <v>5.1719999999999997</v>
      </c>
      <c r="V25" s="105"/>
      <c r="W25" s="105"/>
      <c r="X25" s="105"/>
      <c r="Y25" s="105"/>
      <c r="Z25" s="104"/>
      <c r="AA25" s="88">
        <v>46.827438239999999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273.82399999999996</v>
      </c>
      <c r="AP25" s="89"/>
      <c r="AQ25" s="107">
        <f>C25+H25+L25+AA25+AB25+AN25+AO25+AP25</f>
        <v>442.91695823999999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381.15101680044489</v>
      </c>
      <c r="D26" s="108">
        <f t="shared" si="20"/>
        <v>296.85302753464487</v>
      </c>
      <c r="E26" s="46">
        <f t="shared" si="20"/>
        <v>63.608556425000003</v>
      </c>
      <c r="F26" s="46">
        <f t="shared" si="20"/>
        <v>0</v>
      </c>
      <c r="G26" s="46">
        <f t="shared" si="20"/>
        <v>20.689432840799999</v>
      </c>
      <c r="H26" s="47">
        <f t="shared" si="20"/>
        <v>291.49300000000011</v>
      </c>
      <c r="I26" s="108">
        <f t="shared" si="20"/>
        <v>0.74400000000007438</v>
      </c>
      <c r="J26" s="46">
        <f t="shared" si="20"/>
        <v>177.78399999999999</v>
      </c>
      <c r="K26" s="109">
        <f t="shared" si="20"/>
        <v>112.965</v>
      </c>
      <c r="L26" s="47">
        <f t="shared" si="20"/>
        <v>7248.5764190000009</v>
      </c>
      <c r="M26" s="46">
        <f t="shared" si="20"/>
        <v>0</v>
      </c>
      <c r="N26" s="46">
        <f t="shared" si="20"/>
        <v>0</v>
      </c>
      <c r="O26" s="46">
        <f t="shared" si="20"/>
        <v>0</v>
      </c>
      <c r="P26" s="46">
        <f t="shared" si="20"/>
        <v>1656.075</v>
      </c>
      <c r="Q26" s="46">
        <f t="shared" si="20"/>
        <v>722.0304000000001</v>
      </c>
      <c r="R26" s="46">
        <f t="shared" si="20"/>
        <v>722.5637999999999</v>
      </c>
      <c r="S26" s="46">
        <f t="shared" si="20"/>
        <v>533.81579999999985</v>
      </c>
      <c r="T26" s="46">
        <f t="shared" si="20"/>
        <v>159.93460000000005</v>
      </c>
      <c r="U26" s="46">
        <f t="shared" si="20"/>
        <v>3073.2024000000006</v>
      </c>
      <c r="V26" s="46">
        <f t="shared" si="20"/>
        <v>277.95141899999999</v>
      </c>
      <c r="W26" s="46">
        <f t="shared" si="20"/>
        <v>1.0510000000000002</v>
      </c>
      <c r="X26" s="46">
        <f t="shared" si="20"/>
        <v>67.53</v>
      </c>
      <c r="Y26" s="46">
        <f t="shared" si="20"/>
        <v>2.1019999999999999</v>
      </c>
      <c r="Z26" s="109">
        <f t="shared" si="20"/>
        <v>32.32</v>
      </c>
      <c r="AA26" s="47">
        <f t="shared" si="20"/>
        <v>1688.9652789556799</v>
      </c>
      <c r="AB26" s="45">
        <f t="shared" si="20"/>
        <v>129.87754614241467</v>
      </c>
      <c r="AC26" s="110">
        <f t="shared" si="20"/>
        <v>0</v>
      </c>
      <c r="AD26" s="110">
        <f t="shared" si="20"/>
        <v>0</v>
      </c>
      <c r="AE26" s="110">
        <f t="shared" si="20"/>
        <v>125.41198614241466</v>
      </c>
      <c r="AF26" s="110">
        <f t="shared" si="20"/>
        <v>0</v>
      </c>
      <c r="AG26" s="110">
        <f t="shared" si="20"/>
        <v>0</v>
      </c>
      <c r="AH26" s="110">
        <f t="shared" si="20"/>
        <v>4.2984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0.11939999999999999</v>
      </c>
      <c r="AM26" s="226">
        <f t="shared" si="20"/>
        <v>4.7759999999999997E-2</v>
      </c>
      <c r="AN26" s="45">
        <f t="shared" si="20"/>
        <v>0</v>
      </c>
      <c r="AO26" s="47">
        <f t="shared" si="20"/>
        <v>1799.8939999999998</v>
      </c>
      <c r="AP26" s="45">
        <f t="shared" si="20"/>
        <v>0</v>
      </c>
      <c r="AQ26" s="48">
        <f>C26+H26+L26+AA26+AB26+AN26+AO26+AP26</f>
        <v>11539.95726089854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101.952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67.53</v>
      </c>
      <c r="Y27" s="54">
        <f t="shared" si="23"/>
        <v>2.1019999999999999</v>
      </c>
      <c r="Z27" s="55">
        <f t="shared" si="23"/>
        <v>32.32</v>
      </c>
      <c r="AA27" s="56">
        <f t="shared" si="23"/>
        <v>452.24880095999998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554.20080095999992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101.952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67.53</v>
      </c>
      <c r="Y28" s="97">
        <f>Y26</f>
        <v>2.1019999999999999</v>
      </c>
      <c r="Z28" s="98">
        <f>Z26</f>
        <v>32.32</v>
      </c>
      <c r="AA28" s="115">
        <v>452.24880095999998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554.20080095999992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393.11744987200251</v>
      </c>
      <c r="D29" s="53">
        <f t="shared" si="25"/>
        <v>310.63471703120246</v>
      </c>
      <c r="E29" s="54">
        <f t="shared" si="25"/>
        <v>61.793300000000002</v>
      </c>
      <c r="F29" s="55">
        <f t="shared" si="25"/>
        <v>0</v>
      </c>
      <c r="G29" s="55">
        <f t="shared" si="25"/>
        <v>20.689432840799999</v>
      </c>
      <c r="H29" s="56">
        <f t="shared" si="25"/>
        <v>292.00100000000003</v>
      </c>
      <c r="I29" s="53">
        <f t="shared" si="25"/>
        <v>0</v>
      </c>
      <c r="J29" s="53">
        <f t="shared" si="25"/>
        <v>179.036</v>
      </c>
      <c r="K29" s="53">
        <f t="shared" si="25"/>
        <v>112.965</v>
      </c>
      <c r="L29" s="56">
        <f t="shared" si="25"/>
        <v>7401.9497103453377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1651.7158906981124</v>
      </c>
      <c r="Q29" s="54">
        <f t="shared" si="25"/>
        <v>746.30920000000026</v>
      </c>
      <c r="R29" s="54">
        <f t="shared" si="25"/>
        <v>755.21645910722566</v>
      </c>
      <c r="S29" s="54">
        <f t="shared" si="25"/>
        <v>605.71349999999995</v>
      </c>
      <c r="T29" s="54">
        <f t="shared" si="25"/>
        <v>156.99704154</v>
      </c>
      <c r="U29" s="54">
        <f t="shared" si="25"/>
        <v>3206.9951999999998</v>
      </c>
      <c r="V29" s="54">
        <f t="shared" si="25"/>
        <v>277.95141899999999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1236.7268601599999</v>
      </c>
      <c r="AB29" s="57">
        <f t="shared" si="25"/>
        <v>129.87754614241467</v>
      </c>
      <c r="AC29" s="58">
        <f t="shared" si="25"/>
        <v>0</v>
      </c>
      <c r="AD29" s="54">
        <f t="shared" si="25"/>
        <v>0</v>
      </c>
      <c r="AE29" s="54">
        <f t="shared" si="25"/>
        <v>125.41198614241466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4.2984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0.11939999999999999</v>
      </c>
      <c r="AM29" s="217">
        <f t="shared" si="25"/>
        <v>4.7759999999999997E-2</v>
      </c>
      <c r="AN29" s="53">
        <f t="shared" si="25"/>
        <v>0</v>
      </c>
      <c r="AO29" s="56">
        <f t="shared" si="25"/>
        <v>1808.0640000000001</v>
      </c>
      <c r="AP29" s="57">
        <f t="shared" si="25"/>
        <v>0</v>
      </c>
      <c r="AQ29" s="48">
        <f t="shared" si="25"/>
        <v>11261.736566519754</v>
      </c>
    </row>
    <row r="30" spans="1:43" s="49" customFormat="1" ht="12.75" customHeight="1">
      <c r="A30" s="164" t="s">
        <v>43</v>
      </c>
      <c r="B30" s="117"/>
      <c r="C30" s="118">
        <f>SUM(C31:C44)</f>
        <v>129.22271703120248</v>
      </c>
      <c r="D30" s="120">
        <v>129.22271703120245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1084.2874993204587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49.113836111912356</v>
      </c>
      <c r="R30" s="120">
        <f>SUM(R31:R44)</f>
        <v>0</v>
      </c>
      <c r="S30" s="120">
        <v>570.5385</v>
      </c>
      <c r="T30" s="120">
        <v>54.190481312564486</v>
      </c>
      <c r="U30" s="120">
        <v>193.20924489598181</v>
      </c>
      <c r="V30" s="120">
        <v>216.184437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466.88960704135019</v>
      </c>
      <c r="AB30" s="123">
        <f t="shared" ref="AB30:AN30" si="31">SUM(AB31:AB44)</f>
        <v>113.28671999999999</v>
      </c>
      <c r="AC30" s="176">
        <f t="shared" si="31"/>
        <v>0</v>
      </c>
      <c r="AD30" s="120">
        <f t="shared" si="31"/>
        <v>0</v>
      </c>
      <c r="AE30" s="120">
        <f t="shared" si="31"/>
        <v>108.98831999999999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4.2984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656.49959582565998</v>
      </c>
      <c r="AP30" s="123">
        <f>SUM(AP31:AP44)</f>
        <v>0</v>
      </c>
      <c r="AQ30" s="59">
        <f t="shared" ref="AQ30" si="35">C30+H30+L30+AA30+AB30+AN30+AO30+AP30</f>
        <v>2450.1861392186715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102.22089153160849</v>
      </c>
      <c r="M31" s="127"/>
      <c r="N31" s="127"/>
      <c r="O31" s="127"/>
      <c r="P31" s="127"/>
      <c r="Q31" s="127">
        <v>1.0238117536864118</v>
      </c>
      <c r="R31" s="127"/>
      <c r="S31" s="127">
        <v>12.207279347516122</v>
      </c>
      <c r="T31" s="127">
        <v>0.6303167207573831</v>
      </c>
      <c r="U31" s="127">
        <v>32.517231990372714</v>
      </c>
      <c r="V31" s="127">
        <v>55.842251719275858</v>
      </c>
      <c r="W31" s="127"/>
      <c r="X31" s="127"/>
      <c r="Y31" s="127"/>
      <c r="Z31" s="128"/>
      <c r="AA31" s="70">
        <v>35.175080048351127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37.828484718649122</v>
      </c>
      <c r="AP31" s="131"/>
      <c r="AQ31" s="71">
        <f t="shared" si="24"/>
        <v>175.22445629860874</v>
      </c>
    </row>
    <row r="32" spans="1:43" ht="12.75" customHeight="1">
      <c r="A32" s="166" t="s">
        <v>110</v>
      </c>
      <c r="B32" s="133" t="s">
        <v>15</v>
      </c>
      <c r="C32" s="19">
        <f t="shared" si="36"/>
        <v>19.088217648901313</v>
      </c>
      <c r="D32" s="127">
        <v>19.088217648901313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269.12616344600815</v>
      </c>
      <c r="M32" s="25"/>
      <c r="N32" s="25"/>
      <c r="O32" s="25"/>
      <c r="P32" s="127"/>
      <c r="Q32" s="127">
        <v>10.940663583853445</v>
      </c>
      <c r="R32" s="25"/>
      <c r="S32" s="127">
        <v>130.44950513061147</v>
      </c>
      <c r="T32" s="127">
        <v>10.950856637061156</v>
      </c>
      <c r="U32" s="127">
        <v>26.647506181393211</v>
      </c>
      <c r="V32" s="127">
        <v>90.137631913088839</v>
      </c>
      <c r="W32" s="25"/>
      <c r="X32" s="25"/>
      <c r="Y32" s="25"/>
      <c r="Z32" s="22"/>
      <c r="AA32" s="28">
        <v>154.31436539569646</v>
      </c>
      <c r="AB32" s="26">
        <f t="shared" si="39"/>
        <v>4.2984</v>
      </c>
      <c r="AC32" s="27"/>
      <c r="AD32" s="25"/>
      <c r="AE32" s="25">
        <v>0</v>
      </c>
      <c r="AF32" s="25"/>
      <c r="AG32" s="127"/>
      <c r="AH32" s="127">
        <v>4.2984</v>
      </c>
      <c r="AI32" s="25"/>
      <c r="AJ32" s="25"/>
      <c r="AK32" s="25"/>
      <c r="AL32" s="25"/>
      <c r="AM32" s="229"/>
      <c r="AN32" s="212"/>
      <c r="AO32" s="130">
        <v>153.61364567801976</v>
      </c>
      <c r="AP32" s="26"/>
      <c r="AQ32" s="29">
        <f t="shared" si="24"/>
        <v>600.44079216862576</v>
      </c>
    </row>
    <row r="33" spans="1:43" ht="12.75" customHeight="1">
      <c r="A33" s="166" t="s">
        <v>16</v>
      </c>
      <c r="B33" s="133" t="s">
        <v>17</v>
      </c>
      <c r="C33" s="19">
        <f t="shared" si="36"/>
        <v>8.2956129463971706</v>
      </c>
      <c r="D33" s="127">
        <v>8.2956129463971706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30.170764474743194</v>
      </c>
      <c r="M33" s="25"/>
      <c r="N33" s="25"/>
      <c r="O33" s="25"/>
      <c r="P33" s="127"/>
      <c r="Q33" s="127">
        <v>0.88575847261899832</v>
      </c>
      <c r="R33" s="25"/>
      <c r="S33" s="127">
        <v>10.561219941806995</v>
      </c>
      <c r="T33" s="127">
        <v>14.195730241998248</v>
      </c>
      <c r="U33" s="127">
        <v>4.5280558183189523</v>
      </c>
      <c r="V33" s="127">
        <v>0</v>
      </c>
      <c r="W33" s="25"/>
      <c r="X33" s="25"/>
      <c r="Y33" s="25"/>
      <c r="Z33" s="22"/>
      <c r="AA33" s="28">
        <v>1.9949364585073144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14.913676072409267</v>
      </c>
      <c r="AP33" s="26"/>
      <c r="AQ33" s="29">
        <f t="shared" si="24"/>
        <v>55.374989952056943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6.5742530434785698</v>
      </c>
      <c r="M34" s="25"/>
      <c r="N34" s="25"/>
      <c r="O34" s="25"/>
      <c r="P34" s="127"/>
      <c r="Q34" s="127">
        <v>0.49306182194808412</v>
      </c>
      <c r="R34" s="25"/>
      <c r="S34" s="127">
        <v>5.8789551638211517</v>
      </c>
      <c r="T34" s="127">
        <v>0</v>
      </c>
      <c r="U34" s="127">
        <v>0.20223605770933406</v>
      </c>
      <c r="V34" s="127">
        <v>0</v>
      </c>
      <c r="W34" s="25"/>
      <c r="X34" s="25"/>
      <c r="Y34" s="25"/>
      <c r="Z34" s="22"/>
      <c r="AA34" s="28">
        <v>0.45990066556978781</v>
      </c>
      <c r="AB34" s="26">
        <f t="shared" si="39"/>
        <v>108.98831999999999</v>
      </c>
      <c r="AC34" s="27"/>
      <c r="AD34" s="25"/>
      <c r="AE34" s="25">
        <v>108.98831999999999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27.797520333963334</v>
      </c>
      <c r="AP34" s="26"/>
      <c r="AQ34" s="29">
        <f t="shared" si="24"/>
        <v>143.81999404301166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6.6656795396974822</v>
      </c>
      <c r="M35" s="25"/>
      <c r="N35" s="25"/>
      <c r="O35" s="25"/>
      <c r="P35" s="127"/>
      <c r="Q35" s="127">
        <v>0.19276430099619002</v>
      </c>
      <c r="R35" s="25"/>
      <c r="S35" s="127">
        <v>2.2983987652186326</v>
      </c>
      <c r="T35" s="127">
        <v>0</v>
      </c>
      <c r="U35" s="127">
        <v>4.174516473482659</v>
      </c>
      <c r="V35" s="127">
        <v>0</v>
      </c>
      <c r="W35" s="25"/>
      <c r="X35" s="25"/>
      <c r="Y35" s="25"/>
      <c r="Z35" s="22"/>
      <c r="AA35" s="28">
        <v>31.173240328303809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26.165056630738498</v>
      </c>
      <c r="AP35" s="26"/>
      <c r="AQ35" s="29">
        <f t="shared" si="24"/>
        <v>64.003976498739789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58.338397552649354</v>
      </c>
      <c r="M36" s="25"/>
      <c r="N36" s="25"/>
      <c r="O36" s="25"/>
      <c r="P36" s="127"/>
      <c r="Q36" s="127">
        <v>3.6074668742995906</v>
      </c>
      <c r="R36" s="25"/>
      <c r="S36" s="127">
        <v>43.013137632891791</v>
      </c>
      <c r="T36" s="127">
        <v>2.5892605272387459</v>
      </c>
      <c r="U36" s="127">
        <v>9.128532518219231</v>
      </c>
      <c r="V36" s="127">
        <v>0</v>
      </c>
      <c r="W36" s="25"/>
      <c r="X36" s="25"/>
      <c r="Y36" s="25"/>
      <c r="Z36" s="22"/>
      <c r="AA36" s="130">
        <v>113.24889639418319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112.916672860894</v>
      </c>
      <c r="AP36" s="26"/>
      <c r="AQ36" s="29">
        <f t="shared" si="24"/>
        <v>284.50396680772656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7.5695505028229979</v>
      </c>
      <c r="M37" s="25"/>
      <c r="N37" s="25"/>
      <c r="O37" s="25"/>
      <c r="P37" s="127"/>
      <c r="Q37" s="127">
        <v>7.3603222236859916E-2</v>
      </c>
      <c r="R37" s="25"/>
      <c r="S37" s="127">
        <v>0.87759794853641027</v>
      </c>
      <c r="T37" s="127">
        <v>2.0903954472276052</v>
      </c>
      <c r="U37" s="127">
        <v>4.5279538848221224</v>
      </c>
      <c r="V37" s="127">
        <v>0</v>
      </c>
      <c r="W37" s="25"/>
      <c r="X37" s="25"/>
      <c r="Y37" s="25"/>
      <c r="Z37" s="22"/>
      <c r="AA37" s="28">
        <v>5.0712495534150985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28.934995443656877</v>
      </c>
      <c r="AP37" s="26"/>
      <c r="AQ37" s="29">
        <f t="shared" si="24"/>
        <v>41.575795499894973</v>
      </c>
    </row>
    <row r="38" spans="1:43" ht="12.75" customHeight="1">
      <c r="A38" s="166" t="s">
        <v>26</v>
      </c>
      <c r="B38" s="133" t="s">
        <v>27</v>
      </c>
      <c r="C38" s="19">
        <f t="shared" si="36"/>
        <v>94.611879468826061</v>
      </c>
      <c r="D38" s="127">
        <v>94.611879468826061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41.988321713873582</v>
      </c>
      <c r="M38" s="25"/>
      <c r="N38" s="25"/>
      <c r="O38" s="25"/>
      <c r="P38" s="127"/>
      <c r="Q38" s="127">
        <v>1.82226712583038</v>
      </c>
      <c r="R38" s="25"/>
      <c r="S38" s="127">
        <v>21.727552717294028</v>
      </c>
      <c r="T38" s="127">
        <v>2.8234651083437052</v>
      </c>
      <c r="U38" s="127">
        <v>15.61503676240547</v>
      </c>
      <c r="V38" s="127">
        <v>0</v>
      </c>
      <c r="W38" s="25"/>
      <c r="X38" s="25"/>
      <c r="Y38" s="25"/>
      <c r="Z38" s="22"/>
      <c r="AA38" s="28">
        <v>49.398212060686959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47.298511211577456</v>
      </c>
      <c r="AP38" s="26"/>
      <c r="AQ38" s="29">
        <f t="shared" si="24"/>
        <v>233.29692445496406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372.15660216238956</v>
      </c>
      <c r="M39" s="25"/>
      <c r="N39" s="25"/>
      <c r="O39" s="25"/>
      <c r="P39" s="127"/>
      <c r="Q39" s="127">
        <v>27.763302307473548</v>
      </c>
      <c r="R39" s="25"/>
      <c r="S39" s="127">
        <v>331.03193595555877</v>
      </c>
      <c r="T39" s="127">
        <v>10.89307825146795</v>
      </c>
      <c r="U39" s="127">
        <v>2.4682856478892581</v>
      </c>
      <c r="V39" s="127">
        <v>0</v>
      </c>
      <c r="W39" s="25"/>
      <c r="X39" s="25"/>
      <c r="Y39" s="25"/>
      <c r="Z39" s="22"/>
      <c r="AA39" s="28">
        <v>5.1741640594961744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37.337009190346159</v>
      </c>
      <c r="AP39" s="26"/>
      <c r="AQ39" s="29">
        <f t="shared" si="24"/>
        <v>414.66777541223189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83.130019022400077</v>
      </c>
      <c r="M40" s="25"/>
      <c r="N40" s="25"/>
      <c r="O40" s="25"/>
      <c r="P40" s="127"/>
      <c r="Q40" s="127">
        <v>0.29965938464087494</v>
      </c>
      <c r="R40" s="25"/>
      <c r="S40" s="127">
        <v>3.572947667620133</v>
      </c>
      <c r="T40" s="127">
        <v>6.7879087386327939</v>
      </c>
      <c r="U40" s="127">
        <v>2.2649498638710162</v>
      </c>
      <c r="V40" s="127">
        <v>70.204553367635256</v>
      </c>
      <c r="W40" s="25"/>
      <c r="X40" s="25"/>
      <c r="Y40" s="25"/>
      <c r="Z40" s="22"/>
      <c r="AA40" s="28">
        <v>14.588283755070389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16.083567894725778</v>
      </c>
      <c r="AP40" s="26"/>
      <c r="AQ40" s="29">
        <f t="shared" si="24"/>
        <v>113.80187067219624</v>
      </c>
    </row>
    <row r="41" spans="1:43" ht="12.75" customHeight="1">
      <c r="A41" s="166" t="s">
        <v>32</v>
      </c>
      <c r="B41" s="133" t="s">
        <v>33</v>
      </c>
      <c r="C41" s="305">
        <f t="shared" si="36"/>
        <v>7.2270069670779327</v>
      </c>
      <c r="D41" s="304">
        <v>7.2270069670779327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36.569500706057369</v>
      </c>
      <c r="M41" s="25"/>
      <c r="N41" s="25"/>
      <c r="O41" s="25"/>
      <c r="P41" s="127"/>
      <c r="Q41" s="127">
        <v>0.43232170394965663</v>
      </c>
      <c r="R41" s="25"/>
      <c r="S41" s="127">
        <v>5.154728678495017</v>
      </c>
      <c r="T41" s="127">
        <v>1.3235729061180059</v>
      </c>
      <c r="U41" s="127">
        <v>29.658877417494686</v>
      </c>
      <c r="V41" s="127">
        <v>0</v>
      </c>
      <c r="W41" s="25"/>
      <c r="X41" s="25"/>
      <c r="Y41" s="25"/>
      <c r="Z41" s="22"/>
      <c r="AA41" s="130">
        <v>34.579555615077588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100.91190232702726</v>
      </c>
      <c r="AP41" s="26"/>
      <c r="AQ41" s="29">
        <f t="shared" si="24"/>
        <v>179.28796561524015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3.1565473127233501</v>
      </c>
      <c r="M42" s="25"/>
      <c r="N42" s="25"/>
      <c r="O42" s="25"/>
      <c r="P42" s="127"/>
      <c r="Q42" s="127">
        <v>9.4777745284311238E-2</v>
      </c>
      <c r="R42" s="25"/>
      <c r="S42" s="127">
        <v>1.1300694765882642</v>
      </c>
      <c r="T42" s="127">
        <v>0.91916068901304659</v>
      </c>
      <c r="U42" s="127">
        <v>1.0125394018377276</v>
      </c>
      <c r="V42" s="127">
        <v>0</v>
      </c>
      <c r="W42" s="25"/>
      <c r="X42" s="25"/>
      <c r="Y42" s="25"/>
      <c r="Z42" s="22"/>
      <c r="AA42" s="194">
        <v>11.779510833061924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9.7010782303788812</v>
      </c>
      <c r="AP42" s="26"/>
      <c r="AQ42" s="29">
        <f t="shared" si="24"/>
        <v>24.637136376164158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4.7444452138950659</v>
      </c>
      <c r="M43" s="25"/>
      <c r="N43" s="25"/>
      <c r="O43" s="25"/>
      <c r="P43" s="25"/>
      <c r="Q43" s="25">
        <v>0.22100908430777322</v>
      </c>
      <c r="R43" s="25"/>
      <c r="S43" s="25">
        <v>2.6351715740412258</v>
      </c>
      <c r="T43" s="25">
        <v>0.32684955908947688</v>
      </c>
      <c r="U43" s="25">
        <v>0.51041499645658872</v>
      </c>
      <c r="V43" s="25">
        <v>0</v>
      </c>
      <c r="W43" s="25">
        <v>1.0510000000000019</v>
      </c>
      <c r="X43" s="25"/>
      <c r="Y43" s="25"/>
      <c r="Z43" s="22"/>
      <c r="AA43" s="28">
        <v>9.9322118739303811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21.860560676156741</v>
      </c>
      <c r="AP43" s="26"/>
      <c r="AQ43" s="29">
        <f t="shared" si="24"/>
        <v>36.537217763982184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61.876363098111455</v>
      </c>
      <c r="M44" s="76"/>
      <c r="N44" s="76"/>
      <c r="O44" s="76"/>
      <c r="P44" s="76"/>
      <c r="Q44" s="76">
        <v>1.2633687307862287</v>
      </c>
      <c r="R44" s="76"/>
      <c r="S44" s="76">
        <v>0</v>
      </c>
      <c r="T44" s="76">
        <v>0.65988648561637986</v>
      </c>
      <c r="U44" s="76">
        <v>59.953107881708846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21.136914557116768</v>
      </c>
      <c r="AP44" s="79"/>
      <c r="AQ44" s="82">
        <f>C44+H44+L44+AA44+AB44+AN44+AO44+AP44</f>
        <v>83.013277655228222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4384.4286818825231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1651.7158906981124</v>
      </c>
      <c r="Q45" s="307">
        <f t="shared" si="40"/>
        <v>0</v>
      </c>
      <c r="R45" s="307">
        <f t="shared" si="40"/>
        <v>755.21645910722566</v>
      </c>
      <c r="S45" s="307">
        <f t="shared" si="40"/>
        <v>19.698</v>
      </c>
      <c r="T45" s="307">
        <f t="shared" si="40"/>
        <v>1.5676415399999999</v>
      </c>
      <c r="U45" s="307">
        <f>SUM(U46:U55)</f>
        <v>1956.230690537185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2.2359999999999998</v>
      </c>
      <c r="AP45" s="311">
        <f t="shared" si="40"/>
        <v>0</v>
      </c>
      <c r="AQ45" s="314">
        <f t="shared" si="24"/>
        <v>4386.6646818825229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807.51869999999985</v>
      </c>
      <c r="M46" s="64"/>
      <c r="N46" s="64"/>
      <c r="O46" s="64"/>
      <c r="P46" s="64"/>
      <c r="Q46" s="64"/>
      <c r="R46" s="64"/>
      <c r="S46" s="64"/>
      <c r="T46" s="64"/>
      <c r="U46" s="64">
        <v>807.51869999999985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807.51869999999985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1641.9304407620232</v>
      </c>
      <c r="M48" s="25"/>
      <c r="N48" s="25"/>
      <c r="O48" s="25"/>
      <c r="P48" s="25">
        <v>1325.6494000866196</v>
      </c>
      <c r="Q48" s="25"/>
      <c r="R48" s="25"/>
      <c r="S48" s="25"/>
      <c r="T48" s="25">
        <v>1.5676415399999999</v>
      </c>
      <c r="U48" s="25">
        <v>314.71339913540351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1641.9304407620232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98.486219155793961</v>
      </c>
      <c r="M49" s="25"/>
      <c r="N49" s="25"/>
      <c r="O49" s="25"/>
      <c r="P49" s="25">
        <v>17.844819155793953</v>
      </c>
      <c r="Q49" s="25"/>
      <c r="R49" s="25"/>
      <c r="S49" s="25"/>
      <c r="T49" s="25"/>
      <c r="U49" s="25">
        <v>80.641400000000004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98.486219155793961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43.8</v>
      </c>
      <c r="M50" s="25"/>
      <c r="N50" s="25"/>
      <c r="O50" s="25"/>
      <c r="P50" s="25"/>
      <c r="Q50" s="25"/>
      <c r="R50" s="135"/>
      <c r="S50" s="25"/>
      <c r="T50" s="25"/>
      <c r="U50" s="25">
        <v>43.8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2.2359999999999998</v>
      </c>
      <c r="AP50" s="26"/>
      <c r="AQ50" s="29">
        <f t="shared" si="24"/>
        <v>46.035999999999994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22.975870398782789</v>
      </c>
      <c r="M51" s="25"/>
      <c r="N51" s="25"/>
      <c r="O51" s="25"/>
      <c r="P51" s="25">
        <v>1.5247584905660378</v>
      </c>
      <c r="Q51" s="22"/>
      <c r="R51" s="25">
        <v>21.451111908216749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22.975870398782789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733.76534719900894</v>
      </c>
      <c r="M52" s="135"/>
      <c r="N52" s="135"/>
      <c r="O52" s="135"/>
      <c r="P52" s="127"/>
      <c r="Q52" s="127"/>
      <c r="R52" s="135">
        <v>733.76534719900894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733.76534719900894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658.57828234201372</v>
      </c>
      <c r="M53" s="135"/>
      <c r="N53" s="135"/>
      <c r="O53" s="135"/>
      <c r="P53" s="105">
        <v>199.37407049999999</v>
      </c>
      <c r="Q53" s="105"/>
      <c r="R53" s="135"/>
      <c r="S53" s="127"/>
      <c r="T53" s="135"/>
      <c r="U53" s="135">
        <v>459.20421184201376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658.57828234201372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28.788290537185016</v>
      </c>
      <c r="M54" s="135"/>
      <c r="N54" s="135"/>
      <c r="O54" s="135"/>
      <c r="P54" s="105"/>
      <c r="Q54" s="105"/>
      <c r="R54" s="135"/>
      <c r="S54" s="127"/>
      <c r="T54" s="135"/>
      <c r="U54" s="135">
        <v>28.788290537185016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28.788290537185016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348.58553148771574</v>
      </c>
      <c r="M55" s="76"/>
      <c r="N55" s="76"/>
      <c r="O55" s="76"/>
      <c r="P55" s="76">
        <v>107.32284246513295</v>
      </c>
      <c r="Q55" s="76"/>
      <c r="R55" s="76"/>
      <c r="S55" s="25">
        <v>19.698</v>
      </c>
      <c r="T55" s="76"/>
      <c r="U55" s="76">
        <v>221.5646890225828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348.58553148771574</v>
      </c>
    </row>
    <row r="56" spans="1:43" s="49" customFormat="1" ht="12.75" customHeight="1">
      <c r="A56" s="168" t="s">
        <v>40</v>
      </c>
      <c r="B56" s="152"/>
      <c r="C56" s="142">
        <f t="shared" si="45"/>
        <v>263.89473284080003</v>
      </c>
      <c r="D56" s="146">
        <v>181.41200000000001</v>
      </c>
      <c r="E56" s="22">
        <v>61.793300000000002</v>
      </c>
      <c r="F56" s="144"/>
      <c r="G56" s="144">
        <v>20.689432840799999</v>
      </c>
      <c r="H56" s="145">
        <f t="shared" si="46"/>
        <v>287.57100000000003</v>
      </c>
      <c r="I56" s="146"/>
      <c r="J56" s="143">
        <v>179.036</v>
      </c>
      <c r="K56" s="144">
        <v>108.535</v>
      </c>
      <c r="L56" s="145">
        <f t="shared" si="47"/>
        <v>1260.6916275863719</v>
      </c>
      <c r="M56" s="143"/>
      <c r="N56" s="143"/>
      <c r="O56" s="143"/>
      <c r="P56" s="143">
        <v>0</v>
      </c>
      <c r="Q56" s="143">
        <v>682.29025224114525</v>
      </c>
      <c r="R56" s="143"/>
      <c r="S56" s="143">
        <v>0</v>
      </c>
      <c r="T56" s="143">
        <v>56.592099462731078</v>
      </c>
      <c r="U56" s="143">
        <v>460.04229388249541</v>
      </c>
      <c r="V56" s="143">
        <v>61.766981999999999</v>
      </c>
      <c r="W56" s="143"/>
      <c r="X56" s="143"/>
      <c r="Y56" s="143"/>
      <c r="Z56" s="144"/>
      <c r="AA56" s="145">
        <v>481.77981192000004</v>
      </c>
      <c r="AB56" s="147">
        <f t="shared" si="48"/>
        <v>16.543066142414673</v>
      </c>
      <c r="AC56" s="177"/>
      <c r="AD56" s="143"/>
      <c r="AE56" s="143">
        <v>16.423666142414675</v>
      </c>
      <c r="AF56" s="143"/>
      <c r="AG56" s="143"/>
      <c r="AH56" s="143"/>
      <c r="AI56" s="143"/>
      <c r="AJ56" s="143"/>
      <c r="AK56" s="143"/>
      <c r="AL56" s="143">
        <v>0.11939999999999999</v>
      </c>
      <c r="AM56" s="231">
        <v>0</v>
      </c>
      <c r="AN56" s="147"/>
      <c r="AO56" s="145">
        <v>578.60799999999995</v>
      </c>
      <c r="AP56" s="147"/>
      <c r="AQ56" s="91">
        <f t="shared" si="24"/>
        <v>2889.0882384895867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4.43</v>
      </c>
      <c r="I57" s="146">
        <f t="shared" si="49"/>
        <v>0</v>
      </c>
      <c r="J57" s="146">
        <f t="shared" si="49"/>
        <v>0</v>
      </c>
      <c r="K57" s="146">
        <f t="shared" si="49"/>
        <v>4.43</v>
      </c>
      <c r="L57" s="145">
        <f t="shared" si="49"/>
        <v>364.39258917647658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14.90511164694253</v>
      </c>
      <c r="R57" s="143">
        <f t="shared" si="49"/>
        <v>0</v>
      </c>
      <c r="S57" s="143">
        <f t="shared" si="49"/>
        <v>15.476999999999984</v>
      </c>
      <c r="T57" s="143">
        <f t="shared" si="49"/>
        <v>44.64681922470443</v>
      </c>
      <c r="U57" s="143">
        <f t="shared" si="49"/>
        <v>289.36365830482964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288.05744119864971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518.69040417434007</v>
      </c>
      <c r="AP57" s="147">
        <f t="shared" si="49"/>
        <v>0</v>
      </c>
      <c r="AQ57" s="148">
        <f t="shared" si="24"/>
        <v>1175.6181945494664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222.25897873067316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7.1414883641436413</v>
      </c>
      <c r="R58" s="143">
        <f t="shared" si="54"/>
        <v>0</v>
      </c>
      <c r="S58" s="143">
        <v>1.5099255557821727</v>
      </c>
      <c r="T58" s="143">
        <v>34.587263076481236</v>
      </c>
      <c r="U58" s="143">
        <v>179.0203017342661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133.1069576472396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368.89816212066341</v>
      </c>
      <c r="AP58" s="147">
        <f t="shared" ref="AP58" si="57">SUM(AP59:AP64)</f>
        <v>0</v>
      </c>
      <c r="AQ58" s="148">
        <f t="shared" si="24"/>
        <v>724.31185849857616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4.43</v>
      </c>
      <c r="I65" s="146"/>
      <c r="J65" s="146">
        <v>0</v>
      </c>
      <c r="K65" s="146">
        <v>4.43</v>
      </c>
      <c r="L65" s="78">
        <f>SUM(M65:Z65)</f>
        <v>142.13361044580341</v>
      </c>
      <c r="M65" s="76"/>
      <c r="N65" s="76"/>
      <c r="O65" s="76"/>
      <c r="P65" s="76"/>
      <c r="Q65" s="76">
        <v>7.7636232827988874</v>
      </c>
      <c r="R65" s="76"/>
      <c r="S65" s="143">
        <v>13.967074444217811</v>
      </c>
      <c r="T65" s="143">
        <v>10.059556148223196</v>
      </c>
      <c r="U65" s="143">
        <v>110.34335657056353</v>
      </c>
      <c r="V65" s="76">
        <f>SUM(V66:V69)</f>
        <v>0</v>
      </c>
      <c r="W65" s="76"/>
      <c r="X65" s="76"/>
      <c r="Y65" s="76"/>
      <c r="Z65" s="77"/>
      <c r="AA65" s="145">
        <v>154.95048355141009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149.79224205367663</v>
      </c>
      <c r="AP65" s="79"/>
      <c r="AQ65" s="340">
        <f t="shared" si="24"/>
        <v>451.3063360508902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271.01279999999997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271.01279999999997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52.029999999999994</v>
      </c>
      <c r="AP70" s="100"/>
      <c r="AQ70" s="91">
        <f t="shared" si="24"/>
        <v>323.04279999999994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37.136512379508076</v>
      </c>
      <c r="M71" s="76"/>
      <c r="N71" s="76"/>
      <c r="O71" s="76"/>
      <c r="P71" s="76"/>
      <c r="Q71" s="76"/>
      <c r="R71" s="76"/>
      <c r="S71" s="76"/>
      <c r="T71" s="76"/>
      <c r="U71" s="76">
        <v>37.136512379508076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37.136512379508076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-11.966433071557617</v>
      </c>
      <c r="D72" s="108">
        <f t="shared" si="58"/>
        <v>-13.78168949655759</v>
      </c>
      <c r="E72" s="46">
        <f t="shared" si="58"/>
        <v>1.8152564250000012</v>
      </c>
      <c r="F72" s="109">
        <f t="shared" si="58"/>
        <v>0</v>
      </c>
      <c r="G72" s="109">
        <f t="shared" si="58"/>
        <v>0</v>
      </c>
      <c r="H72" s="47">
        <f t="shared" si="58"/>
        <v>-0.50799999999992451</v>
      </c>
      <c r="I72" s="108">
        <f t="shared" si="58"/>
        <v>0.74400000000007438</v>
      </c>
      <c r="J72" s="46">
        <f t="shared" si="58"/>
        <v>-1.2520000000000095</v>
      </c>
      <c r="K72" s="109">
        <f t="shared" si="58"/>
        <v>0</v>
      </c>
      <c r="L72" s="47">
        <f t="shared" si="58"/>
        <v>-255.32529134533706</v>
      </c>
      <c r="M72" s="46">
        <f t="shared" si="58"/>
        <v>0</v>
      </c>
      <c r="N72" s="46">
        <f t="shared" ref="N72" si="59">N26-N27-N29</f>
        <v>0</v>
      </c>
      <c r="O72" s="46">
        <f t="shared" si="58"/>
        <v>0</v>
      </c>
      <c r="P72" s="46">
        <f t="shared" si="58"/>
        <v>4.3591093018876563</v>
      </c>
      <c r="Q72" s="46">
        <f t="shared" si="58"/>
        <v>-24.27880000000016</v>
      </c>
      <c r="R72" s="46">
        <f t="shared" si="58"/>
        <v>-32.652659107225759</v>
      </c>
      <c r="S72" s="46">
        <f t="shared" si="58"/>
        <v>-71.8977000000001</v>
      </c>
      <c r="T72" s="46">
        <f t="shared" si="58"/>
        <v>2.9375584600000479</v>
      </c>
      <c r="U72" s="46">
        <f t="shared" si="58"/>
        <v>-133.79279999999926</v>
      </c>
      <c r="V72" s="46">
        <f t="shared" si="58"/>
        <v>0</v>
      </c>
      <c r="W72" s="46">
        <f t="shared" si="58"/>
        <v>-1.7763568394002505E-15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-1.0382164319935328E-2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-8.1700000000003001</v>
      </c>
      <c r="AP72" s="45">
        <f t="shared" si="58"/>
        <v>0</v>
      </c>
      <c r="AQ72" s="48">
        <f t="shared" si="24"/>
        <v>-275.98010658121484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-1.8214452093761335</v>
      </c>
    </row>
    <row r="74" spans="1:43" s="49" customFormat="1" ht="12.75" customHeight="1">
      <c r="A74" s="162" t="s">
        <v>51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7"/>
  <dimension ref="A1:AS76"/>
  <sheetViews>
    <sheetView zoomScale="80" zoomScaleNormal="80" workbookViewId="0">
      <pane xSplit="2" ySplit="1" topLeftCell="C53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50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17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965.28099999999995</v>
      </c>
      <c r="I2" s="10">
        <v>790.31399999999996</v>
      </c>
      <c r="J2" s="11">
        <v>174.96700000000001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960.25443382703997</v>
      </c>
      <c r="AB2" s="13">
        <f>SUM(AC2:AM2)</f>
        <v>235.06919201685432</v>
      </c>
      <c r="AC2" s="14">
        <v>72.841999999999999</v>
      </c>
      <c r="AD2" s="11">
        <v>20.983999999999998</v>
      </c>
      <c r="AE2" s="11">
        <v>113.18419201685431</v>
      </c>
      <c r="AF2" s="11">
        <v>0</v>
      </c>
      <c r="AG2" s="11">
        <v>23.593439999999998</v>
      </c>
      <c r="AH2" s="11">
        <v>4.2984</v>
      </c>
      <c r="AI2" s="11">
        <v>0</v>
      </c>
      <c r="AJ2" s="11">
        <v>0</v>
      </c>
      <c r="AK2" s="11">
        <v>0</v>
      </c>
      <c r="AL2" s="11">
        <v>0.11939999999999999</v>
      </c>
      <c r="AM2" s="214">
        <v>4.7759999999999997E-2</v>
      </c>
      <c r="AN2" s="211">
        <v>0</v>
      </c>
      <c r="AO2" s="15"/>
      <c r="AP2" s="13"/>
      <c r="AQ2" s="16">
        <f>C2+H2+L2+AA2+AB2+AN2+AO2+AP2</f>
        <v>2160.6046258438942</v>
      </c>
    </row>
    <row r="3" spans="1:45" ht="12.75" customHeight="1">
      <c r="A3" s="17" t="s">
        <v>1</v>
      </c>
      <c r="B3" s="18"/>
      <c r="C3" s="19">
        <f>SUM(D3:G3)</f>
        <v>1696.9404471621681</v>
      </c>
      <c r="D3" s="20">
        <v>1642.6341493213681</v>
      </c>
      <c r="E3" s="22">
        <v>36.575000000000003</v>
      </c>
      <c r="F3" s="22"/>
      <c r="G3" s="22">
        <v>17.7312978408</v>
      </c>
      <c r="H3" s="23">
        <f>SUM(I3:K3)</f>
        <v>0</v>
      </c>
      <c r="I3" s="24"/>
      <c r="J3" s="25"/>
      <c r="K3" s="22"/>
      <c r="L3" s="23">
        <f>SUM(M3:Z3)</f>
        <v>9617.7699733749996</v>
      </c>
      <c r="M3" s="24">
        <v>3009.5117999999998</v>
      </c>
      <c r="N3" s="24">
        <v>46.86</v>
      </c>
      <c r="O3" s="25">
        <v>0</v>
      </c>
      <c r="P3" s="25">
        <v>1079.9099999999999</v>
      </c>
      <c r="Q3" s="25">
        <v>383.18280000000004</v>
      </c>
      <c r="R3" s="25">
        <v>723.61709999999994</v>
      </c>
      <c r="S3" s="25">
        <v>1558.1117999999999</v>
      </c>
      <c r="T3" s="25">
        <v>126.1456</v>
      </c>
      <c r="U3" s="25">
        <v>2147.4144000000001</v>
      </c>
      <c r="V3" s="25">
        <v>220.04487337499998</v>
      </c>
      <c r="W3" s="25">
        <v>0</v>
      </c>
      <c r="X3" s="25">
        <v>201.68959999999998</v>
      </c>
      <c r="Y3" s="25">
        <v>2.1019999999999999</v>
      </c>
      <c r="Z3" s="22">
        <v>119.18</v>
      </c>
      <c r="AA3" s="23">
        <v>2482.6644878719198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14.533999999999999</v>
      </c>
      <c r="AP3" s="26"/>
      <c r="AQ3" s="29">
        <f t="shared" ref="AQ3:AQ20" si="0">C3+H3+L3+AA3+AB3+AN3+AO3+AP3</f>
        <v>13811.908908409087</v>
      </c>
    </row>
    <row r="4" spans="1:45" ht="12.75" customHeight="1">
      <c r="A4" s="17" t="s">
        <v>2</v>
      </c>
      <c r="B4" s="18"/>
      <c r="C4" s="19">
        <f>SUM(D4:G4)</f>
        <v>6.4323252205245147</v>
      </c>
      <c r="D4" s="20">
        <v>1.8465252205245153</v>
      </c>
      <c r="E4" s="21">
        <v>4.5857999999999999</v>
      </c>
      <c r="F4" s="22"/>
      <c r="G4" s="22">
        <v>0</v>
      </c>
      <c r="H4" s="23">
        <f>SUM(I4:K4)</f>
        <v>8.4169999999999998</v>
      </c>
      <c r="I4" s="24"/>
      <c r="J4" s="25"/>
      <c r="K4" s="22">
        <v>8.4169999999999998</v>
      </c>
      <c r="L4" s="23">
        <f>SUM(M4:Z4)</f>
        <v>1387.6571999999999</v>
      </c>
      <c r="M4" s="24">
        <v>0</v>
      </c>
      <c r="N4" s="24">
        <v>14.91</v>
      </c>
      <c r="O4" s="25"/>
      <c r="P4" s="25">
        <v>21.299999999999997</v>
      </c>
      <c r="Q4" s="25">
        <v>26.39</v>
      </c>
      <c r="R4" s="25">
        <v>0</v>
      </c>
      <c r="S4" s="25">
        <v>1131.6501000000001</v>
      </c>
      <c r="T4" s="25">
        <v>5.6315000000000008</v>
      </c>
      <c r="U4" s="25">
        <v>36.204000000000001</v>
      </c>
      <c r="V4" s="25">
        <v>0</v>
      </c>
      <c r="W4" s="25">
        <v>111.40599999999999</v>
      </c>
      <c r="X4" s="25">
        <v>35.115600000000001</v>
      </c>
      <c r="Y4" s="25">
        <v>0</v>
      </c>
      <c r="Z4" s="22">
        <v>5.05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6.1059999999999999</v>
      </c>
      <c r="AP4" s="26"/>
      <c r="AQ4" s="29">
        <f t="shared" si="0"/>
        <v>1408.6125252205243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154.3629</v>
      </c>
      <c r="M5" s="24"/>
      <c r="N5" s="24"/>
      <c r="O5" s="25"/>
      <c r="P5" s="25"/>
      <c r="Q5" s="25"/>
      <c r="R5" s="25"/>
      <c r="S5" s="25">
        <v>36.441299999999998</v>
      </c>
      <c r="T5" s="25"/>
      <c r="U5" s="25">
        <v>117.9216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154.3629</v>
      </c>
    </row>
    <row r="6" spans="1:45" ht="12.75" customHeight="1" thickBot="1">
      <c r="A6" s="30" t="s">
        <v>4</v>
      </c>
      <c r="B6" s="31"/>
      <c r="C6" s="19">
        <f>SUM(D6:G6)</f>
        <v>122.36806388830101</v>
      </c>
      <c r="D6" s="32">
        <v>123.10168136830102</v>
      </c>
      <c r="E6" s="22">
        <v>0</v>
      </c>
      <c r="F6" s="33"/>
      <c r="G6" s="33">
        <v>-0.73361748000000004</v>
      </c>
      <c r="H6" s="34">
        <f>SUM(I6:K6)</f>
        <v>-154.279</v>
      </c>
      <c r="I6" s="35">
        <v>-165.35399999999998</v>
      </c>
      <c r="J6" s="35">
        <v>0</v>
      </c>
      <c r="K6" s="33">
        <v>11.074999999999999</v>
      </c>
      <c r="L6" s="34">
        <f>SUM(M6:Z6)</f>
        <v>92.062849099999951</v>
      </c>
      <c r="M6" s="24">
        <v>342.57099999999997</v>
      </c>
      <c r="N6" s="24">
        <v>-6.39</v>
      </c>
      <c r="O6" s="25"/>
      <c r="P6" s="25">
        <v>-106.5</v>
      </c>
      <c r="Q6" s="25">
        <v>-12.667200000000001</v>
      </c>
      <c r="R6" s="25">
        <v>-15.799499999999998</v>
      </c>
      <c r="S6" s="25">
        <v>91.595699999999994</v>
      </c>
      <c r="T6" s="25">
        <v>-1.1263000000000001</v>
      </c>
      <c r="U6" s="25">
        <v>-204.81119999999999</v>
      </c>
      <c r="V6" s="25">
        <v>3.0883490999999998</v>
      </c>
      <c r="W6" s="25">
        <v>2.1019999999999999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60.151912988300964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1812.8761858299447</v>
      </c>
      <c r="D7" s="57">
        <f t="shared" si="1"/>
        <v>1763.8893054691448</v>
      </c>
      <c r="E7" s="54">
        <f t="shared" si="1"/>
        <v>31.989200000000004</v>
      </c>
      <c r="F7" s="54">
        <f t="shared" si="1"/>
        <v>0</v>
      </c>
      <c r="G7" s="54">
        <f t="shared" si="1"/>
        <v>16.9976803608</v>
      </c>
      <c r="H7" s="56">
        <f t="shared" si="1"/>
        <v>802.58499999999992</v>
      </c>
      <c r="I7" s="57">
        <f t="shared" si="1"/>
        <v>624.96</v>
      </c>
      <c r="J7" s="54">
        <f t="shared" si="1"/>
        <v>174.96700000000001</v>
      </c>
      <c r="K7" s="57">
        <f t="shared" si="1"/>
        <v>2.6579999999999995</v>
      </c>
      <c r="L7" s="56">
        <f t="shared" si="1"/>
        <v>8167.8127224749996</v>
      </c>
      <c r="M7" s="57">
        <f t="shared" si="1"/>
        <v>3352.0827999999997</v>
      </c>
      <c r="N7" s="57">
        <f t="shared" ref="N7" si="2">N2+N3-N4-N5+N6</f>
        <v>25.56</v>
      </c>
      <c r="O7" s="54">
        <f t="shared" si="1"/>
        <v>0</v>
      </c>
      <c r="P7" s="54">
        <f t="shared" si="1"/>
        <v>952.1099999999999</v>
      </c>
      <c r="Q7" s="54">
        <f t="shared" si="1"/>
        <v>344.12560000000008</v>
      </c>
      <c r="R7" s="54">
        <f t="shared" si="1"/>
        <v>707.81759999999997</v>
      </c>
      <c r="S7" s="54">
        <f t="shared" si="1"/>
        <v>481.61609999999985</v>
      </c>
      <c r="T7" s="54">
        <f t="shared" si="1"/>
        <v>119.3878</v>
      </c>
      <c r="U7" s="54">
        <f t="shared" si="1"/>
        <v>1788.4776000000002</v>
      </c>
      <c r="V7" s="54">
        <f t="shared" si="1"/>
        <v>223.13322247499997</v>
      </c>
      <c r="W7" s="54">
        <f t="shared" si="1"/>
        <v>-109.30399999999999</v>
      </c>
      <c r="X7" s="54">
        <f t="shared" si="1"/>
        <v>166.57399999999998</v>
      </c>
      <c r="Y7" s="54">
        <f t="shared" si="1"/>
        <v>2.1019999999999999</v>
      </c>
      <c r="Z7" s="57">
        <f t="shared" si="1"/>
        <v>114.13000000000001</v>
      </c>
      <c r="AA7" s="56">
        <f t="shared" si="1"/>
        <v>3442.9189216989598</v>
      </c>
      <c r="AB7" s="56">
        <f t="shared" si="1"/>
        <v>235.06919201685432</v>
      </c>
      <c r="AC7" s="57">
        <f t="shared" si="1"/>
        <v>72.841999999999999</v>
      </c>
      <c r="AD7" s="54">
        <f t="shared" si="1"/>
        <v>20.983999999999998</v>
      </c>
      <c r="AE7" s="54">
        <f t="shared" si="1"/>
        <v>113.18419201685431</v>
      </c>
      <c r="AF7" s="54">
        <f t="shared" ref="AF7" si="3">AF2+AF3-AF4-AF5+AF6</f>
        <v>0</v>
      </c>
      <c r="AG7" s="54">
        <f t="shared" si="1"/>
        <v>23.593439999999998</v>
      </c>
      <c r="AH7" s="54">
        <f t="shared" si="1"/>
        <v>4.2984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0.11939999999999999</v>
      </c>
      <c r="AM7" s="217">
        <f t="shared" si="1"/>
        <v>4.7759999999999997E-2</v>
      </c>
      <c r="AN7" s="57">
        <f t="shared" si="1"/>
        <v>0</v>
      </c>
      <c r="AO7" s="56">
        <f t="shared" si="1"/>
        <v>8.427999999999999</v>
      </c>
      <c r="AP7" s="182">
        <f t="shared" si="1"/>
        <v>0</v>
      </c>
      <c r="AQ7" s="111">
        <f t="shared" si="0"/>
        <v>14469.690022020757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1812.8761858299447</v>
      </c>
      <c r="D8" s="185">
        <f t="shared" si="6"/>
        <v>1763.8893054691448</v>
      </c>
      <c r="E8" s="188">
        <f t="shared" si="6"/>
        <v>31.989200000000004</v>
      </c>
      <c r="F8" s="189">
        <f t="shared" si="6"/>
        <v>0</v>
      </c>
      <c r="G8" s="189">
        <f t="shared" si="6"/>
        <v>16.9976803608</v>
      </c>
      <c r="H8" s="190">
        <f t="shared" si="6"/>
        <v>802.58499999999992</v>
      </c>
      <c r="I8" s="185">
        <f t="shared" si="6"/>
        <v>624.96</v>
      </c>
      <c r="J8" s="188">
        <f t="shared" si="6"/>
        <v>174.96700000000001</v>
      </c>
      <c r="K8" s="185">
        <f t="shared" si="6"/>
        <v>2.6579999999999995</v>
      </c>
      <c r="L8" s="190">
        <f t="shared" si="6"/>
        <v>7885.0067224750001</v>
      </c>
      <c r="M8" s="185">
        <f t="shared" si="6"/>
        <v>3352.0827999999997</v>
      </c>
      <c r="N8" s="185">
        <f t="shared" si="6"/>
        <v>25.56</v>
      </c>
      <c r="O8" s="188">
        <f t="shared" si="6"/>
        <v>0</v>
      </c>
      <c r="P8" s="188">
        <f t="shared" si="6"/>
        <v>952.1099999999999</v>
      </c>
      <c r="Q8" s="188">
        <f t="shared" si="6"/>
        <v>344.12560000000008</v>
      </c>
      <c r="R8" s="188">
        <f t="shared" si="6"/>
        <v>707.81759999999997</v>
      </c>
      <c r="S8" s="188">
        <f t="shared" si="6"/>
        <v>481.61609999999985</v>
      </c>
      <c r="T8" s="188">
        <f t="shared" si="6"/>
        <v>119.3878</v>
      </c>
      <c r="U8" s="188">
        <f t="shared" si="6"/>
        <v>1788.4776000000002</v>
      </c>
      <c r="V8" s="188">
        <f t="shared" si="6"/>
        <v>223.13322247499997</v>
      </c>
      <c r="W8" s="188">
        <f t="shared" si="6"/>
        <v>-109.30399999999999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3059.4250346589597</v>
      </c>
      <c r="AB8" s="185">
        <f t="shared" si="6"/>
        <v>235.06919201685432</v>
      </c>
      <c r="AC8" s="185">
        <f t="shared" si="6"/>
        <v>72.841999999999999</v>
      </c>
      <c r="AD8" s="188">
        <f t="shared" si="6"/>
        <v>20.983999999999998</v>
      </c>
      <c r="AE8" s="188">
        <f t="shared" si="6"/>
        <v>113.18419201685431</v>
      </c>
      <c r="AF8" s="188">
        <f t="shared" si="6"/>
        <v>0</v>
      </c>
      <c r="AG8" s="188">
        <f t="shared" si="6"/>
        <v>23.593439999999998</v>
      </c>
      <c r="AH8" s="188">
        <f t="shared" si="6"/>
        <v>4.2984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0.11939999999999999</v>
      </c>
      <c r="AM8" s="218">
        <f t="shared" si="6"/>
        <v>4.7759999999999997E-2</v>
      </c>
      <c r="AN8" s="185">
        <f t="shared" si="6"/>
        <v>0</v>
      </c>
      <c r="AO8" s="190">
        <f t="shared" si="6"/>
        <v>8.427999999999999</v>
      </c>
      <c r="AP8" s="185">
        <f t="shared" si="6"/>
        <v>0</v>
      </c>
      <c r="AQ8" s="186">
        <f t="shared" si="0"/>
        <v>13803.390134980758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1430.4901296657208</v>
      </c>
      <c r="D9" s="53">
        <f t="shared" si="8"/>
        <v>1430.4901296657208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617.52</v>
      </c>
      <c r="I9" s="53">
        <f t="shared" si="8"/>
        <v>617.52</v>
      </c>
      <c r="J9" s="54">
        <f t="shared" si="8"/>
        <v>0</v>
      </c>
      <c r="K9" s="55">
        <f t="shared" si="8"/>
        <v>0</v>
      </c>
      <c r="L9" s="56">
        <f t="shared" si="8"/>
        <v>4410.8291799999997</v>
      </c>
      <c r="M9" s="54">
        <f t="shared" si="8"/>
        <v>3352.0827999999997</v>
      </c>
      <c r="N9" s="54">
        <f t="shared" ref="N9" si="9">SUM(N10:N14)</f>
        <v>20.234999999999999</v>
      </c>
      <c r="O9" s="54">
        <f t="shared" si="8"/>
        <v>11.844479999999999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997.70370000000003</v>
      </c>
      <c r="T9" s="54">
        <f t="shared" si="8"/>
        <v>0</v>
      </c>
      <c r="U9" s="54">
        <f t="shared" si="8"/>
        <v>28.963200000000001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1828.2948287999998</v>
      </c>
      <c r="AB9" s="57">
        <f t="shared" si="8"/>
        <v>23.593439999999998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23.593439999999998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48.245999999999995</v>
      </c>
      <c r="AP9" s="57">
        <f t="shared" si="8"/>
        <v>0</v>
      </c>
      <c r="AQ9" s="59">
        <f t="shared" si="0"/>
        <v>8358.9735784657205</v>
      </c>
    </row>
    <row r="10" spans="1:45" ht="12.75" customHeight="1">
      <c r="A10" s="60" t="s">
        <v>220</v>
      </c>
      <c r="B10" s="61"/>
      <c r="C10" s="62">
        <f>SUM(D10:G10)</f>
        <v>1426.5906985199997</v>
      </c>
      <c r="D10" s="63">
        <v>1426.5906985199997</v>
      </c>
      <c r="E10" s="64"/>
      <c r="F10" s="65"/>
      <c r="G10" s="65"/>
      <c r="H10" s="66">
        <f>SUM(I10:K10)</f>
        <v>478.20600000000002</v>
      </c>
      <c r="I10" s="63">
        <v>478.20600000000002</v>
      </c>
      <c r="J10" s="64">
        <v>0</v>
      </c>
      <c r="K10" s="65"/>
      <c r="L10" s="66">
        <f>SUM(M10:Z10)</f>
        <v>1026.6668999999999</v>
      </c>
      <c r="M10" s="64"/>
      <c r="N10" s="64"/>
      <c r="O10" s="64"/>
      <c r="P10" s="64"/>
      <c r="Q10" s="64"/>
      <c r="R10" s="64"/>
      <c r="S10" s="64">
        <v>997.70370000000003</v>
      </c>
      <c r="T10" s="64"/>
      <c r="U10" s="64">
        <v>28.963200000000001</v>
      </c>
      <c r="V10" s="64"/>
      <c r="W10" s="64"/>
      <c r="X10" s="64"/>
      <c r="Y10" s="64"/>
      <c r="Z10" s="65"/>
      <c r="AA10" s="66">
        <v>1742.8035213599999</v>
      </c>
      <c r="AB10" s="67">
        <f>SUM(AC10:AM10)</f>
        <v>23.593439999999998</v>
      </c>
      <c r="AC10" s="68"/>
      <c r="AD10" s="64"/>
      <c r="AE10" s="64">
        <v>0</v>
      </c>
      <c r="AF10" s="64">
        <v>0</v>
      </c>
      <c r="AG10" s="64">
        <v>23.593439999999998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4697.8605598799986</v>
      </c>
    </row>
    <row r="11" spans="1:45" ht="12.75" customHeight="1">
      <c r="A11" s="17" t="s">
        <v>221</v>
      </c>
      <c r="B11" s="18"/>
      <c r="C11" s="19">
        <f>SUM(D11:G11)</f>
        <v>3.899431145721115</v>
      </c>
      <c r="D11" s="24">
        <v>3.899431145721115</v>
      </c>
      <c r="E11" s="25"/>
      <c r="F11" s="22"/>
      <c r="G11" s="22"/>
      <c r="H11" s="23">
        <f>SUM(I11:K11)</f>
        <v>12.834</v>
      </c>
      <c r="I11" s="24">
        <v>12.834</v>
      </c>
      <c r="J11" s="25"/>
      <c r="K11" s="22"/>
      <c r="L11" s="23">
        <f>SUM(M11:Z11)</f>
        <v>11.844479999999999</v>
      </c>
      <c r="M11" s="25"/>
      <c r="N11" s="25"/>
      <c r="O11" s="25">
        <v>11.844479999999999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85.49130744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114.0692185857211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38.613999999999997</v>
      </c>
      <c r="AP12" s="26"/>
      <c r="AQ12" s="29">
        <f t="shared" si="0"/>
        <v>38.613999999999997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126.48</v>
      </c>
      <c r="I13" s="24">
        <v>126.48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126.48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3372.3177999999998</v>
      </c>
      <c r="M14" s="76">
        <v>3352.0827999999997</v>
      </c>
      <c r="N14" s="76">
        <v>20.234999999999999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9.6319999999999997</v>
      </c>
      <c r="AP14" s="79"/>
      <c r="AQ14" s="82">
        <f t="shared" si="0"/>
        <v>3381.9497999999999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121.38200000000001</v>
      </c>
      <c r="I15" s="85">
        <f t="shared" si="13"/>
        <v>0</v>
      </c>
      <c r="J15" s="86">
        <f t="shared" si="13"/>
        <v>0</v>
      </c>
      <c r="K15" s="87">
        <f t="shared" si="13"/>
        <v>121.38200000000001</v>
      </c>
      <c r="L15" s="88">
        <f t="shared" si="13"/>
        <v>3375.1107999999999</v>
      </c>
      <c r="M15" s="86">
        <f t="shared" si="13"/>
        <v>0</v>
      </c>
      <c r="N15" s="86">
        <f t="shared" si="13"/>
        <v>0</v>
      </c>
      <c r="O15" s="86">
        <f t="shared" si="13"/>
        <v>70.956900000000005</v>
      </c>
      <c r="P15" s="86">
        <f t="shared" si="13"/>
        <v>566.57999999999993</v>
      </c>
      <c r="Q15" s="86">
        <f t="shared" si="13"/>
        <v>262.84440000000001</v>
      </c>
      <c r="R15" s="86">
        <f t="shared" si="13"/>
        <v>0</v>
      </c>
      <c r="S15" s="86">
        <f t="shared" si="13"/>
        <v>1140.5142000000001</v>
      </c>
      <c r="T15" s="86">
        <f t="shared" si="13"/>
        <v>52.936100000000003</v>
      </c>
      <c r="U15" s="86">
        <f t="shared" si="13"/>
        <v>1171.9751999999999</v>
      </c>
      <c r="V15" s="86">
        <f t="shared" si="13"/>
        <v>0</v>
      </c>
      <c r="W15" s="86">
        <f t="shared" si="13"/>
        <v>109.30399999999999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1968.2819999999999</v>
      </c>
      <c r="AP15" s="89">
        <f t="shared" si="13"/>
        <v>0</v>
      </c>
      <c r="AQ15" s="91">
        <f t="shared" si="0"/>
        <v>5464.7748000000001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1892.3439999999998</v>
      </c>
      <c r="AP16" s="67"/>
      <c r="AQ16" s="92">
        <f>C16+H16+L16+AA16+AO16+AP16</f>
        <v>1892.3439999999998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49.793999999999997</v>
      </c>
      <c r="AP17" s="26"/>
      <c r="AQ17" s="29">
        <f>C17+H17+L17+AA17+AO17+AP17</f>
        <v>49.793999999999997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26.143999999999998</v>
      </c>
      <c r="AP18" s="26"/>
      <c r="AQ18" s="29">
        <f t="shared" si="0"/>
        <v>26.143999999999998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121.38200000000001</v>
      </c>
      <c r="I19" s="24"/>
      <c r="J19" s="25"/>
      <c r="K19" s="22">
        <v>121.38200000000001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121.38200000000001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3375.1107999999999</v>
      </c>
      <c r="M20" s="76"/>
      <c r="N20" s="76"/>
      <c r="O20" s="76">
        <v>70.956900000000005</v>
      </c>
      <c r="P20" s="76">
        <v>566.57999999999993</v>
      </c>
      <c r="Q20" s="76">
        <v>262.84440000000001</v>
      </c>
      <c r="R20" s="76">
        <v>0</v>
      </c>
      <c r="S20" s="76">
        <v>1140.5142000000001</v>
      </c>
      <c r="T20" s="76">
        <v>52.936100000000003</v>
      </c>
      <c r="U20" s="76">
        <v>1171.9751999999999</v>
      </c>
      <c r="V20" s="76"/>
      <c r="W20" s="76">
        <v>109.30399999999999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3375.1107999999999</v>
      </c>
    </row>
    <row r="21" spans="1:43" ht="12.75" customHeight="1">
      <c r="A21" s="93" t="s">
        <v>7</v>
      </c>
      <c r="B21" s="94"/>
      <c r="C21" s="95">
        <f>SUM(C22:C24)</f>
        <v>15.4417455</v>
      </c>
      <c r="D21" s="96">
        <f>SUM(D22:D24)</f>
        <v>-7.2152500000000002</v>
      </c>
      <c r="E21" s="97">
        <f>SUM(E22:E24)</f>
        <v>22.656995500000001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-16.010045499999993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-1.0649999999999999</v>
      </c>
      <c r="Q21" s="97">
        <f t="shared" si="15"/>
        <v>48.557600000000008</v>
      </c>
      <c r="R21" s="97">
        <f t="shared" si="15"/>
        <v>-48.451799999999999</v>
      </c>
      <c r="S21" s="97">
        <f t="shared" si="15"/>
        <v>12.803699999999999</v>
      </c>
      <c r="T21" s="97">
        <f t="shared" si="15"/>
        <v>0</v>
      </c>
      <c r="U21" s="97">
        <f t="shared" si="15"/>
        <v>-12.412800000000004</v>
      </c>
      <c r="V21" s="97">
        <f t="shared" si="15"/>
        <v>-15.4417455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-93.825999999999993</v>
      </c>
      <c r="AC21" s="101">
        <f t="shared" si="17"/>
        <v>-72.841999999999999</v>
      </c>
      <c r="AD21" s="97">
        <f t="shared" si="17"/>
        <v>-20.983999999999998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93.825999999999993</v>
      </c>
      <c r="AP21" s="100">
        <f t="shared" si="17"/>
        <v>0</v>
      </c>
      <c r="AQ21" s="102">
        <f t="shared" si="17"/>
        <v>-0.56829999999999359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-93.825999999999993</v>
      </c>
      <c r="AC22" s="68">
        <f>-AC2</f>
        <v>-72.841999999999999</v>
      </c>
      <c r="AD22" s="64">
        <f>-AD2</f>
        <v>-20.983999999999998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93.825999999999993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15.4417455</v>
      </c>
      <c r="D24" s="207">
        <v>-7.2152500000000002</v>
      </c>
      <c r="E24" s="36">
        <f>-D24-V24</f>
        <v>22.656995500000001</v>
      </c>
      <c r="F24" s="33"/>
      <c r="G24" s="33">
        <v>0</v>
      </c>
      <c r="H24" s="34"/>
      <c r="I24" s="39"/>
      <c r="J24" s="36"/>
      <c r="K24" s="33"/>
      <c r="L24" s="34">
        <f>SUM(N24:Z24)</f>
        <v>-16.010045499999993</v>
      </c>
      <c r="M24" s="36"/>
      <c r="N24" s="36">
        <v>0</v>
      </c>
      <c r="O24" s="36"/>
      <c r="P24" s="36">
        <v>-1.0649999999999999</v>
      </c>
      <c r="Q24" s="36">
        <v>48.557600000000008</v>
      </c>
      <c r="R24" s="36">
        <v>-48.451799999999999</v>
      </c>
      <c r="S24" s="36">
        <v>12.803699999999999</v>
      </c>
      <c r="T24" s="36"/>
      <c r="U24" s="36">
        <v>-12.412800000000004</v>
      </c>
      <c r="V24" s="33">
        <v>-15.4417455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-0.56829999999999359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5.0220000000000002</v>
      </c>
      <c r="I25" s="104">
        <v>5.0220000000000002</v>
      </c>
      <c r="J25" s="105"/>
      <c r="K25" s="104"/>
      <c r="L25" s="88">
        <f>SUM(O25:Z25)</f>
        <v>92.236320000000006</v>
      </c>
      <c r="M25" s="105"/>
      <c r="N25" s="105"/>
      <c r="O25" s="105">
        <v>59.112420000000007</v>
      </c>
      <c r="P25" s="105"/>
      <c r="Q25" s="105"/>
      <c r="R25" s="105"/>
      <c r="S25" s="105">
        <v>25.607399999999998</v>
      </c>
      <c r="T25" s="105">
        <v>3.3789000000000002</v>
      </c>
      <c r="U25" s="105">
        <v>4.1375999999999999</v>
      </c>
      <c r="V25" s="105"/>
      <c r="W25" s="105"/>
      <c r="X25" s="105"/>
      <c r="Y25" s="105"/>
      <c r="Z25" s="104"/>
      <c r="AA25" s="88">
        <v>28.130926559999999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284.91799999999995</v>
      </c>
      <c r="AP25" s="89"/>
      <c r="AQ25" s="107">
        <f>C25+H25+L25+AA25+AB25+AN25+AO25+AP25</f>
        <v>410.30724655999995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397.8278016642239</v>
      </c>
      <c r="D26" s="108">
        <f t="shared" si="20"/>
        <v>326.18392580342396</v>
      </c>
      <c r="E26" s="46">
        <f t="shared" si="20"/>
        <v>54.646195500000005</v>
      </c>
      <c r="F26" s="46">
        <f t="shared" si="20"/>
        <v>0</v>
      </c>
      <c r="G26" s="46">
        <f t="shared" si="20"/>
        <v>16.9976803608</v>
      </c>
      <c r="H26" s="47">
        <f t="shared" si="20"/>
        <v>301.42499999999995</v>
      </c>
      <c r="I26" s="108">
        <f t="shared" si="20"/>
        <v>2.4180000000000543</v>
      </c>
      <c r="J26" s="46">
        <f t="shared" si="20"/>
        <v>174.96700000000001</v>
      </c>
      <c r="K26" s="109">
        <f t="shared" si="20"/>
        <v>124.04</v>
      </c>
      <c r="L26" s="47">
        <f t="shared" si="20"/>
        <v>7023.8479769750002</v>
      </c>
      <c r="M26" s="46">
        <f t="shared" si="20"/>
        <v>0</v>
      </c>
      <c r="N26" s="46">
        <f t="shared" si="20"/>
        <v>5.3249999999999993</v>
      </c>
      <c r="O26" s="46">
        <f t="shared" si="20"/>
        <v>0</v>
      </c>
      <c r="P26" s="46">
        <f t="shared" si="20"/>
        <v>1517.6249999999998</v>
      </c>
      <c r="Q26" s="46">
        <f t="shared" si="20"/>
        <v>655.52760000000001</v>
      </c>
      <c r="R26" s="46">
        <f t="shared" si="20"/>
        <v>659.36579999999992</v>
      </c>
      <c r="S26" s="46">
        <f t="shared" si="20"/>
        <v>611.62289999999996</v>
      </c>
      <c r="T26" s="46">
        <f t="shared" si="20"/>
        <v>168.94500000000002</v>
      </c>
      <c r="U26" s="46">
        <f t="shared" si="20"/>
        <v>2914.9391999999998</v>
      </c>
      <c r="V26" s="46">
        <f t="shared" si="20"/>
        <v>207.69147697499997</v>
      </c>
      <c r="W26" s="46">
        <f t="shared" si="20"/>
        <v>0</v>
      </c>
      <c r="X26" s="46">
        <f t="shared" si="20"/>
        <v>166.57399999999998</v>
      </c>
      <c r="Y26" s="46">
        <f t="shared" si="20"/>
        <v>2.1019999999999999</v>
      </c>
      <c r="Z26" s="109">
        <f t="shared" si="20"/>
        <v>114.13000000000001</v>
      </c>
      <c r="AA26" s="47">
        <f t="shared" si="20"/>
        <v>1586.49316633896</v>
      </c>
      <c r="AB26" s="45">
        <f t="shared" si="20"/>
        <v>117.64975201685434</v>
      </c>
      <c r="AC26" s="110">
        <f t="shared" si="20"/>
        <v>0</v>
      </c>
      <c r="AD26" s="110">
        <f t="shared" si="20"/>
        <v>0</v>
      </c>
      <c r="AE26" s="110">
        <f t="shared" si="20"/>
        <v>113.18419201685431</v>
      </c>
      <c r="AF26" s="110">
        <f t="shared" si="20"/>
        <v>0</v>
      </c>
      <c r="AG26" s="110">
        <f t="shared" si="20"/>
        <v>0</v>
      </c>
      <c r="AH26" s="110">
        <f t="shared" si="20"/>
        <v>4.2984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0.11939999999999999</v>
      </c>
      <c r="AM26" s="226">
        <f t="shared" si="20"/>
        <v>4.7759999999999997E-2</v>
      </c>
      <c r="AN26" s="45">
        <f t="shared" si="20"/>
        <v>0</v>
      </c>
      <c r="AO26" s="47">
        <f t="shared" si="20"/>
        <v>1737.3720000000001</v>
      </c>
      <c r="AP26" s="45">
        <f t="shared" si="20"/>
        <v>0</v>
      </c>
      <c r="AQ26" s="48">
        <f>C26+H26+L26+AA26+AB26+AN26+AO26+AP26</f>
        <v>11164.615696995037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282.80599999999998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166.57399999999998</v>
      </c>
      <c r="Y27" s="54">
        <f t="shared" si="23"/>
        <v>2.1019999999999999</v>
      </c>
      <c r="Z27" s="55">
        <f t="shared" si="23"/>
        <v>114.13000000000001</v>
      </c>
      <c r="AA27" s="56">
        <f t="shared" si="23"/>
        <v>383.49388704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666.29988703999993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282.80599999999998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166.57399999999998</v>
      </c>
      <c r="Y28" s="97">
        <f>Y26</f>
        <v>2.1019999999999999</v>
      </c>
      <c r="Z28" s="98">
        <f>Z26</f>
        <v>114.13000000000001</v>
      </c>
      <c r="AA28" s="115">
        <v>383.49388704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666.29988703999993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398.41819605199549</v>
      </c>
      <c r="D29" s="53">
        <f t="shared" si="25"/>
        <v>322.64503845199545</v>
      </c>
      <c r="E29" s="54">
        <f t="shared" si="25"/>
        <v>58.734300000000005</v>
      </c>
      <c r="F29" s="55">
        <f t="shared" si="25"/>
        <v>0</v>
      </c>
      <c r="G29" s="55">
        <f t="shared" si="25"/>
        <v>17.0388576</v>
      </c>
      <c r="H29" s="56">
        <f t="shared" si="25"/>
        <v>303.07600000000002</v>
      </c>
      <c r="I29" s="53">
        <f t="shared" si="25"/>
        <v>0</v>
      </c>
      <c r="J29" s="53">
        <f t="shared" si="25"/>
        <v>179.036</v>
      </c>
      <c r="K29" s="53">
        <f t="shared" si="25"/>
        <v>124.03999999999999</v>
      </c>
      <c r="L29" s="56">
        <f t="shared" si="25"/>
        <v>7047.0812012360402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1589.9512719622639</v>
      </c>
      <c r="Q29" s="54">
        <f t="shared" si="25"/>
        <v>659.75000000000011</v>
      </c>
      <c r="R29" s="54">
        <f t="shared" si="25"/>
        <v>628.82046141877652</v>
      </c>
      <c r="S29" s="54">
        <f t="shared" si="25"/>
        <v>714.05250000000001</v>
      </c>
      <c r="T29" s="54">
        <f t="shared" si="25"/>
        <v>153.10523998000002</v>
      </c>
      <c r="U29" s="54">
        <f t="shared" si="25"/>
        <v>3095.7476000000006</v>
      </c>
      <c r="V29" s="54">
        <f t="shared" si="25"/>
        <v>204.60312787499998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1202.9525164800002</v>
      </c>
      <c r="AB29" s="57">
        <f t="shared" si="25"/>
        <v>117.64975201685429</v>
      </c>
      <c r="AC29" s="58">
        <f t="shared" si="25"/>
        <v>0</v>
      </c>
      <c r="AD29" s="54">
        <f t="shared" si="25"/>
        <v>0</v>
      </c>
      <c r="AE29" s="54">
        <f t="shared" si="25"/>
        <v>113.1841920168543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4.2984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0.11939999999999999</v>
      </c>
      <c r="AM29" s="217">
        <f t="shared" si="25"/>
        <v>4.7759999999999997E-2</v>
      </c>
      <c r="AN29" s="53">
        <f t="shared" si="25"/>
        <v>0</v>
      </c>
      <c r="AO29" s="56">
        <f t="shared" si="25"/>
        <v>1744.7679999999998</v>
      </c>
      <c r="AP29" s="57">
        <f t="shared" si="25"/>
        <v>0</v>
      </c>
      <c r="AQ29" s="48">
        <f t="shared" si="25"/>
        <v>10813.94566578489</v>
      </c>
    </row>
    <row r="30" spans="1:43" s="49" customFormat="1" ht="12.75" customHeight="1">
      <c r="A30" s="164" t="s">
        <v>43</v>
      </c>
      <c r="B30" s="117"/>
      <c r="C30" s="118">
        <f>SUM(C31:C44)</f>
        <v>112.63803845199546</v>
      </c>
      <c r="D30" s="120">
        <v>112.63803845199543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1130.9569977250212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48.187353316663419</v>
      </c>
      <c r="R30" s="120">
        <f>SUM(R31:R44)</f>
        <v>0</v>
      </c>
      <c r="S30" s="120">
        <v>672.54600000000005</v>
      </c>
      <c r="T30" s="120">
        <v>54.394339110074654</v>
      </c>
      <c r="U30" s="120">
        <v>194.18415209828322</v>
      </c>
      <c r="V30" s="120">
        <v>160.59415319999999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471.00993191999999</v>
      </c>
      <c r="AB30" s="123">
        <f t="shared" ref="AB30:AN30" si="31">SUM(AB31:AB44)</f>
        <v>100.29599999999999</v>
      </c>
      <c r="AC30" s="176">
        <f t="shared" si="31"/>
        <v>0</v>
      </c>
      <c r="AD30" s="120">
        <f t="shared" si="31"/>
        <v>0</v>
      </c>
      <c r="AE30" s="120">
        <f t="shared" si="31"/>
        <v>95.997599999999991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4.2984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664.52199999999993</v>
      </c>
      <c r="AP30" s="123">
        <f>SUM(AP31:AP44)</f>
        <v>0</v>
      </c>
      <c r="AQ30" s="59">
        <f t="shared" ref="AQ30" si="35">C30+H30+L30+AA30+AB30+AN30+AO30+AP30</f>
        <v>2479.4229680970166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79.797350453677325</v>
      </c>
      <c r="M31" s="127"/>
      <c r="N31" s="127"/>
      <c r="O31" s="127"/>
      <c r="P31" s="127"/>
      <c r="Q31" s="127">
        <v>1.5363486088404004</v>
      </c>
      <c r="R31" s="127"/>
      <c r="S31" s="127">
        <v>22.000575615993316</v>
      </c>
      <c r="T31" s="127">
        <v>0.4219810922161506</v>
      </c>
      <c r="U31" s="127">
        <v>28.183234761367036</v>
      </c>
      <c r="V31" s="127">
        <v>27.655210375260424</v>
      </c>
      <c r="W31" s="127"/>
      <c r="X31" s="127"/>
      <c r="Y31" s="127"/>
      <c r="Z31" s="128"/>
      <c r="AA31" s="70">
        <v>46.266827922345485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38.323478960280831</v>
      </c>
      <c r="AP31" s="131"/>
      <c r="AQ31" s="71">
        <f t="shared" si="24"/>
        <v>164.38765733630365</v>
      </c>
    </row>
    <row r="32" spans="1:43" ht="12.75" customHeight="1">
      <c r="A32" s="166" t="s">
        <v>110</v>
      </c>
      <c r="B32" s="133" t="s">
        <v>15</v>
      </c>
      <c r="C32" s="19">
        <f t="shared" si="36"/>
        <v>28.837003589407232</v>
      </c>
      <c r="D32" s="127">
        <v>28.837003589407232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264.47329820079926</v>
      </c>
      <c r="M32" s="25"/>
      <c r="N32" s="25"/>
      <c r="O32" s="25"/>
      <c r="P32" s="127"/>
      <c r="Q32" s="127">
        <v>11.468797433499107</v>
      </c>
      <c r="R32" s="25"/>
      <c r="S32" s="127">
        <v>164.23365355253091</v>
      </c>
      <c r="T32" s="127">
        <v>10.19520538507421</v>
      </c>
      <c r="U32" s="127">
        <v>28.250133722990626</v>
      </c>
      <c r="V32" s="127">
        <v>50.325508106704405</v>
      </c>
      <c r="W32" s="25"/>
      <c r="X32" s="25"/>
      <c r="Y32" s="25"/>
      <c r="Z32" s="22"/>
      <c r="AA32" s="28">
        <v>158.230211320904</v>
      </c>
      <c r="AB32" s="26">
        <f t="shared" si="39"/>
        <v>4.2984</v>
      </c>
      <c r="AC32" s="27"/>
      <c r="AD32" s="25"/>
      <c r="AE32" s="25">
        <v>0</v>
      </c>
      <c r="AF32" s="25"/>
      <c r="AG32" s="127"/>
      <c r="AH32" s="127">
        <v>4.2984</v>
      </c>
      <c r="AI32" s="25"/>
      <c r="AJ32" s="25"/>
      <c r="AK32" s="25"/>
      <c r="AL32" s="25"/>
      <c r="AM32" s="229"/>
      <c r="AN32" s="212"/>
      <c r="AO32" s="130">
        <v>151.5590015545622</v>
      </c>
      <c r="AP32" s="26"/>
      <c r="AQ32" s="29">
        <f t="shared" si="24"/>
        <v>607.39791466567272</v>
      </c>
    </row>
    <row r="33" spans="1:43" ht="12.75" customHeight="1">
      <c r="A33" s="166" t="s">
        <v>16</v>
      </c>
      <c r="B33" s="133" t="s">
        <v>17</v>
      </c>
      <c r="C33" s="19">
        <f t="shared" si="36"/>
        <v>10.051596807807071</v>
      </c>
      <c r="D33" s="127">
        <v>10.051596807807071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28.015053127738813</v>
      </c>
      <c r="M33" s="25"/>
      <c r="N33" s="25"/>
      <c r="O33" s="25"/>
      <c r="P33" s="127"/>
      <c r="Q33" s="127">
        <v>0.73879648605464121</v>
      </c>
      <c r="R33" s="25"/>
      <c r="S33" s="127">
        <v>10.579596234049628</v>
      </c>
      <c r="T33" s="127">
        <v>10.922114023794023</v>
      </c>
      <c r="U33" s="127">
        <v>5.7745463838405184</v>
      </c>
      <c r="V33" s="127">
        <v>0</v>
      </c>
      <c r="W33" s="25"/>
      <c r="X33" s="25"/>
      <c r="Y33" s="25"/>
      <c r="Z33" s="22"/>
      <c r="AA33" s="28">
        <v>2.4161642902665181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16.971840654750142</v>
      </c>
      <c r="AP33" s="26"/>
      <c r="AQ33" s="29">
        <f t="shared" si="24"/>
        <v>57.454654880562543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7.6397934536481831</v>
      </c>
      <c r="M34" s="25"/>
      <c r="N34" s="25"/>
      <c r="O34" s="25"/>
      <c r="P34" s="127"/>
      <c r="Q34" s="127">
        <v>0.42742988782363334</v>
      </c>
      <c r="R34" s="25"/>
      <c r="S34" s="127">
        <v>6.120813670470973</v>
      </c>
      <c r="T34" s="127">
        <v>0.33126859625696109</v>
      </c>
      <c r="U34" s="127">
        <v>0.76028129909661546</v>
      </c>
      <c r="V34" s="127">
        <v>0</v>
      </c>
      <c r="W34" s="25"/>
      <c r="X34" s="25"/>
      <c r="Y34" s="25"/>
      <c r="Z34" s="22"/>
      <c r="AA34" s="28">
        <v>0.30930620845283113</v>
      </c>
      <c r="AB34" s="26">
        <f t="shared" si="39"/>
        <v>95.997599999999991</v>
      </c>
      <c r="AC34" s="27"/>
      <c r="AD34" s="25"/>
      <c r="AE34" s="25">
        <v>95.997599999999991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28.285795323976327</v>
      </c>
      <c r="AP34" s="26"/>
      <c r="AQ34" s="29">
        <f t="shared" si="24"/>
        <v>132.23249498607734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7.7002291377536913</v>
      </c>
      <c r="M35" s="25"/>
      <c r="N35" s="25"/>
      <c r="O35" s="25"/>
      <c r="P35" s="127"/>
      <c r="Q35" s="127">
        <v>0.17875559736612856</v>
      </c>
      <c r="R35" s="25"/>
      <c r="S35" s="127">
        <v>2.5597875469187263</v>
      </c>
      <c r="T35" s="127">
        <v>1.2046130772980404E-2</v>
      </c>
      <c r="U35" s="127">
        <v>4.9496398626958555</v>
      </c>
      <c r="V35" s="127">
        <v>0</v>
      </c>
      <c r="W35" s="25"/>
      <c r="X35" s="25"/>
      <c r="Y35" s="25"/>
      <c r="Z35" s="22"/>
      <c r="AA35" s="28">
        <v>30.27624478336822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26.33073116645302</v>
      </c>
      <c r="AP35" s="26"/>
      <c r="AQ35" s="29">
        <f t="shared" si="24"/>
        <v>64.307205087574928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63.737049009250455</v>
      </c>
      <c r="M36" s="25"/>
      <c r="N36" s="25"/>
      <c r="O36" s="25"/>
      <c r="P36" s="127"/>
      <c r="Q36" s="127">
        <v>3.3627947220702765</v>
      </c>
      <c r="R36" s="25"/>
      <c r="S36" s="127">
        <v>48.155359492147596</v>
      </c>
      <c r="T36" s="127">
        <v>3.3720982300565852</v>
      </c>
      <c r="U36" s="127">
        <v>8.8467965649759961</v>
      </c>
      <c r="V36" s="127">
        <v>0</v>
      </c>
      <c r="W36" s="25"/>
      <c r="X36" s="25"/>
      <c r="Y36" s="25"/>
      <c r="Z36" s="22"/>
      <c r="AA36" s="130">
        <v>98.631112981951858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111.38021453880597</v>
      </c>
      <c r="AP36" s="26"/>
      <c r="AQ36" s="29">
        <f t="shared" si="24"/>
        <v>273.74837653000827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10.956343116904762</v>
      </c>
      <c r="M37" s="25"/>
      <c r="N37" s="25"/>
      <c r="O37" s="25"/>
      <c r="P37" s="127"/>
      <c r="Q37" s="127">
        <v>0.24710770073428467</v>
      </c>
      <c r="R37" s="25"/>
      <c r="S37" s="127">
        <v>3.5385924939276818</v>
      </c>
      <c r="T37" s="127">
        <v>1.4416283049831633</v>
      </c>
      <c r="U37" s="127">
        <v>5.7290146172596312</v>
      </c>
      <c r="V37" s="127">
        <v>0</v>
      </c>
      <c r="W37" s="25"/>
      <c r="X37" s="25"/>
      <c r="Y37" s="25"/>
      <c r="Z37" s="22"/>
      <c r="AA37" s="28">
        <v>4.5760143154062218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31.843685957597213</v>
      </c>
      <c r="AP37" s="26"/>
      <c r="AQ37" s="29">
        <f t="shared" si="24"/>
        <v>47.376043389908197</v>
      </c>
    </row>
    <row r="38" spans="1:43" ht="12.75" customHeight="1">
      <c r="A38" s="166" t="s">
        <v>26</v>
      </c>
      <c r="B38" s="133" t="s">
        <v>27</v>
      </c>
      <c r="C38" s="19">
        <f t="shared" si="36"/>
        <v>69.549784890835767</v>
      </c>
      <c r="D38" s="127">
        <v>69.549784890835767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84.88948342044327</v>
      </c>
      <c r="M38" s="25"/>
      <c r="N38" s="25"/>
      <c r="O38" s="25"/>
      <c r="P38" s="127"/>
      <c r="Q38" s="127">
        <v>1.6526593810900769</v>
      </c>
      <c r="R38" s="25"/>
      <c r="S38" s="127">
        <v>23.666150684769526</v>
      </c>
      <c r="T38" s="127">
        <v>4.4332277192931864</v>
      </c>
      <c r="U38" s="127">
        <v>13.209302851840517</v>
      </c>
      <c r="V38" s="127">
        <v>41.928142783449971</v>
      </c>
      <c r="W38" s="25"/>
      <c r="X38" s="25"/>
      <c r="Y38" s="25"/>
      <c r="Z38" s="22"/>
      <c r="AA38" s="28">
        <v>48.139616118952702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48.924190810357658</v>
      </c>
      <c r="AP38" s="26"/>
      <c r="AQ38" s="29">
        <f t="shared" si="24"/>
        <v>251.50307524058937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416.34752758174778</v>
      </c>
      <c r="M39" s="25"/>
      <c r="N39" s="25"/>
      <c r="O39" s="25"/>
      <c r="P39" s="127"/>
      <c r="Q39" s="127">
        <v>26.299575223445757</v>
      </c>
      <c r="R39" s="25"/>
      <c r="S39" s="127">
        <v>376.61100484781292</v>
      </c>
      <c r="T39" s="127">
        <v>7.6540241257642698</v>
      </c>
      <c r="U39" s="127">
        <v>5.5845773741855265</v>
      </c>
      <c r="V39" s="127">
        <v>0.19834601053931666</v>
      </c>
      <c r="W39" s="25"/>
      <c r="X39" s="25"/>
      <c r="Y39" s="25"/>
      <c r="Z39" s="22"/>
      <c r="AA39" s="28">
        <v>11.381662115617694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44.392777438386076</v>
      </c>
      <c r="AP39" s="26"/>
      <c r="AQ39" s="29">
        <f t="shared" si="24"/>
        <v>472.12196713575156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52.401237538039339</v>
      </c>
      <c r="M40" s="25"/>
      <c r="N40" s="25"/>
      <c r="O40" s="25"/>
      <c r="P40" s="127"/>
      <c r="Q40" s="127">
        <v>0.20717960750962688</v>
      </c>
      <c r="R40" s="25"/>
      <c r="S40" s="127">
        <v>2.9668205476800522</v>
      </c>
      <c r="T40" s="127">
        <v>5.1797347531734861</v>
      </c>
      <c r="U40" s="127">
        <v>3.5605567056303289</v>
      </c>
      <c r="V40" s="127">
        <v>40.486945924045848</v>
      </c>
      <c r="W40" s="25"/>
      <c r="X40" s="25"/>
      <c r="Y40" s="25"/>
      <c r="Z40" s="22"/>
      <c r="AA40" s="28">
        <v>13.034356417734546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16.981145362380179</v>
      </c>
      <c r="AP40" s="26"/>
      <c r="AQ40" s="29">
        <f t="shared" si="24"/>
        <v>82.416739318154058</v>
      </c>
    </row>
    <row r="41" spans="1:43" ht="12.75" customHeight="1">
      <c r="A41" s="166" t="s">
        <v>32</v>
      </c>
      <c r="B41" s="133" t="s">
        <v>33</v>
      </c>
      <c r="C41" s="305">
        <f t="shared" si="36"/>
        <v>4.1996531639453858</v>
      </c>
      <c r="D41" s="304">
        <v>4.1996531639453858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44.833196804129543</v>
      </c>
      <c r="M41" s="25"/>
      <c r="N41" s="25"/>
      <c r="O41" s="25"/>
      <c r="P41" s="127"/>
      <c r="Q41" s="127">
        <v>0.49763149158094261</v>
      </c>
      <c r="R41" s="25"/>
      <c r="S41" s="127">
        <v>7.1261035395407406</v>
      </c>
      <c r="T41" s="127">
        <v>8.1243724474983736</v>
      </c>
      <c r="U41" s="127">
        <v>29.085089325509486</v>
      </c>
      <c r="V41" s="127">
        <v>0</v>
      </c>
      <c r="W41" s="25"/>
      <c r="X41" s="25"/>
      <c r="Y41" s="25"/>
      <c r="Z41" s="22"/>
      <c r="AA41" s="130">
        <v>39.339063083849119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97.715652539134808</v>
      </c>
      <c r="AP41" s="26"/>
      <c r="AQ41" s="29">
        <f t="shared" si="24"/>
        <v>186.08756559105888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4.282256059051929</v>
      </c>
      <c r="M42" s="25"/>
      <c r="N42" s="25"/>
      <c r="O42" s="25"/>
      <c r="P42" s="127"/>
      <c r="Q42" s="127">
        <v>0.1284059344098448</v>
      </c>
      <c r="R42" s="25"/>
      <c r="S42" s="127">
        <v>1.8387782911186512</v>
      </c>
      <c r="T42" s="127">
        <v>0.96770414388366688</v>
      </c>
      <c r="U42" s="127">
        <v>1.3473676896397657</v>
      </c>
      <c r="V42" s="127">
        <v>0</v>
      </c>
      <c r="W42" s="25"/>
      <c r="X42" s="25"/>
      <c r="Y42" s="25"/>
      <c r="Z42" s="22"/>
      <c r="AA42" s="194">
        <v>8.8107341687455136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9.8873564785733592</v>
      </c>
      <c r="AP42" s="26"/>
      <c r="AQ42" s="29">
        <f t="shared" si="24"/>
        <v>22.980346706370803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6.0346224886998474</v>
      </c>
      <c r="M43" s="25"/>
      <c r="N43" s="25"/>
      <c r="O43" s="25"/>
      <c r="P43" s="25"/>
      <c r="Q43" s="25">
        <v>0.21988508306201218</v>
      </c>
      <c r="R43" s="25"/>
      <c r="S43" s="25">
        <v>3.1487634830392266</v>
      </c>
      <c r="T43" s="25">
        <v>0.70066273867819817</v>
      </c>
      <c r="U43" s="25">
        <v>0.91431118392040867</v>
      </c>
      <c r="V43" s="25">
        <v>0</v>
      </c>
      <c r="W43" s="25">
        <v>1.0510000000000019</v>
      </c>
      <c r="X43" s="25"/>
      <c r="Y43" s="25"/>
      <c r="Z43" s="22"/>
      <c r="AA43" s="28">
        <v>9.5986181924052563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21.481569833869454</v>
      </c>
      <c r="AP43" s="26"/>
      <c r="AQ43" s="29">
        <f t="shared" si="24"/>
        <v>37.114810514974558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59.849557333137021</v>
      </c>
      <c r="M44" s="76"/>
      <c r="N44" s="76"/>
      <c r="O44" s="76"/>
      <c r="P44" s="76"/>
      <c r="Q44" s="76">
        <v>1.2219861591766812</v>
      </c>
      <c r="R44" s="76"/>
      <c r="S44" s="76">
        <v>0</v>
      </c>
      <c r="T44" s="76">
        <v>0.63827141862940595</v>
      </c>
      <c r="U44" s="76">
        <v>57.989299755330933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20.444559380872679</v>
      </c>
      <c r="AP44" s="79"/>
      <c r="AQ44" s="82">
        <f>C44+H44+L44+AA44+AB44+AN44+AO44+AP44</f>
        <v>80.294116714009704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4100.9898186296332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1589.9512719622639</v>
      </c>
      <c r="Q45" s="307">
        <f t="shared" si="40"/>
        <v>0</v>
      </c>
      <c r="R45" s="307">
        <f t="shared" si="40"/>
        <v>628.82046141877652</v>
      </c>
      <c r="S45" s="307">
        <f t="shared" si="40"/>
        <v>24.622499999999999</v>
      </c>
      <c r="T45" s="307">
        <f t="shared" si="40"/>
        <v>2.18103998</v>
      </c>
      <c r="U45" s="307">
        <f>SUM(U46:U55)</f>
        <v>1855.4145452685927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2.2359999999999998</v>
      </c>
      <c r="AP45" s="311">
        <f t="shared" si="40"/>
        <v>0</v>
      </c>
      <c r="AQ45" s="314">
        <f t="shared" si="24"/>
        <v>4103.2258186296331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809.35799999999995</v>
      </c>
      <c r="M46" s="64"/>
      <c r="N46" s="64"/>
      <c r="O46" s="64"/>
      <c r="P46" s="64"/>
      <c r="Q46" s="64"/>
      <c r="R46" s="64"/>
      <c r="S46" s="64"/>
      <c r="T46" s="64"/>
      <c r="U46" s="64">
        <v>809.35799999999995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809.35799999999995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1562.2394245977753</v>
      </c>
      <c r="M48" s="25"/>
      <c r="N48" s="25"/>
      <c r="O48" s="25"/>
      <c r="P48" s="25">
        <v>1269.3825975189131</v>
      </c>
      <c r="Q48" s="25"/>
      <c r="R48" s="25"/>
      <c r="S48" s="25"/>
      <c r="T48" s="25">
        <v>2.18103998</v>
      </c>
      <c r="U48" s="25">
        <v>290.67578709886214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1562.2394245977753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86.223391846422061</v>
      </c>
      <c r="M49" s="25"/>
      <c r="N49" s="25"/>
      <c r="O49" s="25"/>
      <c r="P49" s="25">
        <v>11.69973564389041</v>
      </c>
      <c r="Q49" s="25"/>
      <c r="R49" s="25"/>
      <c r="S49" s="25"/>
      <c r="T49" s="25"/>
      <c r="U49" s="25">
        <v>74.523656202531654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86.223391846422061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40.130000000000003</v>
      </c>
      <c r="M50" s="25"/>
      <c r="N50" s="25"/>
      <c r="O50" s="25"/>
      <c r="P50" s="25"/>
      <c r="Q50" s="25"/>
      <c r="R50" s="135"/>
      <c r="S50" s="25"/>
      <c r="T50" s="25"/>
      <c r="U50" s="25">
        <v>40.130000000000003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2.2359999999999998</v>
      </c>
      <c r="AP50" s="26"/>
      <c r="AQ50" s="29">
        <f t="shared" si="24"/>
        <v>42.366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23.123831352040103</v>
      </c>
      <c r="M51" s="25"/>
      <c r="N51" s="25"/>
      <c r="O51" s="25"/>
      <c r="P51" s="25">
        <v>1.4419698113207546</v>
      </c>
      <c r="Q51" s="22"/>
      <c r="R51" s="25">
        <v>21.68186154071935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23.123831352040103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607.13859987805722</v>
      </c>
      <c r="M52" s="135"/>
      <c r="N52" s="135"/>
      <c r="O52" s="135"/>
      <c r="P52" s="127"/>
      <c r="Q52" s="127"/>
      <c r="R52" s="135">
        <v>607.13859987805722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607.13859987805722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717.70137029058378</v>
      </c>
      <c r="M53" s="135"/>
      <c r="N53" s="135"/>
      <c r="O53" s="135"/>
      <c r="P53" s="105">
        <v>221.33426399999996</v>
      </c>
      <c r="Q53" s="105"/>
      <c r="R53" s="135"/>
      <c r="S53" s="127"/>
      <c r="T53" s="135"/>
      <c r="U53" s="135">
        <v>496.36710629058382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717.70137029058378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23.703745268592506</v>
      </c>
      <c r="M54" s="135"/>
      <c r="N54" s="135"/>
      <c r="O54" s="135"/>
      <c r="P54" s="105"/>
      <c r="Q54" s="105"/>
      <c r="R54" s="135"/>
      <c r="S54" s="127"/>
      <c r="T54" s="135"/>
      <c r="U54" s="135">
        <v>23.703745268592506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23.703745268592506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231.37145539616216</v>
      </c>
      <c r="M55" s="76"/>
      <c r="N55" s="76"/>
      <c r="O55" s="76"/>
      <c r="P55" s="76">
        <v>86.092704988139729</v>
      </c>
      <c r="Q55" s="76"/>
      <c r="R55" s="76"/>
      <c r="S55" s="25">
        <v>24.622499999999999</v>
      </c>
      <c r="T55" s="76"/>
      <c r="U55" s="76">
        <v>120.65625040802243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231.37145539616216</v>
      </c>
    </row>
    <row r="56" spans="1:43" s="49" customFormat="1" ht="12.75" customHeight="1">
      <c r="A56" s="168" t="s">
        <v>40</v>
      </c>
      <c r="B56" s="152"/>
      <c r="C56" s="142">
        <f t="shared" si="45"/>
        <v>285.78015760000005</v>
      </c>
      <c r="D56" s="146">
        <v>210.00700000000001</v>
      </c>
      <c r="E56" s="22">
        <v>58.734300000000005</v>
      </c>
      <c r="F56" s="144"/>
      <c r="G56" s="144">
        <v>17.0388576</v>
      </c>
      <c r="H56" s="145">
        <f t="shared" si="46"/>
        <v>299.089</v>
      </c>
      <c r="I56" s="146"/>
      <c r="J56" s="143">
        <v>179.036</v>
      </c>
      <c r="K56" s="144">
        <v>120.053</v>
      </c>
      <c r="L56" s="145">
        <f t="shared" si="47"/>
        <v>1136.3272079385397</v>
      </c>
      <c r="M56" s="143"/>
      <c r="N56" s="143"/>
      <c r="O56" s="143"/>
      <c r="P56" s="143">
        <v>0</v>
      </c>
      <c r="Q56" s="143">
        <v>599.58412697221524</v>
      </c>
      <c r="R56" s="143"/>
      <c r="S56" s="143">
        <v>0</v>
      </c>
      <c r="T56" s="143">
        <v>56.683548251133701</v>
      </c>
      <c r="U56" s="143">
        <v>436.05055804019082</v>
      </c>
      <c r="V56" s="143">
        <v>44.008974674999997</v>
      </c>
      <c r="W56" s="143"/>
      <c r="X56" s="143"/>
      <c r="Y56" s="143"/>
      <c r="Z56" s="144"/>
      <c r="AA56" s="145">
        <v>438.65721239999999</v>
      </c>
      <c r="AB56" s="147">
        <f t="shared" si="48"/>
        <v>17.305992016854312</v>
      </c>
      <c r="AC56" s="177"/>
      <c r="AD56" s="143"/>
      <c r="AE56" s="143">
        <v>17.186592016854313</v>
      </c>
      <c r="AF56" s="143"/>
      <c r="AG56" s="143"/>
      <c r="AH56" s="143"/>
      <c r="AI56" s="143"/>
      <c r="AJ56" s="143"/>
      <c r="AK56" s="143"/>
      <c r="AL56" s="143">
        <v>0.11939999999999999</v>
      </c>
      <c r="AM56" s="231">
        <v>0</v>
      </c>
      <c r="AN56" s="147"/>
      <c r="AO56" s="145">
        <v>548.25</v>
      </c>
      <c r="AP56" s="147"/>
      <c r="AQ56" s="91">
        <f t="shared" si="24"/>
        <v>2725.4095699553941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3.9870000000000001</v>
      </c>
      <c r="I57" s="146">
        <f t="shared" si="49"/>
        <v>0</v>
      </c>
      <c r="J57" s="146">
        <f t="shared" si="49"/>
        <v>0</v>
      </c>
      <c r="K57" s="146">
        <f t="shared" si="49"/>
        <v>3.9870000000000001</v>
      </c>
      <c r="L57" s="145">
        <f t="shared" si="49"/>
        <v>374.38251896046899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11.978519711121358</v>
      </c>
      <c r="R57" s="143">
        <f t="shared" si="49"/>
        <v>0</v>
      </c>
      <c r="S57" s="143">
        <f t="shared" si="49"/>
        <v>16.884000000000004</v>
      </c>
      <c r="T57" s="143">
        <f t="shared" si="49"/>
        <v>39.846312638791666</v>
      </c>
      <c r="U57" s="143">
        <f t="shared" si="49"/>
        <v>305.67368661055593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293.28537216000001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480.73999999999995</v>
      </c>
      <c r="AP57" s="147">
        <f t="shared" si="49"/>
        <v>0</v>
      </c>
      <c r="AQ57" s="148">
        <f t="shared" si="24"/>
        <v>1152.442651120469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229.17673933285653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5.7392699338945299</v>
      </c>
      <c r="R58" s="143">
        <f t="shared" si="54"/>
        <v>0</v>
      </c>
      <c r="S58" s="143">
        <v>1.6471915153987355</v>
      </c>
      <c r="T58" s="143">
        <v>30.802167804631161</v>
      </c>
      <c r="U58" s="143">
        <v>190.9881100789321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128.52401701468824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344.64602887936411</v>
      </c>
      <c r="AP58" s="147">
        <f t="shared" ref="AP58" si="57">SUM(AP59:AP64)</f>
        <v>0</v>
      </c>
      <c r="AQ58" s="148">
        <f t="shared" si="24"/>
        <v>702.3945452269088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3.9870000000000001</v>
      </c>
      <c r="I65" s="146"/>
      <c r="J65" s="146">
        <v>0</v>
      </c>
      <c r="K65" s="146">
        <v>3.9870000000000001</v>
      </c>
      <c r="L65" s="78">
        <f>SUM(M65:Z65)</f>
        <v>145.20577962761246</v>
      </c>
      <c r="M65" s="76"/>
      <c r="N65" s="76"/>
      <c r="O65" s="76"/>
      <c r="P65" s="76"/>
      <c r="Q65" s="76">
        <v>6.2392497772268278</v>
      </c>
      <c r="R65" s="76"/>
      <c r="S65" s="143">
        <v>15.236808484601269</v>
      </c>
      <c r="T65" s="143">
        <v>9.0441448341605071</v>
      </c>
      <c r="U65" s="143">
        <v>114.68557653162385</v>
      </c>
      <c r="V65" s="76">
        <f>SUM(V66:V69)</f>
        <v>0</v>
      </c>
      <c r="W65" s="76"/>
      <c r="X65" s="76"/>
      <c r="Y65" s="76"/>
      <c r="Z65" s="77"/>
      <c r="AA65" s="145">
        <v>164.76135514531177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136.09397112063584</v>
      </c>
      <c r="AP65" s="79"/>
      <c r="AQ65" s="340">
        <f t="shared" si="24"/>
        <v>450.04810589356009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267.90960000000001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267.90960000000001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49.019999999999996</v>
      </c>
      <c r="AP70" s="100"/>
      <c r="AQ70" s="91">
        <f t="shared" si="24"/>
        <v>316.92959999999999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36.515057982377471</v>
      </c>
      <c r="M71" s="76"/>
      <c r="N71" s="76"/>
      <c r="O71" s="76"/>
      <c r="P71" s="76"/>
      <c r="Q71" s="76"/>
      <c r="R71" s="76"/>
      <c r="S71" s="76"/>
      <c r="T71" s="76"/>
      <c r="U71" s="76">
        <v>36.515057982377471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36.515057982377471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-0.59039438777159603</v>
      </c>
      <c r="D72" s="108">
        <f t="shared" si="58"/>
        <v>3.5388873514285137</v>
      </c>
      <c r="E72" s="46">
        <f t="shared" si="58"/>
        <v>-4.0881045</v>
      </c>
      <c r="F72" s="109">
        <f t="shared" si="58"/>
        <v>0</v>
      </c>
      <c r="G72" s="109">
        <f t="shared" si="58"/>
        <v>-4.1177239199999605E-2</v>
      </c>
      <c r="H72" s="47">
        <f t="shared" si="58"/>
        <v>-1.6510000000000673</v>
      </c>
      <c r="I72" s="108">
        <f t="shared" si="58"/>
        <v>2.4180000000000543</v>
      </c>
      <c r="J72" s="46">
        <f t="shared" si="58"/>
        <v>-4.0689999999999884</v>
      </c>
      <c r="K72" s="109">
        <f t="shared" si="58"/>
        <v>0</v>
      </c>
      <c r="L72" s="47">
        <f t="shared" si="58"/>
        <v>-306.03922426103964</v>
      </c>
      <c r="M72" s="46">
        <f t="shared" si="58"/>
        <v>0</v>
      </c>
      <c r="N72" s="46">
        <f t="shared" ref="N72" si="59">N26-N27-N29</f>
        <v>5.3249999999999993</v>
      </c>
      <c r="O72" s="46">
        <f t="shared" si="58"/>
        <v>0</v>
      </c>
      <c r="P72" s="46">
        <f t="shared" si="58"/>
        <v>-72.326271962264173</v>
      </c>
      <c r="Q72" s="46">
        <f t="shared" si="58"/>
        <v>-4.222400000000107</v>
      </c>
      <c r="R72" s="46">
        <f t="shared" si="58"/>
        <v>30.545338581223405</v>
      </c>
      <c r="S72" s="46">
        <f t="shared" si="58"/>
        <v>-102.42960000000005</v>
      </c>
      <c r="T72" s="46">
        <f t="shared" si="58"/>
        <v>15.83976002</v>
      </c>
      <c r="U72" s="46">
        <f t="shared" si="58"/>
        <v>-180.8084000000008</v>
      </c>
      <c r="V72" s="46">
        <f t="shared" si="58"/>
        <v>3.0883490999999879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4.6762818959905417E-2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-7.3959999999997308</v>
      </c>
      <c r="AP72" s="45">
        <f t="shared" si="58"/>
        <v>0</v>
      </c>
      <c r="AQ72" s="48">
        <f t="shared" si="24"/>
        <v>-315.62985582985112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-2.1813173284950027</v>
      </c>
    </row>
    <row r="74" spans="1:43" s="49" customFormat="1" ht="12.75" customHeight="1">
      <c r="A74" s="162" t="s">
        <v>52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Width="0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8"/>
  <dimension ref="A1:AS76"/>
  <sheetViews>
    <sheetView zoomScale="80" zoomScaleNormal="80" workbookViewId="0">
      <pane xSplit="2" ySplit="1" topLeftCell="C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3" width="6.44140625" style="157" bestFit="1" customWidth="1"/>
    <col min="24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53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16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1134.9739999999999</v>
      </c>
      <c r="I2" s="10">
        <v>927.76800000000003</v>
      </c>
      <c r="J2" s="11">
        <v>207.20599999999999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1105.6103777241599</v>
      </c>
      <c r="AB2" s="13">
        <f>SUM(AC2:AM2)</f>
        <v>221.76572044351266</v>
      </c>
      <c r="AC2" s="14">
        <v>72.841999999999999</v>
      </c>
      <c r="AD2" s="11">
        <v>16.081999999999997</v>
      </c>
      <c r="AE2" s="11">
        <v>105.23644044351265</v>
      </c>
      <c r="AF2" s="11">
        <v>0</v>
      </c>
      <c r="AG2" s="11">
        <v>22.99644</v>
      </c>
      <c r="AH2" s="11">
        <v>4.4416799999999999</v>
      </c>
      <c r="AI2" s="11">
        <v>0</v>
      </c>
      <c r="AJ2" s="11">
        <v>0</v>
      </c>
      <c r="AK2" s="11">
        <v>0</v>
      </c>
      <c r="AL2" s="11">
        <v>0.11939999999999999</v>
      </c>
      <c r="AM2" s="214">
        <v>4.7759999999999997E-2</v>
      </c>
      <c r="AN2" s="211">
        <v>0</v>
      </c>
      <c r="AO2" s="15"/>
      <c r="AP2" s="13"/>
      <c r="AQ2" s="16">
        <f>C2+H2+L2+AA2+AB2+AN2+AO2+AP2</f>
        <v>2462.3500981676725</v>
      </c>
    </row>
    <row r="3" spans="1:45" ht="12.75" customHeight="1">
      <c r="A3" s="17" t="s">
        <v>1</v>
      </c>
      <c r="B3" s="18"/>
      <c r="C3" s="19">
        <f>SUM(D3:G3)</f>
        <v>1539.0623985231355</v>
      </c>
      <c r="D3" s="20">
        <v>1479.6187401503355</v>
      </c>
      <c r="E3" s="22">
        <v>39.632200000000005</v>
      </c>
      <c r="F3" s="22"/>
      <c r="G3" s="22">
        <v>19.811458372799997</v>
      </c>
      <c r="H3" s="23">
        <f>SUM(I3:K3)</f>
        <v>0</v>
      </c>
      <c r="I3" s="24"/>
      <c r="J3" s="25"/>
      <c r="K3" s="22"/>
      <c r="L3" s="23">
        <f>SUM(M3:Z3)</f>
        <v>9655.3635568000009</v>
      </c>
      <c r="M3" s="24">
        <v>2889.8676</v>
      </c>
      <c r="N3" s="24">
        <v>23.43</v>
      </c>
      <c r="O3" s="25">
        <v>0</v>
      </c>
      <c r="P3" s="25">
        <v>1053.2849999999999</v>
      </c>
      <c r="Q3" s="25">
        <v>438.07400000000001</v>
      </c>
      <c r="R3" s="25">
        <v>544.5560999999999</v>
      </c>
      <c r="S3" s="25">
        <v>2173.6743000000001</v>
      </c>
      <c r="T3" s="25">
        <v>119.38780000000001</v>
      </c>
      <c r="U3" s="25">
        <v>2015.0111999999999</v>
      </c>
      <c r="V3" s="25">
        <v>148.24075679999999</v>
      </c>
      <c r="W3" s="25">
        <v>0</v>
      </c>
      <c r="X3" s="25">
        <v>213.3948</v>
      </c>
      <c r="Y3" s="25">
        <v>2.1019999999999999</v>
      </c>
      <c r="Z3" s="22">
        <v>34.340000000000003</v>
      </c>
      <c r="AA3" s="23">
        <v>1897.6511328192003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24.939999999999998</v>
      </c>
      <c r="AP3" s="26"/>
      <c r="AQ3" s="29">
        <f t="shared" ref="AQ3:AQ20" si="0">C3+H3+L3+AA3+AB3+AN3+AO3+AP3</f>
        <v>13117.017088142338</v>
      </c>
    </row>
    <row r="4" spans="1:45" ht="12.75" customHeight="1">
      <c r="A4" s="17" t="s">
        <v>2</v>
      </c>
      <c r="B4" s="18"/>
      <c r="C4" s="19">
        <f>SUM(D4:G4)</f>
        <v>9.3121174105704689</v>
      </c>
      <c r="D4" s="20">
        <v>3.1977174105704691</v>
      </c>
      <c r="E4" s="21">
        <v>6.1143999999999998</v>
      </c>
      <c r="F4" s="22"/>
      <c r="G4" s="22">
        <v>0</v>
      </c>
      <c r="H4" s="23">
        <f>SUM(I4:K4)</f>
        <v>7.9740000000000002</v>
      </c>
      <c r="I4" s="24"/>
      <c r="J4" s="25"/>
      <c r="K4" s="22">
        <v>7.9740000000000002</v>
      </c>
      <c r="L4" s="23">
        <f>SUM(M4:Z4)</f>
        <v>1168.6814999999999</v>
      </c>
      <c r="M4" s="24">
        <v>0</v>
      </c>
      <c r="N4" s="24">
        <v>0</v>
      </c>
      <c r="O4" s="25"/>
      <c r="P4" s="25">
        <v>7.4550000000000001</v>
      </c>
      <c r="Q4" s="25">
        <v>3.1668000000000003</v>
      </c>
      <c r="R4" s="25">
        <v>0</v>
      </c>
      <c r="S4" s="25">
        <v>968.1567</v>
      </c>
      <c r="T4" s="25">
        <v>4.5052000000000003</v>
      </c>
      <c r="U4" s="25">
        <v>10.343999999999999</v>
      </c>
      <c r="V4" s="25">
        <v>0</v>
      </c>
      <c r="W4" s="25">
        <v>116.66099999999999</v>
      </c>
      <c r="X4" s="25">
        <v>51.322800000000001</v>
      </c>
      <c r="Y4" s="25">
        <v>0</v>
      </c>
      <c r="Z4" s="22">
        <v>7.07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4.2139999999999995</v>
      </c>
      <c r="AP4" s="26"/>
      <c r="AQ4" s="29">
        <f t="shared" si="0"/>
        <v>1190.1816174105704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175.4418</v>
      </c>
      <c r="M5" s="24"/>
      <c r="N5" s="24"/>
      <c r="O5" s="25"/>
      <c r="P5" s="25"/>
      <c r="Q5" s="25"/>
      <c r="R5" s="25"/>
      <c r="S5" s="25">
        <v>49.244999999999997</v>
      </c>
      <c r="T5" s="25"/>
      <c r="U5" s="25">
        <v>126.1968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175.4418</v>
      </c>
    </row>
    <row r="6" spans="1:45" ht="12.75" customHeight="1" thickBot="1">
      <c r="A6" s="30" t="s">
        <v>4</v>
      </c>
      <c r="B6" s="31"/>
      <c r="C6" s="19">
        <f>SUM(D6:G6)</f>
        <v>57.816254212038913</v>
      </c>
      <c r="D6" s="32">
        <v>60.756630800838913</v>
      </c>
      <c r="E6" s="22">
        <v>-2.2928999999999999</v>
      </c>
      <c r="F6" s="33"/>
      <c r="G6" s="33">
        <v>-0.64747658880000003</v>
      </c>
      <c r="H6" s="34">
        <f>SUM(I6:K6)</f>
        <v>-258.49200000000002</v>
      </c>
      <c r="I6" s="35">
        <v>-242.54400000000001</v>
      </c>
      <c r="J6" s="35">
        <v>0</v>
      </c>
      <c r="K6" s="33">
        <v>-15.948</v>
      </c>
      <c r="L6" s="34">
        <f>SUM(M6:Z6)</f>
        <v>-90.669821849999991</v>
      </c>
      <c r="M6" s="24">
        <v>-31.700599999999998</v>
      </c>
      <c r="N6" s="24">
        <v>4.26</v>
      </c>
      <c r="O6" s="25"/>
      <c r="P6" s="25">
        <v>6.39</v>
      </c>
      <c r="Q6" s="25">
        <v>-8.4448000000000008</v>
      </c>
      <c r="R6" s="25">
        <v>5.2664999999999997</v>
      </c>
      <c r="S6" s="25">
        <v>0</v>
      </c>
      <c r="T6" s="25">
        <v>3.3789000000000002</v>
      </c>
      <c r="U6" s="25">
        <v>-55.857599999999998</v>
      </c>
      <c r="V6" s="25">
        <v>-10.80922185</v>
      </c>
      <c r="W6" s="25">
        <v>-3.1529999999999996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-291.3455676379611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1587.566535324604</v>
      </c>
      <c r="D7" s="57">
        <f t="shared" si="1"/>
        <v>1537.1776535406038</v>
      </c>
      <c r="E7" s="54">
        <f t="shared" si="1"/>
        <v>31.224900000000009</v>
      </c>
      <c r="F7" s="54">
        <f t="shared" si="1"/>
        <v>0</v>
      </c>
      <c r="G7" s="54">
        <f t="shared" si="1"/>
        <v>19.163981783999997</v>
      </c>
      <c r="H7" s="56">
        <f t="shared" si="1"/>
        <v>868.50800000000004</v>
      </c>
      <c r="I7" s="57">
        <f t="shared" si="1"/>
        <v>685.22400000000005</v>
      </c>
      <c r="J7" s="54">
        <f t="shared" si="1"/>
        <v>207.20599999999999</v>
      </c>
      <c r="K7" s="57">
        <f t="shared" si="1"/>
        <v>-23.922000000000001</v>
      </c>
      <c r="L7" s="56">
        <f t="shared" si="1"/>
        <v>8220.5704349499993</v>
      </c>
      <c r="M7" s="57">
        <f t="shared" si="1"/>
        <v>2858.1669999999999</v>
      </c>
      <c r="N7" s="57">
        <f t="shared" ref="N7" si="2">N2+N3-N4-N5+N6</f>
        <v>27.689999999999998</v>
      </c>
      <c r="O7" s="54">
        <f t="shared" si="1"/>
        <v>0</v>
      </c>
      <c r="P7" s="54">
        <f t="shared" si="1"/>
        <v>1052.22</v>
      </c>
      <c r="Q7" s="54">
        <f t="shared" si="1"/>
        <v>426.4624</v>
      </c>
      <c r="R7" s="54">
        <f t="shared" si="1"/>
        <v>549.82259999999985</v>
      </c>
      <c r="S7" s="54">
        <f t="shared" si="1"/>
        <v>1156.2726000000002</v>
      </c>
      <c r="T7" s="54">
        <f t="shared" si="1"/>
        <v>118.26150000000001</v>
      </c>
      <c r="U7" s="54">
        <f t="shared" si="1"/>
        <v>1822.6127999999999</v>
      </c>
      <c r="V7" s="54">
        <f t="shared" si="1"/>
        <v>137.43153494999999</v>
      </c>
      <c r="W7" s="54">
        <f t="shared" si="1"/>
        <v>-119.81399999999999</v>
      </c>
      <c r="X7" s="54">
        <f t="shared" si="1"/>
        <v>162.072</v>
      </c>
      <c r="Y7" s="54">
        <f t="shared" si="1"/>
        <v>2.1019999999999999</v>
      </c>
      <c r="Z7" s="57">
        <f t="shared" si="1"/>
        <v>27.270000000000003</v>
      </c>
      <c r="AA7" s="56">
        <f t="shared" si="1"/>
        <v>3003.2615105433601</v>
      </c>
      <c r="AB7" s="56">
        <f t="shared" si="1"/>
        <v>221.76572044351266</v>
      </c>
      <c r="AC7" s="57">
        <f t="shared" si="1"/>
        <v>72.841999999999999</v>
      </c>
      <c r="AD7" s="54">
        <f t="shared" si="1"/>
        <v>16.081999999999997</v>
      </c>
      <c r="AE7" s="54">
        <f t="shared" si="1"/>
        <v>105.23644044351265</v>
      </c>
      <c r="AF7" s="54">
        <f t="shared" ref="AF7" si="3">AF2+AF3-AF4-AF5+AF6</f>
        <v>0</v>
      </c>
      <c r="AG7" s="54">
        <f t="shared" si="1"/>
        <v>22.99644</v>
      </c>
      <c r="AH7" s="54">
        <f t="shared" si="1"/>
        <v>4.4416799999999999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0.11939999999999999</v>
      </c>
      <c r="AM7" s="217">
        <f t="shared" si="1"/>
        <v>4.7759999999999997E-2</v>
      </c>
      <c r="AN7" s="57">
        <f t="shared" si="1"/>
        <v>0</v>
      </c>
      <c r="AO7" s="56">
        <f t="shared" si="1"/>
        <v>20.725999999999999</v>
      </c>
      <c r="AP7" s="182">
        <f t="shared" si="1"/>
        <v>0</v>
      </c>
      <c r="AQ7" s="111">
        <f t="shared" si="0"/>
        <v>13922.398201261476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1587.566535324604</v>
      </c>
      <c r="D8" s="185">
        <f t="shared" si="6"/>
        <v>1537.1776535406038</v>
      </c>
      <c r="E8" s="188">
        <f t="shared" si="6"/>
        <v>31.224900000000009</v>
      </c>
      <c r="F8" s="189">
        <f t="shared" si="6"/>
        <v>0</v>
      </c>
      <c r="G8" s="189">
        <f t="shared" si="6"/>
        <v>19.163981783999997</v>
      </c>
      <c r="H8" s="190">
        <f t="shared" si="6"/>
        <v>868.50800000000004</v>
      </c>
      <c r="I8" s="185">
        <f t="shared" si="6"/>
        <v>685.22400000000005</v>
      </c>
      <c r="J8" s="188">
        <f t="shared" si="6"/>
        <v>207.20599999999999</v>
      </c>
      <c r="K8" s="185">
        <f t="shared" si="6"/>
        <v>-23.922000000000001</v>
      </c>
      <c r="L8" s="190">
        <f t="shared" si="6"/>
        <v>8029.1264349499988</v>
      </c>
      <c r="M8" s="185">
        <f t="shared" si="6"/>
        <v>2858.1669999999999</v>
      </c>
      <c r="N8" s="185">
        <f t="shared" si="6"/>
        <v>27.689999999999998</v>
      </c>
      <c r="O8" s="188">
        <f t="shared" si="6"/>
        <v>0</v>
      </c>
      <c r="P8" s="188">
        <f t="shared" si="6"/>
        <v>1052.22</v>
      </c>
      <c r="Q8" s="188">
        <f t="shared" si="6"/>
        <v>426.4624</v>
      </c>
      <c r="R8" s="188">
        <f t="shared" si="6"/>
        <v>549.82259999999985</v>
      </c>
      <c r="S8" s="188">
        <f t="shared" si="6"/>
        <v>1156.2726000000002</v>
      </c>
      <c r="T8" s="188">
        <f t="shared" si="6"/>
        <v>118.26150000000001</v>
      </c>
      <c r="U8" s="188">
        <f t="shared" si="6"/>
        <v>1822.6127999999999</v>
      </c>
      <c r="V8" s="188">
        <f t="shared" si="6"/>
        <v>137.43153494999999</v>
      </c>
      <c r="W8" s="188">
        <f t="shared" si="6"/>
        <v>-119.81399999999999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2593.3814175033604</v>
      </c>
      <c r="AB8" s="185">
        <f t="shared" si="6"/>
        <v>221.76572044351266</v>
      </c>
      <c r="AC8" s="185">
        <f t="shared" si="6"/>
        <v>72.841999999999999</v>
      </c>
      <c r="AD8" s="188">
        <f t="shared" si="6"/>
        <v>16.081999999999997</v>
      </c>
      <c r="AE8" s="188">
        <f t="shared" si="6"/>
        <v>105.23644044351265</v>
      </c>
      <c r="AF8" s="188">
        <f t="shared" si="6"/>
        <v>0</v>
      </c>
      <c r="AG8" s="188">
        <f t="shared" si="6"/>
        <v>22.99644</v>
      </c>
      <c r="AH8" s="188">
        <f t="shared" si="6"/>
        <v>4.4416799999999999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0.11939999999999999</v>
      </c>
      <c r="AM8" s="218">
        <f t="shared" si="6"/>
        <v>4.7759999999999997E-2</v>
      </c>
      <c r="AN8" s="185">
        <f t="shared" si="6"/>
        <v>0</v>
      </c>
      <c r="AO8" s="190">
        <f t="shared" si="6"/>
        <v>20.725999999999999</v>
      </c>
      <c r="AP8" s="185">
        <f t="shared" si="6"/>
        <v>0</v>
      </c>
      <c r="AQ8" s="186">
        <f t="shared" si="0"/>
        <v>13321.074108221477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1268.1456060258572</v>
      </c>
      <c r="D9" s="53">
        <f t="shared" si="8"/>
        <v>1268.1456060258572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681.23599999999999</v>
      </c>
      <c r="I9" s="53">
        <f t="shared" si="8"/>
        <v>676.85400000000004</v>
      </c>
      <c r="J9" s="54">
        <f t="shared" si="8"/>
        <v>4.3819999999999997</v>
      </c>
      <c r="K9" s="55">
        <f t="shared" si="8"/>
        <v>0</v>
      </c>
      <c r="L9" s="56">
        <f t="shared" si="8"/>
        <v>4282.2597999999998</v>
      </c>
      <c r="M9" s="54">
        <f t="shared" si="8"/>
        <v>2858.1669999999999</v>
      </c>
      <c r="N9" s="54">
        <f t="shared" ref="N9" si="9">SUM(N10:N14)</f>
        <v>23.43</v>
      </c>
      <c r="O9" s="54">
        <f t="shared" si="8"/>
        <v>11.7012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1363.1016</v>
      </c>
      <c r="T9" s="54">
        <f t="shared" si="8"/>
        <v>0</v>
      </c>
      <c r="U9" s="54">
        <f t="shared" si="8"/>
        <v>25.86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1512.0911519999997</v>
      </c>
      <c r="AB9" s="57">
        <f t="shared" si="8"/>
        <v>22.99644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22.99644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41.366</v>
      </c>
      <c r="AP9" s="57">
        <f t="shared" si="8"/>
        <v>0</v>
      </c>
      <c r="AQ9" s="59">
        <f t="shared" si="0"/>
        <v>7808.0949980258574</v>
      </c>
    </row>
    <row r="10" spans="1:45" ht="12.75" customHeight="1">
      <c r="A10" s="60" t="s">
        <v>220</v>
      </c>
      <c r="B10" s="61"/>
      <c r="C10" s="62">
        <f>SUM(D10:G10)</f>
        <v>1264.73213016</v>
      </c>
      <c r="D10" s="63">
        <v>1264.73213016</v>
      </c>
      <c r="E10" s="64"/>
      <c r="F10" s="65"/>
      <c r="G10" s="65"/>
      <c r="H10" s="66">
        <f>SUM(I10:K10)</f>
        <v>518.29999999999995</v>
      </c>
      <c r="I10" s="63">
        <v>513.91800000000001</v>
      </c>
      <c r="J10" s="64">
        <v>4.3819999999999997</v>
      </c>
      <c r="K10" s="65"/>
      <c r="L10" s="66">
        <f>SUM(M10:Z10)</f>
        <v>1388.9615999999999</v>
      </c>
      <c r="M10" s="64"/>
      <c r="N10" s="64"/>
      <c r="O10" s="64"/>
      <c r="P10" s="64"/>
      <c r="Q10" s="64"/>
      <c r="R10" s="64"/>
      <c r="S10" s="64">
        <v>1363.1016</v>
      </c>
      <c r="T10" s="64"/>
      <c r="U10" s="64">
        <v>25.86</v>
      </c>
      <c r="V10" s="64"/>
      <c r="W10" s="64"/>
      <c r="X10" s="64"/>
      <c r="Y10" s="64"/>
      <c r="Z10" s="65"/>
      <c r="AA10" s="66">
        <v>1446.7179803999998</v>
      </c>
      <c r="AB10" s="67">
        <f>SUM(AC10:AM10)</f>
        <v>22.99644</v>
      </c>
      <c r="AC10" s="68"/>
      <c r="AD10" s="64"/>
      <c r="AE10" s="64">
        <v>0</v>
      </c>
      <c r="AF10" s="64">
        <v>0</v>
      </c>
      <c r="AG10" s="64">
        <v>22.99644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4641.708150559999</v>
      </c>
    </row>
    <row r="11" spans="1:45" ht="12.75" customHeight="1">
      <c r="A11" s="17" t="s">
        <v>221</v>
      </c>
      <c r="B11" s="18"/>
      <c r="C11" s="19">
        <f>SUM(D11:G11)</f>
        <v>3.4134758658572655</v>
      </c>
      <c r="D11" s="24">
        <v>3.4134758658572655</v>
      </c>
      <c r="E11" s="25"/>
      <c r="F11" s="22"/>
      <c r="G11" s="22"/>
      <c r="H11" s="23">
        <f>SUM(I11:K11)</f>
        <v>9.6720000000000006</v>
      </c>
      <c r="I11" s="24">
        <v>9.6720000000000006</v>
      </c>
      <c r="J11" s="25"/>
      <c r="K11" s="22"/>
      <c r="L11" s="23">
        <f>SUM(M11:Z11)</f>
        <v>11.7012</v>
      </c>
      <c r="M11" s="25"/>
      <c r="N11" s="25"/>
      <c r="O11" s="25">
        <v>11.7012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65.373171599999992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90.159847465857254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31.561999999999998</v>
      </c>
      <c r="AP12" s="26"/>
      <c r="AQ12" s="29">
        <f t="shared" si="0"/>
        <v>31.561999999999998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153.26400000000001</v>
      </c>
      <c r="I13" s="24">
        <v>153.26400000000001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153.26400000000001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2881.5969999999998</v>
      </c>
      <c r="M14" s="76">
        <v>2858.1669999999999</v>
      </c>
      <c r="N14" s="76">
        <v>23.43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9.8039999999999985</v>
      </c>
      <c r="AP14" s="79"/>
      <c r="AQ14" s="82">
        <f t="shared" si="0"/>
        <v>2891.4009999999998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146.19</v>
      </c>
      <c r="I15" s="85">
        <f t="shared" si="13"/>
        <v>0</v>
      </c>
      <c r="J15" s="86">
        <f t="shared" si="13"/>
        <v>0</v>
      </c>
      <c r="K15" s="87">
        <f t="shared" si="13"/>
        <v>146.19</v>
      </c>
      <c r="L15" s="88">
        <f t="shared" si="13"/>
        <v>2907.9226999999996</v>
      </c>
      <c r="M15" s="86">
        <f t="shared" si="13"/>
        <v>0</v>
      </c>
      <c r="N15" s="86">
        <f t="shared" si="13"/>
        <v>0</v>
      </c>
      <c r="O15" s="86">
        <f t="shared" si="13"/>
        <v>64.199100000000001</v>
      </c>
      <c r="P15" s="86">
        <f t="shared" si="13"/>
        <v>463.27499999999998</v>
      </c>
      <c r="Q15" s="86">
        <f t="shared" si="13"/>
        <v>186.84120000000001</v>
      </c>
      <c r="R15" s="86">
        <f t="shared" si="13"/>
        <v>42.131999999999998</v>
      </c>
      <c r="S15" s="86">
        <f t="shared" si="13"/>
        <v>973.08119999999997</v>
      </c>
      <c r="T15" s="86">
        <f t="shared" si="13"/>
        <v>42.799400000000006</v>
      </c>
      <c r="U15" s="86">
        <f t="shared" si="13"/>
        <v>1015.7808</v>
      </c>
      <c r="V15" s="86">
        <f t="shared" si="13"/>
        <v>0</v>
      </c>
      <c r="W15" s="86">
        <f t="shared" si="13"/>
        <v>119.81399999999999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1803.9359999999999</v>
      </c>
      <c r="AP15" s="89">
        <f t="shared" si="13"/>
        <v>0</v>
      </c>
      <c r="AQ15" s="91">
        <f t="shared" si="0"/>
        <v>4858.0486999999994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1750.1859999999999</v>
      </c>
      <c r="AP16" s="67"/>
      <c r="AQ16" s="92">
        <f>C16+H16+L16+AA16+AO16+AP16</f>
        <v>1750.1859999999999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32.765999999999998</v>
      </c>
      <c r="AP17" s="26"/>
      <c r="AQ17" s="29">
        <f>C17+H17+L17+AA17+AO17+AP17</f>
        <v>32.765999999999998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20.983999999999998</v>
      </c>
      <c r="AP18" s="26"/>
      <c r="AQ18" s="29">
        <f t="shared" si="0"/>
        <v>20.983999999999998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146.19</v>
      </c>
      <c r="I19" s="24"/>
      <c r="J19" s="25"/>
      <c r="K19" s="22">
        <v>146.19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146.19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2907.9226999999996</v>
      </c>
      <c r="M20" s="76"/>
      <c r="N20" s="76"/>
      <c r="O20" s="76">
        <v>64.199100000000001</v>
      </c>
      <c r="P20" s="76">
        <v>463.27499999999998</v>
      </c>
      <c r="Q20" s="76">
        <v>186.84120000000001</v>
      </c>
      <c r="R20" s="76">
        <v>42.131999999999998</v>
      </c>
      <c r="S20" s="76">
        <v>973.08119999999997</v>
      </c>
      <c r="T20" s="76">
        <v>42.799400000000006</v>
      </c>
      <c r="U20" s="76">
        <v>1015.7808</v>
      </c>
      <c r="V20" s="76"/>
      <c r="W20" s="76">
        <v>119.81399999999999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2907.9226999999996</v>
      </c>
    </row>
    <row r="21" spans="1:43" ht="12.75" customHeight="1">
      <c r="A21" s="93" t="s">
        <v>7</v>
      </c>
      <c r="B21" s="94"/>
      <c r="C21" s="95">
        <f>SUM(C22:C24)</f>
        <v>12.353396399999998</v>
      </c>
      <c r="D21" s="96">
        <f>SUM(D22:D24)</f>
        <v>-4.8877499999999996</v>
      </c>
      <c r="E21" s="97">
        <f>SUM(E22:E24)</f>
        <v>17.241146399999998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1.463403600000003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44.3352</v>
      </c>
      <c r="R21" s="97">
        <f t="shared" si="15"/>
        <v>-45.291899999999998</v>
      </c>
      <c r="S21" s="97">
        <f t="shared" si="15"/>
        <v>14.7735</v>
      </c>
      <c r="T21" s="97">
        <f t="shared" si="15"/>
        <v>0</v>
      </c>
      <c r="U21" s="97">
        <f t="shared" si="15"/>
        <v>0</v>
      </c>
      <c r="V21" s="97">
        <f t="shared" si="15"/>
        <v>-12.353396399999999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-88.923999999999992</v>
      </c>
      <c r="AC21" s="101">
        <f t="shared" si="17"/>
        <v>-72.841999999999999</v>
      </c>
      <c r="AD21" s="97">
        <f t="shared" si="17"/>
        <v>-16.081999999999997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88.923999999999992</v>
      </c>
      <c r="AP21" s="100">
        <f t="shared" si="17"/>
        <v>0</v>
      </c>
      <c r="AQ21" s="102">
        <f t="shared" si="17"/>
        <v>13.816800000000001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-88.923999999999992</v>
      </c>
      <c r="AC22" s="68">
        <f>-AC2</f>
        <v>-72.841999999999999</v>
      </c>
      <c r="AD22" s="64">
        <f>-AD2</f>
        <v>-16.081999999999997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88.923999999999992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12.353396399999998</v>
      </c>
      <c r="D24" s="207">
        <v>-4.8877499999999996</v>
      </c>
      <c r="E24" s="36">
        <f>-D24-V24</f>
        <v>17.241146399999998</v>
      </c>
      <c r="F24" s="33"/>
      <c r="G24" s="33">
        <v>0</v>
      </c>
      <c r="H24" s="34"/>
      <c r="I24" s="39"/>
      <c r="J24" s="36"/>
      <c r="K24" s="33"/>
      <c r="L24" s="34">
        <f>SUM(N24:Z24)</f>
        <v>1.463403600000003</v>
      </c>
      <c r="M24" s="36"/>
      <c r="N24" s="36">
        <v>0</v>
      </c>
      <c r="O24" s="36"/>
      <c r="P24" s="36">
        <v>0</v>
      </c>
      <c r="Q24" s="36">
        <v>44.3352</v>
      </c>
      <c r="R24" s="36">
        <v>-45.291899999999998</v>
      </c>
      <c r="S24" s="36">
        <v>14.7735</v>
      </c>
      <c r="T24" s="36"/>
      <c r="U24" s="36">
        <v>0</v>
      </c>
      <c r="V24" s="33">
        <v>-12.353396399999999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13.816800000000001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6.51</v>
      </c>
      <c r="I25" s="104">
        <v>6.51</v>
      </c>
      <c r="J25" s="105"/>
      <c r="K25" s="104"/>
      <c r="L25" s="88">
        <f>SUM(O25:Z25)</f>
        <v>74.738399999999999</v>
      </c>
      <c r="M25" s="105"/>
      <c r="N25" s="105"/>
      <c r="O25" s="105">
        <v>52.497900000000001</v>
      </c>
      <c r="P25" s="105"/>
      <c r="Q25" s="105"/>
      <c r="R25" s="105"/>
      <c r="S25" s="105">
        <v>15.7584</v>
      </c>
      <c r="T25" s="105">
        <v>3.3789000000000002</v>
      </c>
      <c r="U25" s="105">
        <v>3.1032000000000002</v>
      </c>
      <c r="V25" s="105"/>
      <c r="W25" s="105"/>
      <c r="X25" s="105"/>
      <c r="Y25" s="105"/>
      <c r="Z25" s="104"/>
      <c r="AA25" s="88">
        <v>43.337997119999997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255.16199999999998</v>
      </c>
      <c r="AP25" s="89"/>
      <c r="AQ25" s="107">
        <f>C25+H25+L25+AA25+AB25+AN25+AO25+AP25</f>
        <v>379.74839711999999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331.77432569874685</v>
      </c>
      <c r="D26" s="108">
        <f t="shared" si="20"/>
        <v>264.14429751474665</v>
      </c>
      <c r="E26" s="46">
        <f t="shared" si="20"/>
        <v>48.46604640000001</v>
      </c>
      <c r="F26" s="46">
        <f t="shared" si="20"/>
        <v>0</v>
      </c>
      <c r="G26" s="46">
        <f t="shared" si="20"/>
        <v>19.163981783999997</v>
      </c>
      <c r="H26" s="47">
        <f t="shared" si="20"/>
        <v>326.95200000000006</v>
      </c>
      <c r="I26" s="108">
        <f t="shared" si="20"/>
        <v>1.8600000000000048</v>
      </c>
      <c r="J26" s="46">
        <f t="shared" si="20"/>
        <v>202.82399999999998</v>
      </c>
      <c r="K26" s="109">
        <f t="shared" si="20"/>
        <v>122.268</v>
      </c>
      <c r="L26" s="47">
        <f t="shared" si="20"/>
        <v>6772.9583385499982</v>
      </c>
      <c r="M26" s="46">
        <f t="shared" si="20"/>
        <v>0</v>
      </c>
      <c r="N26" s="46">
        <f t="shared" si="20"/>
        <v>4.259999999999998</v>
      </c>
      <c r="O26" s="46">
        <f t="shared" si="20"/>
        <v>0</v>
      </c>
      <c r="P26" s="46">
        <f t="shared" si="20"/>
        <v>1515.4949999999999</v>
      </c>
      <c r="Q26" s="46">
        <f t="shared" si="20"/>
        <v>657.63879999999995</v>
      </c>
      <c r="R26" s="46">
        <f t="shared" si="20"/>
        <v>546.66269999999986</v>
      </c>
      <c r="S26" s="46">
        <f t="shared" si="20"/>
        <v>765.2673000000002</v>
      </c>
      <c r="T26" s="46">
        <f t="shared" si="20"/>
        <v>157.68200000000002</v>
      </c>
      <c r="U26" s="46">
        <f t="shared" si="20"/>
        <v>2809.4303999999997</v>
      </c>
      <c r="V26" s="46">
        <f t="shared" si="20"/>
        <v>125.07813854999999</v>
      </c>
      <c r="W26" s="46">
        <f t="shared" si="20"/>
        <v>0</v>
      </c>
      <c r="X26" s="46">
        <f t="shared" si="20"/>
        <v>162.072</v>
      </c>
      <c r="Y26" s="46">
        <f t="shared" si="20"/>
        <v>2.1019999999999999</v>
      </c>
      <c r="Z26" s="109">
        <f t="shared" si="20"/>
        <v>27.270000000000003</v>
      </c>
      <c r="AA26" s="47">
        <f t="shared" si="20"/>
        <v>1447.8323614233605</v>
      </c>
      <c r="AB26" s="45">
        <f t="shared" si="20"/>
        <v>109.84528044351266</v>
      </c>
      <c r="AC26" s="110">
        <f t="shared" si="20"/>
        <v>0</v>
      </c>
      <c r="AD26" s="110">
        <f t="shared" si="20"/>
        <v>0</v>
      </c>
      <c r="AE26" s="110">
        <f t="shared" si="20"/>
        <v>105.23644044351265</v>
      </c>
      <c r="AF26" s="110">
        <f t="shared" si="20"/>
        <v>0</v>
      </c>
      <c r="AG26" s="110">
        <f t="shared" si="20"/>
        <v>0</v>
      </c>
      <c r="AH26" s="110">
        <f t="shared" si="20"/>
        <v>4.4416799999999999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0.11939999999999999</v>
      </c>
      <c r="AM26" s="226">
        <f t="shared" si="20"/>
        <v>4.7759999999999997E-2</v>
      </c>
      <c r="AN26" s="45">
        <f t="shared" si="20"/>
        <v>0</v>
      </c>
      <c r="AO26" s="47">
        <f t="shared" si="20"/>
        <v>1617.0579999999998</v>
      </c>
      <c r="AP26" s="45">
        <f t="shared" si="20"/>
        <v>0</v>
      </c>
      <c r="AQ26" s="48">
        <f>C26+H26+L26+AA26+AB26+AN26+AO26+AP26</f>
        <v>10606.420306115619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191.44400000000002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162.072</v>
      </c>
      <c r="Y27" s="54">
        <f t="shared" si="23"/>
        <v>2.1019999999999999</v>
      </c>
      <c r="Z27" s="55">
        <f t="shared" si="23"/>
        <v>27.270000000000003</v>
      </c>
      <c r="AA27" s="56">
        <f t="shared" si="23"/>
        <v>409.88009303999996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601.32409303999998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191.44400000000002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162.072</v>
      </c>
      <c r="Y28" s="97">
        <f>Y26</f>
        <v>2.1019999999999999</v>
      </c>
      <c r="Z28" s="98">
        <f>Z26</f>
        <v>27.270000000000003</v>
      </c>
      <c r="AA28" s="115">
        <v>409.88009303999996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601.32409303999998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326.66461221140941</v>
      </c>
      <c r="D29" s="53">
        <f t="shared" si="25"/>
        <v>260.79434821140939</v>
      </c>
      <c r="E29" s="54">
        <f t="shared" si="25"/>
        <v>46.938200000000002</v>
      </c>
      <c r="F29" s="55">
        <f t="shared" si="25"/>
        <v>0</v>
      </c>
      <c r="G29" s="55">
        <f t="shared" si="25"/>
        <v>18.932064</v>
      </c>
      <c r="H29" s="56">
        <f t="shared" si="25"/>
        <v>328.22200000000004</v>
      </c>
      <c r="I29" s="53">
        <f t="shared" si="25"/>
        <v>0</v>
      </c>
      <c r="J29" s="53">
        <f t="shared" si="25"/>
        <v>205.95400000000001</v>
      </c>
      <c r="K29" s="53">
        <f t="shared" si="25"/>
        <v>122.268</v>
      </c>
      <c r="L29" s="56">
        <f t="shared" si="25"/>
        <v>6519.6299975685415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1505.8279749056603</v>
      </c>
      <c r="Q29" s="54">
        <f t="shared" si="25"/>
        <v>689.30680000000007</v>
      </c>
      <c r="R29" s="54">
        <f t="shared" si="25"/>
        <v>542.44983402788034</v>
      </c>
      <c r="S29" s="54">
        <f t="shared" si="25"/>
        <v>671.70180000000005</v>
      </c>
      <c r="T29" s="54">
        <f t="shared" si="25"/>
        <v>144.49543916000005</v>
      </c>
      <c r="U29" s="54">
        <f t="shared" si="25"/>
        <v>2834.3143999999998</v>
      </c>
      <c r="V29" s="54">
        <f t="shared" si="25"/>
        <v>130.48274947499999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1037.93641512</v>
      </c>
      <c r="AB29" s="57">
        <f t="shared" si="25"/>
        <v>109.84528044351266</v>
      </c>
      <c r="AC29" s="58">
        <f t="shared" si="25"/>
        <v>0</v>
      </c>
      <c r="AD29" s="54">
        <f t="shared" si="25"/>
        <v>0</v>
      </c>
      <c r="AE29" s="54">
        <f t="shared" si="25"/>
        <v>105.23644044351266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4.4416799999999999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0.11939999999999999</v>
      </c>
      <c r="AM29" s="217">
        <f t="shared" si="25"/>
        <v>4.7759999999999997E-2</v>
      </c>
      <c r="AN29" s="53">
        <f t="shared" si="25"/>
        <v>0</v>
      </c>
      <c r="AO29" s="56">
        <f t="shared" si="25"/>
        <v>1621.444</v>
      </c>
      <c r="AP29" s="57">
        <f t="shared" si="25"/>
        <v>0</v>
      </c>
      <c r="AQ29" s="48">
        <f t="shared" si="25"/>
        <v>9943.7423053434632</v>
      </c>
    </row>
    <row r="30" spans="1:43" s="49" customFormat="1" ht="12.75" customHeight="1">
      <c r="A30" s="164" t="s">
        <v>43</v>
      </c>
      <c r="B30" s="117"/>
      <c r="C30" s="118">
        <f>SUM(C31:C44)</f>
        <v>63.954348211409396</v>
      </c>
      <c r="D30" s="120">
        <v>63.954348211409382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1027.8489225806909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55.329726331972637</v>
      </c>
      <c r="R30" s="120">
        <f>SUM(R31:R44)</f>
        <v>0</v>
      </c>
      <c r="S30" s="120">
        <v>630.75810000000001</v>
      </c>
      <c r="T30" s="120">
        <v>52.721425126856346</v>
      </c>
      <c r="U30" s="120">
        <v>196.88237267186199</v>
      </c>
      <c r="V30" s="120">
        <v>91.106298449999997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405.27058439999996</v>
      </c>
      <c r="AB30" s="123">
        <f t="shared" ref="AB30:AN30" si="31">SUM(AB31:AB44)</f>
        <v>91.818600000000004</v>
      </c>
      <c r="AC30" s="176">
        <f t="shared" si="31"/>
        <v>0</v>
      </c>
      <c r="AD30" s="120">
        <f t="shared" si="31"/>
        <v>0</v>
      </c>
      <c r="AE30" s="120">
        <f t="shared" si="31"/>
        <v>87.376919999999998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4.4416799999999999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625.30599999999993</v>
      </c>
      <c r="AP30" s="123">
        <f>SUM(AP31:AP44)</f>
        <v>0</v>
      </c>
      <c r="AQ30" s="59">
        <f t="shared" ref="AQ30" si="35">C30+H30+L30+AA30+AB30+AN30+AO30+AP30</f>
        <v>2214.1984551921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67.703136639412278</v>
      </c>
      <c r="M31" s="127"/>
      <c r="N31" s="127"/>
      <c r="O31" s="127"/>
      <c r="P31" s="127"/>
      <c r="Q31" s="127">
        <v>1.7715195428393251</v>
      </c>
      <c r="R31" s="127"/>
      <c r="S31" s="127">
        <v>20.633594244037244</v>
      </c>
      <c r="T31" s="127">
        <v>0.40904023405244183</v>
      </c>
      <c r="U31" s="127">
        <v>29.199969040210529</v>
      </c>
      <c r="V31" s="127">
        <v>15.689013578272741</v>
      </c>
      <c r="W31" s="127"/>
      <c r="X31" s="127"/>
      <c r="Y31" s="127"/>
      <c r="Z31" s="128"/>
      <c r="AA31" s="70">
        <v>49.085883551430335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36.036542020866122</v>
      </c>
      <c r="AP31" s="131"/>
      <c r="AQ31" s="71">
        <f t="shared" si="24"/>
        <v>152.82556221170876</v>
      </c>
    </row>
    <row r="32" spans="1:43" ht="12.75" customHeight="1">
      <c r="A32" s="166" t="s">
        <v>110</v>
      </c>
      <c r="B32" s="133" t="s">
        <v>15</v>
      </c>
      <c r="C32" s="19">
        <f t="shared" si="36"/>
        <v>16.373258929900519</v>
      </c>
      <c r="D32" s="127">
        <v>16.373258929900519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234.95539836556114</v>
      </c>
      <c r="M32" s="25"/>
      <c r="N32" s="25"/>
      <c r="O32" s="25"/>
      <c r="P32" s="127"/>
      <c r="Q32" s="127">
        <v>13.224341578077192</v>
      </c>
      <c r="R32" s="25"/>
      <c r="S32" s="127">
        <v>154.02917758912051</v>
      </c>
      <c r="T32" s="127">
        <v>9.8825498910916849</v>
      </c>
      <c r="U32" s="127">
        <v>29.269281439045201</v>
      </c>
      <c r="V32" s="127">
        <v>28.550047868226535</v>
      </c>
      <c r="W32" s="25"/>
      <c r="X32" s="25"/>
      <c r="Y32" s="25"/>
      <c r="Z32" s="22"/>
      <c r="AA32" s="28">
        <v>138.34340300502217</v>
      </c>
      <c r="AB32" s="26">
        <f t="shared" si="39"/>
        <v>4.4416799999999999</v>
      </c>
      <c r="AC32" s="27"/>
      <c r="AD32" s="25"/>
      <c r="AE32" s="25">
        <v>0</v>
      </c>
      <c r="AF32" s="25"/>
      <c r="AG32" s="127"/>
      <c r="AH32" s="127">
        <v>4.4416799999999999</v>
      </c>
      <c r="AI32" s="25"/>
      <c r="AJ32" s="25"/>
      <c r="AK32" s="25"/>
      <c r="AL32" s="25"/>
      <c r="AM32" s="229"/>
      <c r="AN32" s="212"/>
      <c r="AO32" s="130">
        <v>142.51478405240985</v>
      </c>
      <c r="AP32" s="26"/>
      <c r="AQ32" s="29">
        <f t="shared" si="24"/>
        <v>536.62852435289369</v>
      </c>
    </row>
    <row r="33" spans="1:43" ht="12.75" customHeight="1">
      <c r="A33" s="166" t="s">
        <v>16</v>
      </c>
      <c r="B33" s="133" t="s">
        <v>17</v>
      </c>
      <c r="C33" s="19">
        <f t="shared" si="36"/>
        <v>5.707160131354331</v>
      </c>
      <c r="D33" s="127">
        <v>5.707160131354331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27.344164367747883</v>
      </c>
      <c r="M33" s="25"/>
      <c r="N33" s="25"/>
      <c r="O33" s="25"/>
      <c r="P33" s="127"/>
      <c r="Q33" s="127">
        <v>0.85188505115037871</v>
      </c>
      <c r="R33" s="25"/>
      <c r="S33" s="127">
        <v>9.9222447525616069</v>
      </c>
      <c r="T33" s="127">
        <v>10.587166484586806</v>
      </c>
      <c r="U33" s="127">
        <v>5.9828680794490907</v>
      </c>
      <c r="V33" s="127">
        <v>0</v>
      </c>
      <c r="W33" s="25"/>
      <c r="X33" s="25"/>
      <c r="Y33" s="25"/>
      <c r="Z33" s="22"/>
      <c r="AA33" s="28">
        <v>2.4262261330395032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15.959053445023297</v>
      </c>
      <c r="AP33" s="26"/>
      <c r="AQ33" s="29">
        <f t="shared" si="24"/>
        <v>51.436604077165015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7.3421795586513277</v>
      </c>
      <c r="M34" s="25"/>
      <c r="N34" s="25"/>
      <c r="O34" s="25"/>
      <c r="P34" s="127"/>
      <c r="Q34" s="127">
        <v>0.4928571517662933</v>
      </c>
      <c r="R34" s="25"/>
      <c r="S34" s="127">
        <v>5.7405036997325052</v>
      </c>
      <c r="T34" s="127">
        <v>0.32110961046985298</v>
      </c>
      <c r="U34" s="127">
        <v>0.78770909668267575</v>
      </c>
      <c r="V34" s="127">
        <v>0</v>
      </c>
      <c r="W34" s="25"/>
      <c r="X34" s="25"/>
      <c r="Y34" s="25"/>
      <c r="Z34" s="22"/>
      <c r="AA34" s="28">
        <v>0.13306800914711708</v>
      </c>
      <c r="AB34" s="26">
        <f t="shared" si="39"/>
        <v>87.376919999999998</v>
      </c>
      <c r="AC34" s="27"/>
      <c r="AD34" s="25"/>
      <c r="AE34" s="25">
        <v>87.376919999999998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26.59785278999686</v>
      </c>
      <c r="AP34" s="26"/>
      <c r="AQ34" s="29">
        <f t="shared" si="24"/>
        <v>121.45002035779531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7.7467350051213586</v>
      </c>
      <c r="M35" s="25"/>
      <c r="N35" s="25"/>
      <c r="O35" s="25"/>
      <c r="P35" s="127"/>
      <c r="Q35" s="127">
        <v>0.20611795545870853</v>
      </c>
      <c r="R35" s="25"/>
      <c r="S35" s="127">
        <v>2.4007379859490903</v>
      </c>
      <c r="T35" s="127">
        <v>1.1676713107994653E-2</v>
      </c>
      <c r="U35" s="127">
        <v>5.128202350605565</v>
      </c>
      <c r="V35" s="127">
        <v>0</v>
      </c>
      <c r="W35" s="25"/>
      <c r="X35" s="25"/>
      <c r="Y35" s="25"/>
      <c r="Z35" s="22"/>
      <c r="AA35" s="28">
        <v>25.042048076535359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24.759456235782736</v>
      </c>
      <c r="AP35" s="26"/>
      <c r="AQ35" s="29">
        <f t="shared" si="24"/>
        <v>57.548239317439453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61.475460519332103</v>
      </c>
      <c r="M36" s="25"/>
      <c r="N36" s="25"/>
      <c r="O36" s="25"/>
      <c r="P36" s="127"/>
      <c r="Q36" s="127">
        <v>3.8775422026130042</v>
      </c>
      <c r="R36" s="25"/>
      <c r="S36" s="127">
        <v>45.163279624120854</v>
      </c>
      <c r="T36" s="127">
        <v>3.2686863812458258</v>
      </c>
      <c r="U36" s="127">
        <v>9.1659523113524166</v>
      </c>
      <c r="V36" s="127">
        <v>0</v>
      </c>
      <c r="W36" s="25"/>
      <c r="X36" s="25"/>
      <c r="Y36" s="25"/>
      <c r="Z36" s="22"/>
      <c r="AA36" s="130">
        <v>71.427565288328594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104.73364867737345</v>
      </c>
      <c r="AP36" s="26"/>
      <c r="AQ36" s="29">
        <f t="shared" si="24"/>
        <v>237.63667448503415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10.936770507654803</v>
      </c>
      <c r="M37" s="25"/>
      <c r="N37" s="25"/>
      <c r="O37" s="25"/>
      <c r="P37" s="127"/>
      <c r="Q37" s="127">
        <v>0.28493280660258785</v>
      </c>
      <c r="R37" s="25"/>
      <c r="S37" s="127">
        <v>3.3187259728614635</v>
      </c>
      <c r="T37" s="127">
        <v>1.3974180127124871</v>
      </c>
      <c r="U37" s="127">
        <v>5.935693715478263</v>
      </c>
      <c r="V37" s="127">
        <v>0</v>
      </c>
      <c r="W37" s="25"/>
      <c r="X37" s="25"/>
      <c r="Y37" s="25"/>
      <c r="Z37" s="22"/>
      <c r="AA37" s="28">
        <v>3.4727128136780689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29.943427847444241</v>
      </c>
      <c r="AP37" s="26"/>
      <c r="AQ37" s="29">
        <f t="shared" si="24"/>
        <v>44.352911168777112</v>
      </c>
    </row>
    <row r="38" spans="1:43" ht="12.75" customHeight="1">
      <c r="A38" s="166" t="s">
        <v>26</v>
      </c>
      <c r="B38" s="133" t="s">
        <v>27</v>
      </c>
      <c r="C38" s="19">
        <f t="shared" si="36"/>
        <v>39.489423129760929</v>
      </c>
      <c r="D38" s="127">
        <v>39.489423129760929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65.870586781855309</v>
      </c>
      <c r="M38" s="25"/>
      <c r="N38" s="25"/>
      <c r="O38" s="25"/>
      <c r="P38" s="127"/>
      <c r="Q38" s="127">
        <v>1.9056341603795166</v>
      </c>
      <c r="R38" s="25"/>
      <c r="S38" s="127">
        <v>22.19568065268238</v>
      </c>
      <c r="T38" s="127">
        <v>4.297274302941041</v>
      </c>
      <c r="U38" s="127">
        <v>13.685839740625953</v>
      </c>
      <c r="V38" s="127">
        <v>23.786157925226426</v>
      </c>
      <c r="W38" s="25"/>
      <c r="X38" s="25"/>
      <c r="Y38" s="25"/>
      <c r="Z38" s="22"/>
      <c r="AA38" s="28">
        <v>39.962690365145555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46.004661001721502</v>
      </c>
      <c r="AP38" s="26"/>
      <c r="AQ38" s="29">
        <f t="shared" si="24"/>
        <v>191.32736127848329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396.85385179360975</v>
      </c>
      <c r="M39" s="25"/>
      <c r="N39" s="25"/>
      <c r="O39" s="25"/>
      <c r="P39" s="127"/>
      <c r="Q39" s="127">
        <v>30.325286337110853</v>
      </c>
      <c r="R39" s="25"/>
      <c r="S39" s="127">
        <v>353.21069764283374</v>
      </c>
      <c r="T39" s="127">
        <v>7.4192988207205426</v>
      </c>
      <c r="U39" s="127">
        <v>5.7860457754270884</v>
      </c>
      <c r="V39" s="127">
        <v>0.11252321751749694</v>
      </c>
      <c r="W39" s="25"/>
      <c r="X39" s="25"/>
      <c r="Y39" s="25"/>
      <c r="Z39" s="22"/>
      <c r="AA39" s="28">
        <v>15.094933603959994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41.743657751932723</v>
      </c>
      <c r="AP39" s="26"/>
      <c r="AQ39" s="29">
        <f t="shared" si="24"/>
        <v>453.69244314950248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34.699824270934926</v>
      </c>
      <c r="M40" s="25"/>
      <c r="N40" s="25"/>
      <c r="O40" s="25"/>
      <c r="P40" s="127"/>
      <c r="Q40" s="127">
        <v>0.23889286680716626</v>
      </c>
      <c r="R40" s="25"/>
      <c r="S40" s="127">
        <v>2.782480442520852</v>
      </c>
      <c r="T40" s="127">
        <v>5.0208882692838319</v>
      </c>
      <c r="U40" s="127">
        <v>3.6890068315662923</v>
      </c>
      <c r="V40" s="127">
        <v>22.96855586075678</v>
      </c>
      <c r="W40" s="25"/>
      <c r="X40" s="25"/>
      <c r="Y40" s="25"/>
      <c r="Z40" s="22"/>
      <c r="AA40" s="28">
        <v>9.7673199661498664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15.967802898272286</v>
      </c>
      <c r="AP40" s="26"/>
      <c r="AQ40" s="29">
        <f t="shared" si="24"/>
        <v>60.434947135357078</v>
      </c>
    </row>
    <row r="41" spans="1:43" ht="12.75" customHeight="1">
      <c r="A41" s="166" t="s">
        <v>32</v>
      </c>
      <c r="B41" s="133" t="s">
        <v>33</v>
      </c>
      <c r="C41" s="305">
        <f t="shared" si="36"/>
        <v>2.3845060203936126</v>
      </c>
      <c r="D41" s="304">
        <v>2.3845060203936126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45.266717395284104</v>
      </c>
      <c r="M41" s="25"/>
      <c r="N41" s="25"/>
      <c r="O41" s="25"/>
      <c r="P41" s="127"/>
      <c r="Q41" s="127">
        <v>0.57380460879468387</v>
      </c>
      <c r="R41" s="25"/>
      <c r="S41" s="127">
        <v>6.683330997439568</v>
      </c>
      <c r="T41" s="127">
        <v>7.875223010588611</v>
      </c>
      <c r="U41" s="127">
        <v>30.134358778461241</v>
      </c>
      <c r="V41" s="127">
        <v>0</v>
      </c>
      <c r="W41" s="25"/>
      <c r="X41" s="25"/>
      <c r="Y41" s="25"/>
      <c r="Z41" s="22"/>
      <c r="AA41" s="130">
        <v>37.681113084927496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91.884513472079661</v>
      </c>
      <c r="AP41" s="26"/>
      <c r="AQ41" s="29">
        <f t="shared" si="24"/>
        <v>177.21684997268488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4.2065918170599499</v>
      </c>
      <c r="M42" s="25"/>
      <c r="N42" s="25"/>
      <c r="O42" s="25"/>
      <c r="P42" s="127"/>
      <c r="Q42" s="127">
        <v>0.14806120233042441</v>
      </c>
      <c r="R42" s="25"/>
      <c r="S42" s="127">
        <v>1.7245278408127431</v>
      </c>
      <c r="T42" s="127">
        <v>0.93802764343985734</v>
      </c>
      <c r="U42" s="127">
        <v>1.395975130476925</v>
      </c>
      <c r="V42" s="127">
        <v>0</v>
      </c>
      <c r="W42" s="25"/>
      <c r="X42" s="25"/>
      <c r="Y42" s="25"/>
      <c r="Z42" s="22"/>
      <c r="AA42" s="194">
        <v>4.9371436892217568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9.2973327808958608</v>
      </c>
      <c r="AP42" s="26"/>
      <c r="AQ42" s="29">
        <f t="shared" si="24"/>
        <v>18.441068287177568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5.884133057267146</v>
      </c>
      <c r="M43" s="25"/>
      <c r="N43" s="25"/>
      <c r="O43" s="25"/>
      <c r="P43" s="25"/>
      <c r="Q43" s="25">
        <v>0.25354318647589458</v>
      </c>
      <c r="R43" s="25"/>
      <c r="S43" s="25">
        <v>2.9531185553273751</v>
      </c>
      <c r="T43" s="25">
        <v>0.67917557423153641</v>
      </c>
      <c r="U43" s="25">
        <v>0.94729574123233762</v>
      </c>
      <c r="V43" s="25">
        <v>0</v>
      </c>
      <c r="W43" s="25">
        <v>1.0510000000000019</v>
      </c>
      <c r="X43" s="25"/>
      <c r="Y43" s="25"/>
      <c r="Z43" s="22"/>
      <c r="AA43" s="28">
        <v>7.8964768134141732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20.199666496737436</v>
      </c>
      <c r="AP43" s="26"/>
      <c r="AQ43" s="29">
        <f t="shared" si="24"/>
        <v>33.980276367418753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57.563372501198849</v>
      </c>
      <c r="M44" s="76"/>
      <c r="N44" s="76"/>
      <c r="O44" s="76"/>
      <c r="P44" s="76"/>
      <c r="Q44" s="76">
        <v>1.1753076815665999</v>
      </c>
      <c r="R44" s="76"/>
      <c r="S44" s="76">
        <v>0</v>
      </c>
      <c r="T44" s="76">
        <v>0.61389017838383642</v>
      </c>
      <c r="U44" s="76">
        <v>55.774174641248415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19.663600529463903</v>
      </c>
      <c r="AP44" s="79"/>
      <c r="AQ44" s="82">
        <f>C44+H44+L44+AA44+AB44+AN44+AO44+AP44</f>
        <v>77.226973030662748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3665.5121480935413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1505.8279749056603</v>
      </c>
      <c r="Q45" s="307">
        <f t="shared" si="40"/>
        <v>0</v>
      </c>
      <c r="R45" s="307">
        <f t="shared" si="40"/>
        <v>542.44983402788034</v>
      </c>
      <c r="S45" s="307">
        <f t="shared" si="40"/>
        <v>22.652699999999999</v>
      </c>
      <c r="T45" s="307">
        <f t="shared" si="40"/>
        <v>2.5816391599999999</v>
      </c>
      <c r="U45" s="307">
        <f>SUM(U46:U55)</f>
        <v>1592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2.15</v>
      </c>
      <c r="AP45" s="311">
        <f t="shared" si="40"/>
        <v>0</v>
      </c>
      <c r="AQ45" s="314">
        <f t="shared" si="24"/>
        <v>3667.6621480935414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692.43560000000002</v>
      </c>
      <c r="M46" s="64"/>
      <c r="N46" s="64"/>
      <c r="O46" s="64"/>
      <c r="P46" s="64"/>
      <c r="Q46" s="64"/>
      <c r="R46" s="64"/>
      <c r="S46" s="64"/>
      <c r="T46" s="64"/>
      <c r="U46" s="64">
        <v>692.43560000000002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692.43560000000002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1503.5828381381584</v>
      </c>
      <c r="M48" s="25"/>
      <c r="N48" s="25"/>
      <c r="O48" s="25"/>
      <c r="P48" s="25">
        <v>1209.8930664060581</v>
      </c>
      <c r="Q48" s="25"/>
      <c r="R48" s="25"/>
      <c r="S48" s="25"/>
      <c r="T48" s="25">
        <v>2.5816391599999999</v>
      </c>
      <c r="U48" s="25">
        <v>291.10813257210032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1503.5828381381584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91.386799999999994</v>
      </c>
      <c r="M49" s="25"/>
      <c r="N49" s="25"/>
      <c r="O49" s="25"/>
      <c r="P49" s="25">
        <v>11.087999999999999</v>
      </c>
      <c r="Q49" s="25"/>
      <c r="R49" s="25"/>
      <c r="S49" s="25"/>
      <c r="T49" s="25"/>
      <c r="U49" s="25">
        <v>80.2988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91.386799999999994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40.4</v>
      </c>
      <c r="M50" s="25"/>
      <c r="N50" s="25"/>
      <c r="O50" s="25"/>
      <c r="P50" s="25"/>
      <c r="Q50" s="25"/>
      <c r="R50" s="135"/>
      <c r="S50" s="25"/>
      <c r="T50" s="25"/>
      <c r="U50" s="25">
        <v>40.4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2.15</v>
      </c>
      <c r="AP50" s="26"/>
      <c r="AQ50" s="29">
        <f t="shared" si="24"/>
        <v>42.55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21.369870801789052</v>
      </c>
      <c r="M51" s="25"/>
      <c r="N51" s="25"/>
      <c r="O51" s="25"/>
      <c r="P51" s="25">
        <v>1.2619245283018867</v>
      </c>
      <c r="Q51" s="22"/>
      <c r="R51" s="25">
        <v>20.107946273487165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21.369870801789052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522.34188775439316</v>
      </c>
      <c r="M52" s="135"/>
      <c r="N52" s="135"/>
      <c r="O52" s="135"/>
      <c r="P52" s="127"/>
      <c r="Q52" s="127"/>
      <c r="R52" s="135">
        <v>522.34188775439316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522.34188775439316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521.22512662454096</v>
      </c>
      <c r="M53" s="135"/>
      <c r="N53" s="135"/>
      <c r="O53" s="135"/>
      <c r="P53" s="105">
        <v>180.10683599999999</v>
      </c>
      <c r="Q53" s="105"/>
      <c r="R53" s="135"/>
      <c r="S53" s="127"/>
      <c r="T53" s="135"/>
      <c r="U53" s="135">
        <v>341.11829062454098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521.22512662454096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18.619199999999999</v>
      </c>
      <c r="M54" s="135"/>
      <c r="N54" s="135"/>
      <c r="O54" s="135"/>
      <c r="P54" s="105"/>
      <c r="Q54" s="105"/>
      <c r="R54" s="135"/>
      <c r="S54" s="127"/>
      <c r="T54" s="135"/>
      <c r="U54" s="135">
        <v>18.619199999999999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18.619199999999999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254.15082477465899</v>
      </c>
      <c r="M55" s="76"/>
      <c r="N55" s="76"/>
      <c r="O55" s="76"/>
      <c r="P55" s="76">
        <v>103.47814797130036</v>
      </c>
      <c r="Q55" s="76"/>
      <c r="R55" s="76"/>
      <c r="S55" s="25">
        <v>22.652699999999999</v>
      </c>
      <c r="T55" s="76"/>
      <c r="U55" s="76">
        <v>128.01997680335862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254.15082477465899</v>
      </c>
    </row>
    <row r="56" spans="1:43" s="49" customFormat="1" ht="12.75" customHeight="1">
      <c r="A56" s="168" t="s">
        <v>40</v>
      </c>
      <c r="B56" s="152"/>
      <c r="C56" s="142">
        <f t="shared" si="45"/>
        <v>262.710264</v>
      </c>
      <c r="D56" s="146">
        <v>196.84</v>
      </c>
      <c r="E56" s="22">
        <v>46.938200000000002</v>
      </c>
      <c r="F56" s="144"/>
      <c r="G56" s="144">
        <v>18.932064</v>
      </c>
      <c r="H56" s="145">
        <f t="shared" si="46"/>
        <v>323.79200000000003</v>
      </c>
      <c r="I56" s="146"/>
      <c r="J56" s="143">
        <v>205.95400000000001</v>
      </c>
      <c r="K56" s="144">
        <v>117.83800000000001</v>
      </c>
      <c r="L56" s="145">
        <f t="shared" si="47"/>
        <v>1141.7529885638744</v>
      </c>
      <c r="M56" s="143"/>
      <c r="N56" s="143"/>
      <c r="O56" s="143"/>
      <c r="P56" s="143">
        <v>0</v>
      </c>
      <c r="Q56" s="143">
        <v>622.71343201326579</v>
      </c>
      <c r="R56" s="143"/>
      <c r="S56" s="143">
        <v>0</v>
      </c>
      <c r="T56" s="143">
        <v>54.927864300923304</v>
      </c>
      <c r="U56" s="143">
        <v>424.73524122468524</v>
      </c>
      <c r="V56" s="143">
        <v>39.376451025000001</v>
      </c>
      <c r="W56" s="143"/>
      <c r="X56" s="143"/>
      <c r="Y56" s="143"/>
      <c r="Z56" s="144"/>
      <c r="AA56" s="145">
        <v>386.83254983999996</v>
      </c>
      <c r="AB56" s="147">
        <f t="shared" si="48"/>
        <v>17.978920443512663</v>
      </c>
      <c r="AC56" s="177"/>
      <c r="AD56" s="143"/>
      <c r="AE56" s="143">
        <v>17.859520443512665</v>
      </c>
      <c r="AF56" s="143"/>
      <c r="AG56" s="143"/>
      <c r="AH56" s="143"/>
      <c r="AI56" s="143"/>
      <c r="AJ56" s="143"/>
      <c r="AK56" s="143"/>
      <c r="AL56" s="143">
        <v>0.11939999999999999</v>
      </c>
      <c r="AM56" s="231">
        <v>0</v>
      </c>
      <c r="AN56" s="147"/>
      <c r="AO56" s="145">
        <v>516.774</v>
      </c>
      <c r="AP56" s="147"/>
      <c r="AQ56" s="91">
        <f t="shared" si="24"/>
        <v>2649.840722847387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4.43</v>
      </c>
      <c r="I57" s="146">
        <f t="shared" si="49"/>
        <v>0</v>
      </c>
      <c r="J57" s="146">
        <f t="shared" si="49"/>
        <v>0</v>
      </c>
      <c r="K57" s="146">
        <f t="shared" si="49"/>
        <v>4.43</v>
      </c>
      <c r="L57" s="145">
        <f t="shared" si="49"/>
        <v>388.40821368699176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11.263641654761637</v>
      </c>
      <c r="R57" s="143">
        <f t="shared" si="49"/>
        <v>0</v>
      </c>
      <c r="S57" s="143">
        <f t="shared" si="49"/>
        <v>18.291000000000004</v>
      </c>
      <c r="T57" s="143">
        <f t="shared" si="49"/>
        <v>34.264510572220381</v>
      </c>
      <c r="U57" s="143">
        <f t="shared" si="49"/>
        <v>324.5890614600097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245.83328088000002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431.20399999999995</v>
      </c>
      <c r="AP57" s="147">
        <f t="shared" si="49"/>
        <v>0</v>
      </c>
      <c r="AQ57" s="148">
        <f t="shared" si="24"/>
        <v>1069.9232545669918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238.17406448378293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5.3967503042397054</v>
      </c>
      <c r="R58" s="143">
        <f t="shared" si="54"/>
        <v>0</v>
      </c>
      <c r="S58" s="143">
        <v>1.7844574750152968</v>
      </c>
      <c r="T58" s="143">
        <v>26.422007749769701</v>
      </c>
      <c r="U58" s="143">
        <v>204.57084895475822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107.72948047801387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309.13330747784113</v>
      </c>
      <c r="AP58" s="147">
        <f t="shared" ref="AP58" si="57">SUM(AP59:AP64)</f>
        <v>0</v>
      </c>
      <c r="AQ58" s="148">
        <f t="shared" si="24"/>
        <v>655.08461243963791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4.43</v>
      </c>
      <c r="I65" s="146"/>
      <c r="J65" s="146">
        <v>0</v>
      </c>
      <c r="K65" s="146">
        <v>4.43</v>
      </c>
      <c r="L65" s="78">
        <f>SUM(M65:Z65)</f>
        <v>150.2341492032088</v>
      </c>
      <c r="M65" s="76"/>
      <c r="N65" s="76"/>
      <c r="O65" s="76"/>
      <c r="P65" s="76"/>
      <c r="Q65" s="76">
        <v>5.8668913505219313</v>
      </c>
      <c r="R65" s="76"/>
      <c r="S65" s="143">
        <v>16.506542524984706</v>
      </c>
      <c r="T65" s="143">
        <v>7.8425028224506796</v>
      </c>
      <c r="U65" s="143">
        <v>120.01821250525147</v>
      </c>
      <c r="V65" s="76">
        <f>SUM(V66:V69)</f>
        <v>0</v>
      </c>
      <c r="W65" s="76"/>
      <c r="X65" s="76"/>
      <c r="Y65" s="76"/>
      <c r="Z65" s="77"/>
      <c r="AA65" s="145">
        <v>138.10380040198615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122.07069252215885</v>
      </c>
      <c r="AP65" s="79"/>
      <c r="AQ65" s="340">
        <f t="shared" si="24"/>
        <v>414.83864212735386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258.60000000000002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258.60000000000002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46.01</v>
      </c>
      <c r="AP70" s="100"/>
      <c r="AQ70" s="91">
        <f t="shared" si="24"/>
        <v>304.61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37.507724643442963</v>
      </c>
      <c r="M71" s="76"/>
      <c r="N71" s="76"/>
      <c r="O71" s="76"/>
      <c r="P71" s="76"/>
      <c r="Q71" s="76"/>
      <c r="R71" s="76"/>
      <c r="S71" s="76"/>
      <c r="T71" s="76"/>
      <c r="U71" s="76">
        <v>37.507724643442963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37.507724643442963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5.1097134873374443</v>
      </c>
      <c r="D72" s="108">
        <f t="shared" si="58"/>
        <v>3.3499493033372687</v>
      </c>
      <c r="E72" s="46">
        <f t="shared" si="58"/>
        <v>1.5278464000000085</v>
      </c>
      <c r="F72" s="109">
        <f t="shared" si="58"/>
        <v>0</v>
      </c>
      <c r="G72" s="109">
        <f t="shared" si="58"/>
        <v>0.23191778399999663</v>
      </c>
      <c r="H72" s="47">
        <f t="shared" si="58"/>
        <v>-1.2699999999999818</v>
      </c>
      <c r="I72" s="108">
        <f t="shared" si="58"/>
        <v>1.8600000000000048</v>
      </c>
      <c r="J72" s="46">
        <f t="shared" si="58"/>
        <v>-3.1300000000000239</v>
      </c>
      <c r="K72" s="109">
        <f t="shared" si="58"/>
        <v>0</v>
      </c>
      <c r="L72" s="47">
        <f t="shared" si="58"/>
        <v>61.884340981456262</v>
      </c>
      <c r="M72" s="46">
        <f t="shared" si="58"/>
        <v>0</v>
      </c>
      <c r="N72" s="46">
        <f t="shared" ref="N72" si="59">N26-N27-N29</f>
        <v>4.259999999999998</v>
      </c>
      <c r="O72" s="46">
        <f t="shared" si="58"/>
        <v>0</v>
      </c>
      <c r="P72" s="46">
        <f t="shared" si="58"/>
        <v>9.6670250943395786</v>
      </c>
      <c r="Q72" s="46">
        <f t="shared" si="58"/>
        <v>-31.66800000000012</v>
      </c>
      <c r="R72" s="46">
        <f t="shared" si="58"/>
        <v>4.2128659721195163</v>
      </c>
      <c r="S72" s="46">
        <f t="shared" si="58"/>
        <v>93.565500000000156</v>
      </c>
      <c r="T72" s="46">
        <f t="shared" si="58"/>
        <v>13.18656083999997</v>
      </c>
      <c r="U72" s="46">
        <f t="shared" si="58"/>
        <v>-24.884000000000015</v>
      </c>
      <c r="V72" s="46">
        <f t="shared" si="58"/>
        <v>-5.4046109250000001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1.5853263360440906E-2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-4.3860000000001946</v>
      </c>
      <c r="AP72" s="45">
        <f t="shared" si="58"/>
        <v>0</v>
      </c>
      <c r="AQ72" s="48">
        <f t="shared" si="24"/>
        <v>61.353907732153971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0.44068490819774742</v>
      </c>
    </row>
    <row r="74" spans="1:43" s="49" customFormat="1" ht="12.75" customHeight="1">
      <c r="A74" s="162" t="s">
        <v>52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"/>
  <dimension ref="A1:AS76"/>
  <sheetViews>
    <sheetView zoomScale="80" zoomScaleNormal="80" workbookViewId="0">
      <pane xSplit="2" ySplit="1" topLeftCell="C3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54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15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822.31999999999994</v>
      </c>
      <c r="I2" s="10">
        <v>478.02</v>
      </c>
      <c r="J2" s="11">
        <v>344.3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1409.74890259632</v>
      </c>
      <c r="AB2" s="13">
        <f>SUM(AC2:AM2)</f>
        <v>231.39020696097896</v>
      </c>
      <c r="AC2" s="14">
        <v>78.775999999999996</v>
      </c>
      <c r="AD2" s="11">
        <v>14.533999999999999</v>
      </c>
      <c r="AE2" s="11">
        <v>112.43308696097894</v>
      </c>
      <c r="AF2" s="11">
        <v>0</v>
      </c>
      <c r="AG2" s="11">
        <v>20.99052</v>
      </c>
      <c r="AH2" s="11">
        <v>4.4894400000000001</v>
      </c>
      <c r="AI2" s="11">
        <v>0</v>
      </c>
      <c r="AJ2" s="11">
        <v>0</v>
      </c>
      <c r="AK2" s="11">
        <v>0</v>
      </c>
      <c r="AL2" s="11">
        <v>0.11939999999999999</v>
      </c>
      <c r="AM2" s="214">
        <v>4.7759999999999997E-2</v>
      </c>
      <c r="AN2" s="211">
        <v>0</v>
      </c>
      <c r="AO2" s="15"/>
      <c r="AP2" s="13"/>
      <c r="AQ2" s="16">
        <f>C2+H2+L2+AA2+AB2+AN2+AO2+AP2</f>
        <v>2463.4591095572991</v>
      </c>
    </row>
    <row r="3" spans="1:45" ht="12.75" customHeight="1">
      <c r="A3" s="17" t="s">
        <v>1</v>
      </c>
      <c r="B3" s="18"/>
      <c r="C3" s="19">
        <f>SUM(D3:G3)</f>
        <v>1858.5915596816444</v>
      </c>
      <c r="D3" s="20">
        <v>1794.4142849152445</v>
      </c>
      <c r="E3" s="22">
        <v>41.527900000000002</v>
      </c>
      <c r="F3" s="22"/>
      <c r="G3" s="22">
        <v>22.649374766399998</v>
      </c>
      <c r="H3" s="23">
        <f>SUM(I3:K3)</f>
        <v>0</v>
      </c>
      <c r="I3" s="24"/>
      <c r="J3" s="25"/>
      <c r="K3" s="22"/>
      <c r="L3" s="23">
        <f>SUM(M3:Z3)</f>
        <v>8906.3084913750026</v>
      </c>
      <c r="M3" s="24">
        <v>3199.7154</v>
      </c>
      <c r="N3" s="24">
        <v>20.234999999999999</v>
      </c>
      <c r="O3" s="25">
        <v>0</v>
      </c>
      <c r="P3" s="25">
        <v>923.3549999999999</v>
      </c>
      <c r="Q3" s="25">
        <v>342.01440000000002</v>
      </c>
      <c r="R3" s="25">
        <v>445.54589999999996</v>
      </c>
      <c r="S3" s="25">
        <v>1679.2545</v>
      </c>
      <c r="T3" s="25">
        <v>112.63000000000001</v>
      </c>
      <c r="U3" s="25">
        <v>1772.9616000000001</v>
      </c>
      <c r="V3" s="25">
        <v>158.277891375</v>
      </c>
      <c r="W3" s="25">
        <v>0</v>
      </c>
      <c r="X3" s="25">
        <v>217.89679999999998</v>
      </c>
      <c r="Y3" s="25">
        <v>2.1019999999999999</v>
      </c>
      <c r="Z3" s="22">
        <v>32.32</v>
      </c>
      <c r="AA3" s="23">
        <v>1398.6391682630401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13.071999999999999</v>
      </c>
      <c r="AP3" s="26"/>
      <c r="AQ3" s="29">
        <f t="shared" ref="AQ3:AQ20" si="0">C3+H3+L3+AA3+AB3+AN3+AO3+AP3</f>
        <v>12176.611219319688</v>
      </c>
    </row>
    <row r="4" spans="1:45" ht="12.75" customHeight="1">
      <c r="A4" s="17" t="s">
        <v>2</v>
      </c>
      <c r="B4" s="18"/>
      <c r="C4" s="19">
        <f>SUM(D4:G4)</f>
        <v>7.038492530069929</v>
      </c>
      <c r="D4" s="20">
        <v>3.2169925300699296</v>
      </c>
      <c r="E4" s="21">
        <v>3.8214999999999999</v>
      </c>
      <c r="F4" s="22"/>
      <c r="G4" s="22">
        <v>0</v>
      </c>
      <c r="H4" s="23">
        <f>SUM(I4:K4)</f>
        <v>7.6196000000000002</v>
      </c>
      <c r="I4" s="24"/>
      <c r="J4" s="25"/>
      <c r="K4" s="22">
        <v>7.6196000000000002</v>
      </c>
      <c r="L4" s="23">
        <f>SUM(M4:Z4)</f>
        <v>1343.0217</v>
      </c>
      <c r="M4" s="24">
        <v>0</v>
      </c>
      <c r="N4" s="24">
        <v>0</v>
      </c>
      <c r="O4" s="25"/>
      <c r="P4" s="25">
        <v>11.715</v>
      </c>
      <c r="Q4" s="25">
        <v>9.5004000000000008</v>
      </c>
      <c r="R4" s="25">
        <v>0</v>
      </c>
      <c r="S4" s="25">
        <v>1023.3111</v>
      </c>
      <c r="T4" s="25">
        <v>6.7578000000000005</v>
      </c>
      <c r="U4" s="25">
        <v>77.58</v>
      </c>
      <c r="V4" s="25">
        <v>0</v>
      </c>
      <c r="W4" s="25">
        <v>127.17099999999999</v>
      </c>
      <c r="X4" s="25">
        <v>81.936399999999992</v>
      </c>
      <c r="Y4" s="25">
        <v>0</v>
      </c>
      <c r="Z4" s="22">
        <v>5.05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6.2779999999999996</v>
      </c>
      <c r="AP4" s="26"/>
      <c r="AQ4" s="29">
        <f t="shared" si="0"/>
        <v>1363.95779253007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160.96019999999999</v>
      </c>
      <c r="M5" s="24"/>
      <c r="N5" s="24"/>
      <c r="O5" s="25"/>
      <c r="P5" s="25"/>
      <c r="Q5" s="25"/>
      <c r="R5" s="25"/>
      <c r="S5" s="25">
        <v>49.244999999999997</v>
      </c>
      <c r="T5" s="25"/>
      <c r="U5" s="25">
        <v>111.7152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160.96019999999999</v>
      </c>
    </row>
    <row r="6" spans="1:45" ht="12.75" customHeight="1" thickBot="1">
      <c r="A6" s="30" t="s">
        <v>4</v>
      </c>
      <c r="B6" s="31"/>
      <c r="C6" s="19">
        <f>SUM(D6:G6)</f>
        <v>14.902028274707693</v>
      </c>
      <c r="D6" s="32">
        <v>14.154767132307692</v>
      </c>
      <c r="E6" s="22">
        <v>0.76429999999999998</v>
      </c>
      <c r="F6" s="33"/>
      <c r="G6" s="33">
        <v>-1.7038857599999999E-2</v>
      </c>
      <c r="H6" s="34">
        <f>SUM(I6:K6)</f>
        <v>174.667</v>
      </c>
      <c r="I6" s="35">
        <v>161.82</v>
      </c>
      <c r="J6" s="35">
        <v>0</v>
      </c>
      <c r="K6" s="33">
        <v>12.847</v>
      </c>
      <c r="L6" s="34">
        <f>SUM(M6:Z6)</f>
        <v>-117.82221824999999</v>
      </c>
      <c r="M6" s="24">
        <v>-114.5312</v>
      </c>
      <c r="N6" s="24">
        <v>-2.13</v>
      </c>
      <c r="O6" s="25"/>
      <c r="P6" s="25">
        <v>-3.1949999999999998</v>
      </c>
      <c r="Q6" s="25">
        <v>-7.3892000000000007</v>
      </c>
      <c r="R6" s="25">
        <v>-1.0532999999999999</v>
      </c>
      <c r="S6" s="25">
        <v>67.958100000000002</v>
      </c>
      <c r="T6" s="25">
        <v>-2.2526000000000002</v>
      </c>
      <c r="U6" s="25">
        <v>-32.066400000000002</v>
      </c>
      <c r="V6" s="25">
        <v>-23.162618249999998</v>
      </c>
      <c r="W6" s="25">
        <v>0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71.746810024707713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1866.455095426282</v>
      </c>
      <c r="D7" s="57">
        <f t="shared" si="1"/>
        <v>1805.3520595174821</v>
      </c>
      <c r="E7" s="54">
        <f t="shared" si="1"/>
        <v>38.470700000000001</v>
      </c>
      <c r="F7" s="54">
        <f t="shared" si="1"/>
        <v>0</v>
      </c>
      <c r="G7" s="54">
        <f t="shared" si="1"/>
        <v>22.632335908799998</v>
      </c>
      <c r="H7" s="56">
        <f t="shared" si="1"/>
        <v>989.36739999999998</v>
      </c>
      <c r="I7" s="57">
        <f t="shared" si="1"/>
        <v>639.83999999999992</v>
      </c>
      <c r="J7" s="54">
        <f t="shared" si="1"/>
        <v>344.3</v>
      </c>
      <c r="K7" s="57">
        <f t="shared" si="1"/>
        <v>5.2273999999999994</v>
      </c>
      <c r="L7" s="56">
        <f t="shared" si="1"/>
        <v>7284.5043731250016</v>
      </c>
      <c r="M7" s="57">
        <f t="shared" si="1"/>
        <v>3085.1842000000001</v>
      </c>
      <c r="N7" s="57">
        <f t="shared" ref="N7" si="2">N2+N3-N4-N5+N6</f>
        <v>18.105</v>
      </c>
      <c r="O7" s="54">
        <f t="shared" si="1"/>
        <v>0</v>
      </c>
      <c r="P7" s="54">
        <f t="shared" si="1"/>
        <v>908.44499999999982</v>
      </c>
      <c r="Q7" s="54">
        <f t="shared" si="1"/>
        <v>325.12479999999999</v>
      </c>
      <c r="R7" s="54">
        <f t="shared" si="1"/>
        <v>444.49259999999998</v>
      </c>
      <c r="S7" s="54">
        <f t="shared" si="1"/>
        <v>674.65650000000005</v>
      </c>
      <c r="T7" s="54">
        <f t="shared" si="1"/>
        <v>103.61960000000001</v>
      </c>
      <c r="U7" s="54">
        <f t="shared" si="1"/>
        <v>1551.6000000000001</v>
      </c>
      <c r="V7" s="54">
        <f t="shared" si="1"/>
        <v>135.11527312499999</v>
      </c>
      <c r="W7" s="54">
        <f t="shared" si="1"/>
        <v>-127.17099999999999</v>
      </c>
      <c r="X7" s="54">
        <f t="shared" si="1"/>
        <v>135.96039999999999</v>
      </c>
      <c r="Y7" s="54">
        <f t="shared" si="1"/>
        <v>2.1019999999999999</v>
      </c>
      <c r="Z7" s="57">
        <f t="shared" si="1"/>
        <v>27.27</v>
      </c>
      <c r="AA7" s="56">
        <f t="shared" si="1"/>
        <v>2808.3880708593601</v>
      </c>
      <c r="AB7" s="56">
        <f t="shared" si="1"/>
        <v>231.39020696097896</v>
      </c>
      <c r="AC7" s="57">
        <f t="shared" si="1"/>
        <v>78.775999999999996</v>
      </c>
      <c r="AD7" s="54">
        <f t="shared" si="1"/>
        <v>14.533999999999999</v>
      </c>
      <c r="AE7" s="54">
        <f t="shared" si="1"/>
        <v>112.43308696097894</v>
      </c>
      <c r="AF7" s="54">
        <f t="shared" ref="AF7" si="3">AF2+AF3-AF4-AF5+AF6</f>
        <v>0</v>
      </c>
      <c r="AG7" s="54">
        <f t="shared" si="1"/>
        <v>20.99052</v>
      </c>
      <c r="AH7" s="54">
        <f t="shared" si="1"/>
        <v>4.4894400000000001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0.11939999999999999</v>
      </c>
      <c r="AM7" s="217">
        <f t="shared" si="1"/>
        <v>4.7759999999999997E-2</v>
      </c>
      <c r="AN7" s="57">
        <f t="shared" si="1"/>
        <v>0</v>
      </c>
      <c r="AO7" s="56">
        <f t="shared" si="1"/>
        <v>6.7939999999999996</v>
      </c>
      <c r="AP7" s="182">
        <f t="shared" si="1"/>
        <v>0</v>
      </c>
      <c r="AQ7" s="111">
        <f t="shared" si="0"/>
        <v>13186.899146371623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1866.455095426282</v>
      </c>
      <c r="D8" s="185">
        <f t="shared" si="6"/>
        <v>1805.3520595174821</v>
      </c>
      <c r="E8" s="188">
        <f t="shared" si="6"/>
        <v>38.470700000000001</v>
      </c>
      <c r="F8" s="189">
        <f t="shared" si="6"/>
        <v>0</v>
      </c>
      <c r="G8" s="189">
        <f t="shared" si="6"/>
        <v>22.632335908799998</v>
      </c>
      <c r="H8" s="190">
        <f t="shared" si="6"/>
        <v>989.36739999999998</v>
      </c>
      <c r="I8" s="185">
        <f t="shared" si="6"/>
        <v>639.83999999999992</v>
      </c>
      <c r="J8" s="188">
        <f t="shared" si="6"/>
        <v>344.3</v>
      </c>
      <c r="K8" s="185">
        <f t="shared" si="6"/>
        <v>5.2273999999999994</v>
      </c>
      <c r="L8" s="190">
        <f t="shared" si="6"/>
        <v>7119.1719731250014</v>
      </c>
      <c r="M8" s="185">
        <f t="shared" si="6"/>
        <v>3085.1842000000001</v>
      </c>
      <c r="N8" s="185">
        <f t="shared" si="6"/>
        <v>18.105</v>
      </c>
      <c r="O8" s="188">
        <f t="shared" si="6"/>
        <v>0</v>
      </c>
      <c r="P8" s="188">
        <f t="shared" si="6"/>
        <v>908.44499999999982</v>
      </c>
      <c r="Q8" s="188">
        <f t="shared" si="6"/>
        <v>325.12479999999999</v>
      </c>
      <c r="R8" s="188">
        <f t="shared" si="6"/>
        <v>444.49259999999998</v>
      </c>
      <c r="S8" s="188">
        <f t="shared" si="6"/>
        <v>674.65650000000005</v>
      </c>
      <c r="T8" s="188">
        <f t="shared" si="6"/>
        <v>103.61960000000001</v>
      </c>
      <c r="U8" s="188">
        <f t="shared" si="6"/>
        <v>1551.6000000000001</v>
      </c>
      <c r="V8" s="188">
        <f t="shared" si="6"/>
        <v>135.11527312499999</v>
      </c>
      <c r="W8" s="188">
        <f t="shared" si="6"/>
        <v>-127.17099999999999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2348.0833996593601</v>
      </c>
      <c r="AB8" s="185">
        <f t="shared" si="6"/>
        <v>231.39020696097896</v>
      </c>
      <c r="AC8" s="185">
        <f t="shared" si="6"/>
        <v>78.775999999999996</v>
      </c>
      <c r="AD8" s="188">
        <f t="shared" si="6"/>
        <v>14.533999999999999</v>
      </c>
      <c r="AE8" s="188">
        <f t="shared" si="6"/>
        <v>112.43308696097894</v>
      </c>
      <c r="AF8" s="188">
        <f t="shared" si="6"/>
        <v>0</v>
      </c>
      <c r="AG8" s="188">
        <f t="shared" si="6"/>
        <v>20.99052</v>
      </c>
      <c r="AH8" s="188">
        <f t="shared" si="6"/>
        <v>4.4894400000000001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0.11939999999999999</v>
      </c>
      <c r="AM8" s="218">
        <f t="shared" si="6"/>
        <v>4.7759999999999997E-2</v>
      </c>
      <c r="AN8" s="185">
        <f t="shared" si="6"/>
        <v>0</v>
      </c>
      <c r="AO8" s="190">
        <f t="shared" si="6"/>
        <v>6.7939999999999996</v>
      </c>
      <c r="AP8" s="185">
        <f t="shared" si="6"/>
        <v>0</v>
      </c>
      <c r="AQ8" s="186">
        <f t="shared" si="0"/>
        <v>12561.262075171622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1465.9141338107579</v>
      </c>
      <c r="D9" s="53">
        <f t="shared" si="8"/>
        <v>1465.9141338107579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651.47599999999989</v>
      </c>
      <c r="I9" s="53">
        <f t="shared" si="8"/>
        <v>647.09400000000005</v>
      </c>
      <c r="J9" s="54">
        <f t="shared" si="8"/>
        <v>4.3819999999999997</v>
      </c>
      <c r="K9" s="55">
        <f t="shared" si="8"/>
        <v>0</v>
      </c>
      <c r="L9" s="56">
        <f t="shared" si="8"/>
        <v>4222.6848399999999</v>
      </c>
      <c r="M9" s="54">
        <f t="shared" si="8"/>
        <v>3085.1841999999997</v>
      </c>
      <c r="N9" s="54">
        <f t="shared" ref="N9" si="9">SUM(N10:N14)</f>
        <v>22.364999999999998</v>
      </c>
      <c r="O9" s="54">
        <f t="shared" si="8"/>
        <v>9.3848399999999987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1091.2692</v>
      </c>
      <c r="T9" s="54">
        <f t="shared" si="8"/>
        <v>0</v>
      </c>
      <c r="U9" s="54">
        <f t="shared" si="8"/>
        <v>14.4816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1350.3921736799998</v>
      </c>
      <c r="AB9" s="57">
        <f t="shared" si="8"/>
        <v>20.99052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20.99052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42.397999999999996</v>
      </c>
      <c r="AP9" s="57">
        <f t="shared" si="8"/>
        <v>0</v>
      </c>
      <c r="AQ9" s="59">
        <f t="shared" si="0"/>
        <v>7753.8556674907577</v>
      </c>
    </row>
    <row r="10" spans="1:45" ht="12.75" customHeight="1">
      <c r="A10" s="60" t="s">
        <v>220</v>
      </c>
      <c r="B10" s="61"/>
      <c r="C10" s="62">
        <f>SUM(D10:G10)</f>
        <v>1461.1338587999999</v>
      </c>
      <c r="D10" s="63">
        <v>1461.1338587999999</v>
      </c>
      <c r="E10" s="64"/>
      <c r="F10" s="65"/>
      <c r="G10" s="65"/>
      <c r="H10" s="66">
        <f>SUM(I10:K10)</f>
        <v>518.29999999999995</v>
      </c>
      <c r="I10" s="63">
        <v>513.91800000000001</v>
      </c>
      <c r="J10" s="64">
        <v>4.3819999999999997</v>
      </c>
      <c r="K10" s="65"/>
      <c r="L10" s="66">
        <f>SUM(M10:Z10)</f>
        <v>1105.7508</v>
      </c>
      <c r="M10" s="64"/>
      <c r="N10" s="64"/>
      <c r="O10" s="64"/>
      <c r="P10" s="64"/>
      <c r="Q10" s="64"/>
      <c r="R10" s="64"/>
      <c r="S10" s="64">
        <v>1091.2692</v>
      </c>
      <c r="T10" s="64"/>
      <c r="U10" s="64">
        <v>14.4816</v>
      </c>
      <c r="V10" s="64"/>
      <c r="W10" s="64"/>
      <c r="X10" s="64"/>
      <c r="Y10" s="64"/>
      <c r="Z10" s="65"/>
      <c r="AA10" s="66">
        <v>1287.8622503999998</v>
      </c>
      <c r="AB10" s="67">
        <f>SUM(AC10:AM10)</f>
        <v>20.99052</v>
      </c>
      <c r="AC10" s="68"/>
      <c r="AD10" s="64"/>
      <c r="AE10" s="64">
        <v>0</v>
      </c>
      <c r="AF10" s="64">
        <v>0</v>
      </c>
      <c r="AG10" s="64">
        <v>20.99052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4394.0374291999997</v>
      </c>
    </row>
    <row r="11" spans="1:45" ht="12.75" customHeight="1">
      <c r="A11" s="17" t="s">
        <v>221</v>
      </c>
      <c r="B11" s="18"/>
      <c r="C11" s="19">
        <f>SUM(D11:G11)</f>
        <v>4.7802750107581309</v>
      </c>
      <c r="D11" s="24">
        <v>4.7802750107581309</v>
      </c>
      <c r="E11" s="25"/>
      <c r="F11" s="22"/>
      <c r="G11" s="22"/>
      <c r="H11" s="23">
        <f>SUM(I11:K11)</f>
        <v>10.044</v>
      </c>
      <c r="I11" s="24">
        <v>10.044</v>
      </c>
      <c r="J11" s="25"/>
      <c r="K11" s="22"/>
      <c r="L11" s="23">
        <f>SUM(M11:Z11)</f>
        <v>9.3848399999999987</v>
      </c>
      <c r="M11" s="25"/>
      <c r="N11" s="25"/>
      <c r="O11" s="25">
        <v>9.3848399999999987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62.529923279999998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86.739038290758131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33.797999999999995</v>
      </c>
      <c r="AP12" s="26"/>
      <c r="AQ12" s="29">
        <f t="shared" si="0"/>
        <v>33.797999999999995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123.13200000000001</v>
      </c>
      <c r="I13" s="24">
        <v>123.13200000000001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123.13200000000001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3107.5491999999995</v>
      </c>
      <c r="M14" s="76">
        <v>3085.1841999999997</v>
      </c>
      <c r="N14" s="76">
        <v>22.364999999999998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8.6</v>
      </c>
      <c r="AP14" s="79"/>
      <c r="AQ14" s="82">
        <f t="shared" si="0"/>
        <v>3116.1491999999994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116.952</v>
      </c>
      <c r="I15" s="85">
        <f t="shared" si="13"/>
        <v>0</v>
      </c>
      <c r="J15" s="86">
        <f t="shared" si="13"/>
        <v>0</v>
      </c>
      <c r="K15" s="87">
        <f t="shared" si="13"/>
        <v>116.952</v>
      </c>
      <c r="L15" s="88">
        <f t="shared" si="13"/>
        <v>3216.2448999999997</v>
      </c>
      <c r="M15" s="86">
        <f t="shared" si="13"/>
        <v>0</v>
      </c>
      <c r="N15" s="86">
        <f t="shared" si="13"/>
        <v>0</v>
      </c>
      <c r="O15" s="86">
        <f t="shared" si="13"/>
        <v>75.462100000000007</v>
      </c>
      <c r="P15" s="86">
        <f t="shared" si="13"/>
        <v>498.41999999999996</v>
      </c>
      <c r="Q15" s="86">
        <f t="shared" si="13"/>
        <v>177.3408</v>
      </c>
      <c r="R15" s="86">
        <f t="shared" si="13"/>
        <v>45.291899999999998</v>
      </c>
      <c r="S15" s="86">
        <f t="shared" si="13"/>
        <v>1082.4050999999999</v>
      </c>
      <c r="T15" s="86">
        <f t="shared" si="13"/>
        <v>49.557200000000002</v>
      </c>
      <c r="U15" s="86">
        <f t="shared" si="13"/>
        <v>1160.5968</v>
      </c>
      <c r="V15" s="86">
        <f t="shared" si="13"/>
        <v>0</v>
      </c>
      <c r="W15" s="86">
        <f t="shared" si="13"/>
        <v>127.17099999999999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1725.6759999999999</v>
      </c>
      <c r="AP15" s="89">
        <f t="shared" si="13"/>
        <v>0</v>
      </c>
      <c r="AQ15" s="91">
        <f t="shared" si="0"/>
        <v>5058.8729000000003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1666.7659999999998</v>
      </c>
      <c r="AP16" s="67"/>
      <c r="AQ16" s="92">
        <f>C16+H16+L16+AA16+AO16+AP16</f>
        <v>1666.7659999999998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35.431999999999995</v>
      </c>
      <c r="AP17" s="26"/>
      <c r="AQ17" s="29">
        <f>C17+H17+L17+AA17+AO17+AP17</f>
        <v>35.431999999999995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23.477999999999998</v>
      </c>
      <c r="AP18" s="26"/>
      <c r="AQ18" s="29">
        <f t="shared" si="0"/>
        <v>23.477999999999998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116.952</v>
      </c>
      <c r="I19" s="24"/>
      <c r="J19" s="25"/>
      <c r="K19" s="22">
        <v>116.952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116.952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3216.2448999999997</v>
      </c>
      <c r="M20" s="76"/>
      <c r="N20" s="76"/>
      <c r="O20" s="76">
        <v>75.462100000000007</v>
      </c>
      <c r="P20" s="76">
        <v>498.41999999999996</v>
      </c>
      <c r="Q20" s="76">
        <v>177.3408</v>
      </c>
      <c r="R20" s="76">
        <v>45.291899999999998</v>
      </c>
      <c r="S20" s="76">
        <v>1082.4050999999999</v>
      </c>
      <c r="T20" s="76">
        <v>49.557200000000002</v>
      </c>
      <c r="U20" s="76">
        <v>1160.5968</v>
      </c>
      <c r="V20" s="76"/>
      <c r="W20" s="76">
        <v>127.17099999999999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3216.2448999999997</v>
      </c>
    </row>
    <row r="21" spans="1:43" ht="12.75" customHeight="1">
      <c r="A21" s="93" t="s">
        <v>7</v>
      </c>
      <c r="B21" s="94"/>
      <c r="C21" s="95">
        <f>SUM(C22:C24)</f>
        <v>10.80922185</v>
      </c>
      <c r="D21" s="96">
        <f>SUM(D22:D24)</f>
        <v>-3.7239999999999998</v>
      </c>
      <c r="E21" s="97">
        <f>SUM(E22:E24)</f>
        <v>14.53322185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6.9902781500000088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32.723600000000005</v>
      </c>
      <c r="R21" s="97">
        <f t="shared" si="15"/>
        <v>-32.652299999999997</v>
      </c>
      <c r="S21" s="97">
        <f t="shared" si="15"/>
        <v>17.728200000000001</v>
      </c>
      <c r="T21" s="97">
        <f t="shared" si="15"/>
        <v>0</v>
      </c>
      <c r="U21" s="97">
        <f t="shared" si="15"/>
        <v>0</v>
      </c>
      <c r="V21" s="97">
        <f t="shared" si="15"/>
        <v>-10.80922185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-93.31</v>
      </c>
      <c r="AC21" s="101">
        <f t="shared" si="17"/>
        <v>-78.775999999999996</v>
      </c>
      <c r="AD21" s="97">
        <f t="shared" si="17"/>
        <v>-14.533999999999999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93.31</v>
      </c>
      <c r="AP21" s="100">
        <f t="shared" si="17"/>
        <v>0</v>
      </c>
      <c r="AQ21" s="102">
        <f t="shared" si="17"/>
        <v>17.799500000000009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-93.31</v>
      </c>
      <c r="AC22" s="68">
        <f>-AC2</f>
        <v>-78.775999999999996</v>
      </c>
      <c r="AD22" s="64">
        <f>-AD2</f>
        <v>-14.533999999999999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93.31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10.80922185</v>
      </c>
      <c r="D24" s="207">
        <v>-3.7239999999999998</v>
      </c>
      <c r="E24" s="36">
        <f>-D24-V24</f>
        <v>14.53322185</v>
      </c>
      <c r="F24" s="33"/>
      <c r="G24" s="33">
        <v>0</v>
      </c>
      <c r="H24" s="34"/>
      <c r="I24" s="39"/>
      <c r="J24" s="36"/>
      <c r="K24" s="33"/>
      <c r="L24" s="34">
        <f>SUM(N24:Z24)</f>
        <v>6.9902781500000088</v>
      </c>
      <c r="M24" s="36"/>
      <c r="N24" s="36">
        <v>0</v>
      </c>
      <c r="O24" s="36"/>
      <c r="P24" s="36">
        <v>0</v>
      </c>
      <c r="Q24" s="36">
        <v>32.723600000000005</v>
      </c>
      <c r="R24" s="36">
        <v>-32.652299999999997</v>
      </c>
      <c r="S24" s="36">
        <v>17.728200000000001</v>
      </c>
      <c r="T24" s="36"/>
      <c r="U24" s="36">
        <v>0</v>
      </c>
      <c r="V24" s="33">
        <v>-10.80922185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17.799500000000009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6.6959999999999997</v>
      </c>
      <c r="I25" s="104">
        <v>6.6959999999999997</v>
      </c>
      <c r="J25" s="105"/>
      <c r="K25" s="104"/>
      <c r="L25" s="88">
        <f>SUM(O25:Z25)</f>
        <v>87.233860000000021</v>
      </c>
      <c r="M25" s="105"/>
      <c r="N25" s="105"/>
      <c r="O25" s="105">
        <v>66.07726000000001</v>
      </c>
      <c r="P25" s="105"/>
      <c r="Q25" s="105"/>
      <c r="R25" s="105"/>
      <c r="S25" s="105">
        <v>16.743300000000001</v>
      </c>
      <c r="T25" s="105">
        <v>3.3789000000000002</v>
      </c>
      <c r="U25" s="105">
        <v>1.0344</v>
      </c>
      <c r="V25" s="105"/>
      <c r="W25" s="105"/>
      <c r="X25" s="105"/>
      <c r="Y25" s="105"/>
      <c r="Z25" s="104"/>
      <c r="AA25" s="88">
        <v>31.8788448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263.93399999999997</v>
      </c>
      <c r="AP25" s="89"/>
      <c r="AQ25" s="107">
        <f>C25+H25+L25+AA25+AB25+AN25+AO25+AP25</f>
        <v>389.74270479999996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411.35018346552408</v>
      </c>
      <c r="D26" s="108">
        <f t="shared" si="20"/>
        <v>335.71392570672418</v>
      </c>
      <c r="E26" s="46">
        <f t="shared" si="20"/>
        <v>53.003921849999998</v>
      </c>
      <c r="F26" s="46">
        <f t="shared" si="20"/>
        <v>0</v>
      </c>
      <c r="G26" s="46">
        <f t="shared" si="20"/>
        <v>22.632335908799998</v>
      </c>
      <c r="H26" s="47">
        <f t="shared" si="20"/>
        <v>448.14740000000006</v>
      </c>
      <c r="I26" s="108">
        <f t="shared" si="20"/>
        <v>-13.950000000000133</v>
      </c>
      <c r="J26" s="46">
        <f t="shared" si="20"/>
        <v>339.91800000000001</v>
      </c>
      <c r="K26" s="109">
        <f t="shared" si="20"/>
        <v>122.1794</v>
      </c>
      <c r="L26" s="47">
        <f t="shared" si="20"/>
        <v>6197.8208512750016</v>
      </c>
      <c r="M26" s="46">
        <f t="shared" si="20"/>
        <v>4.5474735088646412E-13</v>
      </c>
      <c r="N26" s="46">
        <f t="shared" si="20"/>
        <v>-4.259999999999998</v>
      </c>
      <c r="O26" s="46">
        <f t="shared" si="20"/>
        <v>0</v>
      </c>
      <c r="P26" s="46">
        <f t="shared" si="20"/>
        <v>1406.8649999999998</v>
      </c>
      <c r="Q26" s="46">
        <f t="shared" si="20"/>
        <v>535.18920000000003</v>
      </c>
      <c r="R26" s="46">
        <f t="shared" si="20"/>
        <v>457.13220000000001</v>
      </c>
      <c r="S26" s="46">
        <f t="shared" si="20"/>
        <v>666.77730000000008</v>
      </c>
      <c r="T26" s="46">
        <f t="shared" si="20"/>
        <v>149.79790000000003</v>
      </c>
      <c r="U26" s="46">
        <f t="shared" si="20"/>
        <v>2696.6808000000001</v>
      </c>
      <c r="V26" s="46">
        <f t="shared" si="20"/>
        <v>124.30605127499999</v>
      </c>
      <c r="W26" s="46">
        <f t="shared" si="20"/>
        <v>0</v>
      </c>
      <c r="X26" s="46">
        <f t="shared" si="20"/>
        <v>135.96039999999999</v>
      </c>
      <c r="Y26" s="46">
        <f t="shared" si="20"/>
        <v>2.1019999999999999</v>
      </c>
      <c r="Z26" s="109">
        <f t="shared" si="20"/>
        <v>27.27</v>
      </c>
      <c r="AA26" s="47">
        <f t="shared" si="20"/>
        <v>1426.1170523793603</v>
      </c>
      <c r="AB26" s="45">
        <f t="shared" si="20"/>
        <v>117.08968696097895</v>
      </c>
      <c r="AC26" s="110">
        <f t="shared" si="20"/>
        <v>0</v>
      </c>
      <c r="AD26" s="110">
        <f t="shared" si="20"/>
        <v>0</v>
      </c>
      <c r="AE26" s="110">
        <f t="shared" si="20"/>
        <v>112.43308696097894</v>
      </c>
      <c r="AF26" s="110">
        <f t="shared" si="20"/>
        <v>0</v>
      </c>
      <c r="AG26" s="110">
        <f t="shared" si="20"/>
        <v>0</v>
      </c>
      <c r="AH26" s="110">
        <f t="shared" si="20"/>
        <v>4.4894400000000001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0.11939999999999999</v>
      </c>
      <c r="AM26" s="226">
        <f t="shared" si="20"/>
        <v>4.7759999999999997E-2</v>
      </c>
      <c r="AN26" s="45">
        <f t="shared" si="20"/>
        <v>0</v>
      </c>
      <c r="AO26" s="47">
        <f t="shared" si="20"/>
        <v>1519.4479999999999</v>
      </c>
      <c r="AP26" s="45">
        <f t="shared" si="20"/>
        <v>0</v>
      </c>
      <c r="AQ26" s="48">
        <f>C26+H26+L26+AA26+AB26+AN26+AO26+AP26</f>
        <v>10119.973174080866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165.33240000000001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135.96039999999999</v>
      </c>
      <c r="Y27" s="54">
        <f t="shared" si="23"/>
        <v>2.1019999999999999</v>
      </c>
      <c r="Z27" s="55">
        <f t="shared" si="23"/>
        <v>27.27</v>
      </c>
      <c r="AA27" s="56">
        <f t="shared" si="23"/>
        <v>460.30467119999997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625.63707120000004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165.33240000000001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135.96039999999999</v>
      </c>
      <c r="Y28" s="97">
        <f>Y26</f>
        <v>2.1019999999999999</v>
      </c>
      <c r="Z28" s="98">
        <f>Z26</f>
        <v>27.27</v>
      </c>
      <c r="AA28" s="115">
        <v>460.30467119999997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625.63707120000004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398.04439602769236</v>
      </c>
      <c r="D29" s="53">
        <f t="shared" si="25"/>
        <v>317.9162192276923</v>
      </c>
      <c r="E29" s="54">
        <f t="shared" si="25"/>
        <v>57.409700000000001</v>
      </c>
      <c r="F29" s="55">
        <f t="shared" si="25"/>
        <v>0</v>
      </c>
      <c r="G29" s="55">
        <f t="shared" si="25"/>
        <v>22.718476799999998</v>
      </c>
      <c r="H29" s="56">
        <f t="shared" si="25"/>
        <v>470.25489200000004</v>
      </c>
      <c r="I29" s="53">
        <f t="shared" si="25"/>
        <v>0</v>
      </c>
      <c r="J29" s="53">
        <f t="shared" si="25"/>
        <v>348.05600000000004</v>
      </c>
      <c r="K29" s="53">
        <f t="shared" si="25"/>
        <v>122.198892</v>
      </c>
      <c r="L29" s="56">
        <f t="shared" si="25"/>
        <v>5882.731664618088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1390.8375457358491</v>
      </c>
      <c r="Q29" s="54">
        <f t="shared" si="25"/>
        <v>540.46720000000005</v>
      </c>
      <c r="R29" s="54">
        <f t="shared" si="25"/>
        <v>459.23909492723897</v>
      </c>
      <c r="S29" s="54">
        <f t="shared" si="25"/>
        <v>632.30579999999998</v>
      </c>
      <c r="T29" s="54">
        <f t="shared" si="25"/>
        <v>141.69457268000002</v>
      </c>
      <c r="U29" s="54">
        <f t="shared" si="25"/>
        <v>2592.8303999999998</v>
      </c>
      <c r="V29" s="54">
        <f t="shared" si="25"/>
        <v>124.30605127499999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965.7997588799999</v>
      </c>
      <c r="AB29" s="57">
        <f t="shared" si="25"/>
        <v>117.08968696097894</v>
      </c>
      <c r="AC29" s="58">
        <f t="shared" si="25"/>
        <v>0</v>
      </c>
      <c r="AD29" s="54">
        <f t="shared" si="25"/>
        <v>0</v>
      </c>
      <c r="AE29" s="54">
        <f t="shared" si="25"/>
        <v>112.43308696097894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4.4894400000000001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0.11939999999999999</v>
      </c>
      <c r="AM29" s="217">
        <f t="shared" si="25"/>
        <v>4.7759999999999997E-2</v>
      </c>
      <c r="AN29" s="53">
        <f t="shared" si="25"/>
        <v>0</v>
      </c>
      <c r="AO29" s="56">
        <f t="shared" si="25"/>
        <v>1522.0279999999998</v>
      </c>
      <c r="AP29" s="57">
        <f t="shared" si="25"/>
        <v>0</v>
      </c>
      <c r="AQ29" s="48">
        <f t="shared" si="25"/>
        <v>9355.9483984867584</v>
      </c>
    </row>
    <row r="30" spans="1:43" s="49" customFormat="1" ht="12.75" customHeight="1">
      <c r="A30" s="164" t="s">
        <v>43</v>
      </c>
      <c r="B30" s="117"/>
      <c r="C30" s="118">
        <f>SUM(C31:C44)</f>
        <v>77.851219227692312</v>
      </c>
      <c r="D30" s="120">
        <v>77.851219227692297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964.15656777889467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47.290065283877503</v>
      </c>
      <c r="R30" s="120">
        <f>SUM(R31:R44)</f>
        <v>0</v>
      </c>
      <c r="S30" s="120">
        <v>590.94000000000005</v>
      </c>
      <c r="T30" s="120">
        <v>52.911274400147761</v>
      </c>
      <c r="U30" s="120">
        <v>187.80671511986944</v>
      </c>
      <c r="V30" s="120">
        <v>84.157512974999989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400.85493359999998</v>
      </c>
      <c r="AB30" s="123">
        <f t="shared" ref="AB30:AN30" si="31">SUM(AB31:AB44)</f>
        <v>91.86636</v>
      </c>
      <c r="AC30" s="176">
        <f t="shared" si="31"/>
        <v>0</v>
      </c>
      <c r="AD30" s="120">
        <f t="shared" si="31"/>
        <v>0</v>
      </c>
      <c r="AE30" s="120">
        <f t="shared" si="31"/>
        <v>87.376919999999998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4.4894400000000001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609.48199999999997</v>
      </c>
      <c r="AP30" s="123">
        <f>SUM(AP31:AP44)</f>
        <v>0</v>
      </c>
      <c r="AQ30" s="59">
        <f t="shared" ref="AQ30" si="35">C30+H30+L30+AA30+AB30+AN30+AO30+AP30</f>
        <v>2144.2110806065871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63.526411259314422</v>
      </c>
      <c r="M31" s="127"/>
      <c r="N31" s="127"/>
      <c r="O31" s="127"/>
      <c r="P31" s="127"/>
      <c r="Q31" s="127">
        <v>1.5100564159209664</v>
      </c>
      <c r="R31" s="127"/>
      <c r="S31" s="127">
        <v>19.331049704429272</v>
      </c>
      <c r="T31" s="127">
        <v>0.4107227171792156</v>
      </c>
      <c r="U31" s="127">
        <v>27.782188523210991</v>
      </c>
      <c r="V31" s="127">
        <v>14.492393898573971</v>
      </c>
      <c r="W31" s="127"/>
      <c r="X31" s="127"/>
      <c r="Y31" s="127"/>
      <c r="Z31" s="128"/>
      <c r="AA31" s="70">
        <v>57.726556935318484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35.141652454532199</v>
      </c>
      <c r="AP31" s="131"/>
      <c r="AQ31" s="71">
        <f t="shared" si="24"/>
        <v>156.39462064916509</v>
      </c>
    </row>
    <row r="32" spans="1:43" ht="12.75" customHeight="1">
      <c r="A32" s="166" t="s">
        <v>110</v>
      </c>
      <c r="B32" s="133" t="s">
        <v>15</v>
      </c>
      <c r="C32" s="19">
        <f t="shared" si="36"/>
        <v>19.931063423707208</v>
      </c>
      <c r="D32" s="127">
        <v>19.931063423707208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219.72208428718949</v>
      </c>
      <c r="M32" s="25"/>
      <c r="N32" s="25"/>
      <c r="O32" s="25"/>
      <c r="P32" s="127"/>
      <c r="Q32" s="127">
        <v>11.272526982287474</v>
      </c>
      <c r="R32" s="25"/>
      <c r="S32" s="127">
        <v>144.30572069469244</v>
      </c>
      <c r="T32" s="127">
        <v>9.923199250389505</v>
      </c>
      <c r="U32" s="127">
        <v>27.848135515441328</v>
      </c>
      <c r="V32" s="127">
        <v>26.37250184437875</v>
      </c>
      <c r="W32" s="25"/>
      <c r="X32" s="25"/>
      <c r="Y32" s="25"/>
      <c r="Z32" s="22"/>
      <c r="AA32" s="28">
        <v>139.00967769180295</v>
      </c>
      <c r="AB32" s="26">
        <f t="shared" si="39"/>
        <v>4.4894400000000001</v>
      </c>
      <c r="AC32" s="27"/>
      <c r="AD32" s="25"/>
      <c r="AE32" s="25">
        <v>0</v>
      </c>
      <c r="AF32" s="25"/>
      <c r="AG32" s="127"/>
      <c r="AH32" s="127">
        <v>4.4894400000000001</v>
      </c>
      <c r="AI32" s="25"/>
      <c r="AJ32" s="25"/>
      <c r="AK32" s="25"/>
      <c r="AL32" s="25"/>
      <c r="AM32" s="229"/>
      <c r="AN32" s="212"/>
      <c r="AO32" s="130">
        <v>138.97573768045254</v>
      </c>
      <c r="AP32" s="26"/>
      <c r="AQ32" s="29">
        <f t="shared" si="24"/>
        <v>522.12800308315218</v>
      </c>
    </row>
    <row r="33" spans="1:43" ht="12.75" customHeight="1">
      <c r="A33" s="166" t="s">
        <v>16</v>
      </c>
      <c r="B33" s="133" t="s">
        <v>17</v>
      </c>
      <c r="C33" s="19">
        <f t="shared" si="36"/>
        <v>6.9472895429234773</v>
      </c>
      <c r="D33" s="127">
        <v>6.9472895429234773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26.345121619436654</v>
      </c>
      <c r="M33" s="25"/>
      <c r="N33" s="25"/>
      <c r="O33" s="25"/>
      <c r="P33" s="127"/>
      <c r="Q33" s="127">
        <v>0.72615314480528126</v>
      </c>
      <c r="R33" s="25"/>
      <c r="S33" s="127">
        <v>9.2958795361942332</v>
      </c>
      <c r="T33" s="127">
        <v>10.630714105304184</v>
      </c>
      <c r="U33" s="127">
        <v>5.6923748331329556</v>
      </c>
      <c r="V33" s="127">
        <v>0</v>
      </c>
      <c r="W33" s="25"/>
      <c r="X33" s="25"/>
      <c r="Y33" s="25"/>
      <c r="Z33" s="22"/>
      <c r="AA33" s="28">
        <v>2.7432955463261455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15.562744875564901</v>
      </c>
      <c r="AP33" s="26"/>
      <c r="AQ33" s="29">
        <f t="shared" si="24"/>
        <v>51.59845158425118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6.8701288367709186</v>
      </c>
      <c r="M34" s="25"/>
      <c r="N34" s="25"/>
      <c r="O34" s="25"/>
      <c r="P34" s="127"/>
      <c r="Q34" s="127">
        <v>0.42011509676285108</v>
      </c>
      <c r="R34" s="25"/>
      <c r="S34" s="127">
        <v>5.3781207983217758</v>
      </c>
      <c r="T34" s="127">
        <v>0.32243041330655181</v>
      </c>
      <c r="U34" s="127">
        <v>0.74946252837974048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87.376919999999998</v>
      </c>
      <c r="AC34" s="27"/>
      <c r="AD34" s="25"/>
      <c r="AE34" s="25">
        <v>87.376919999999998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25.937352652806346</v>
      </c>
      <c r="AP34" s="26"/>
      <c r="AQ34" s="29">
        <f t="shared" si="24"/>
        <v>120.18440148957725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7.3158136259968671</v>
      </c>
      <c r="M35" s="25"/>
      <c r="N35" s="25"/>
      <c r="O35" s="25"/>
      <c r="P35" s="127"/>
      <c r="Q35" s="127">
        <v>0.17569647613261744</v>
      </c>
      <c r="R35" s="25"/>
      <c r="S35" s="127">
        <v>2.2491857106817261</v>
      </c>
      <c r="T35" s="127">
        <v>1.172474230205643E-2</v>
      </c>
      <c r="U35" s="127">
        <v>4.879206696880467</v>
      </c>
      <c r="V35" s="127">
        <v>0</v>
      </c>
      <c r="W35" s="25"/>
      <c r="X35" s="25"/>
      <c r="Y35" s="25"/>
      <c r="Z35" s="22"/>
      <c r="AA35" s="28">
        <v>23.771679526657216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24.144608700170856</v>
      </c>
      <c r="AP35" s="26"/>
      <c r="AQ35" s="29">
        <f t="shared" si="24"/>
        <v>55.23210185282494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57.620524647900517</v>
      </c>
      <c r="M36" s="25"/>
      <c r="N36" s="25"/>
      <c r="O36" s="25"/>
      <c r="P36" s="127"/>
      <c r="Q36" s="127">
        <v>3.3052457731713281</v>
      </c>
      <c r="R36" s="25"/>
      <c r="S36" s="127">
        <v>42.312240557953956</v>
      </c>
      <c r="T36" s="127">
        <v>3.2821312925903081</v>
      </c>
      <c r="U36" s="127">
        <v>8.7209070241849265</v>
      </c>
      <c r="V36" s="127">
        <v>0</v>
      </c>
      <c r="W36" s="25"/>
      <c r="X36" s="25"/>
      <c r="Y36" s="25"/>
      <c r="Z36" s="22"/>
      <c r="AA36" s="130">
        <v>57.358230567422304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102.13281507377201</v>
      </c>
      <c r="AP36" s="26"/>
      <c r="AQ36" s="29">
        <f t="shared" si="24"/>
        <v>217.11157028909483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10.402759289355078</v>
      </c>
      <c r="M37" s="25"/>
      <c r="N37" s="25"/>
      <c r="O37" s="25"/>
      <c r="P37" s="127"/>
      <c r="Q37" s="127">
        <v>0.2428788406290984</v>
      </c>
      <c r="R37" s="25"/>
      <c r="S37" s="127">
        <v>3.1092235302293436</v>
      </c>
      <c r="T37" s="127">
        <v>1.4031659368326781</v>
      </c>
      <c r="U37" s="127">
        <v>5.6474909816639594</v>
      </c>
      <c r="V37" s="127">
        <v>0</v>
      </c>
      <c r="W37" s="25"/>
      <c r="X37" s="25"/>
      <c r="Y37" s="25"/>
      <c r="Z37" s="22"/>
      <c r="AA37" s="28">
        <v>2.9753155676572121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29.199847590897015</v>
      </c>
      <c r="AP37" s="26"/>
      <c r="AQ37" s="29">
        <f t="shared" si="24"/>
        <v>42.577922447909302</v>
      </c>
    </row>
    <row r="38" spans="1:43" ht="12.75" customHeight="1">
      <c r="A38" s="166" t="s">
        <v>26</v>
      </c>
      <c r="B38" s="133" t="s">
        <v>27</v>
      </c>
      <c r="C38" s="19">
        <f t="shared" si="36"/>
        <v>48.070222326207208</v>
      </c>
      <c r="D38" s="127">
        <v>48.070222326207208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61.727146938374545</v>
      </c>
      <c r="M38" s="25"/>
      <c r="N38" s="25"/>
      <c r="O38" s="25"/>
      <c r="P38" s="127"/>
      <c r="Q38" s="127">
        <v>1.6243767120215449</v>
      </c>
      <c r="R38" s="25"/>
      <c r="S38" s="127">
        <v>20.794525706282844</v>
      </c>
      <c r="T38" s="127">
        <v>4.3149500494909274</v>
      </c>
      <c r="U38" s="127">
        <v>13.021335031175152</v>
      </c>
      <c r="V38" s="127">
        <v>21.97195943940407</v>
      </c>
      <c r="W38" s="25"/>
      <c r="X38" s="25"/>
      <c r="Y38" s="25"/>
      <c r="Z38" s="22"/>
      <c r="AA38" s="28">
        <v>38.085131124936225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44.862234763673136</v>
      </c>
      <c r="AP38" s="26"/>
      <c r="AQ38" s="29">
        <f t="shared" si="24"/>
        <v>192.74473515319113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369.8218007655866</v>
      </c>
      <c r="M39" s="25"/>
      <c r="N39" s="25"/>
      <c r="O39" s="25"/>
      <c r="P39" s="127"/>
      <c r="Q39" s="127">
        <v>25.849499308711852</v>
      </c>
      <c r="R39" s="25"/>
      <c r="S39" s="127">
        <v>330.91343522192767</v>
      </c>
      <c r="T39" s="127">
        <v>7.4498162222844071</v>
      </c>
      <c r="U39" s="127">
        <v>5.5051090744473239</v>
      </c>
      <c r="V39" s="127">
        <v>0.10394093821531497</v>
      </c>
      <c r="W39" s="25"/>
      <c r="X39" s="25"/>
      <c r="Y39" s="25"/>
      <c r="Z39" s="22"/>
      <c r="AA39" s="28">
        <v>20.174521430563118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40.707044312130733</v>
      </c>
      <c r="AP39" s="26"/>
      <c r="AQ39" s="29">
        <f t="shared" si="24"/>
        <v>430.70336650828045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32.57861123083778</v>
      </c>
      <c r="M40" s="25"/>
      <c r="N40" s="25"/>
      <c r="O40" s="25"/>
      <c r="P40" s="127"/>
      <c r="Q40" s="127">
        <v>0.20363405399509793</v>
      </c>
      <c r="R40" s="25"/>
      <c r="S40" s="127">
        <v>2.6068297699280789</v>
      </c>
      <c r="T40" s="127">
        <v>5.0415404181220893</v>
      </c>
      <c r="U40" s="127">
        <v>3.5098901343646443</v>
      </c>
      <c r="V40" s="127">
        <v>21.216716854427872</v>
      </c>
      <c r="W40" s="25"/>
      <c r="X40" s="25"/>
      <c r="Y40" s="25"/>
      <c r="Z40" s="22"/>
      <c r="AA40" s="28">
        <v>8.2288565833898382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15.571277055069393</v>
      </c>
      <c r="AP40" s="26"/>
      <c r="AQ40" s="29">
        <f t="shared" si="24"/>
        <v>56.378744869297016</v>
      </c>
    </row>
    <row r="41" spans="1:43" ht="12.75" customHeight="1">
      <c r="A41" s="166" t="s">
        <v>32</v>
      </c>
      <c r="B41" s="133" t="s">
        <v>33</v>
      </c>
      <c r="C41" s="305">
        <f t="shared" si="36"/>
        <v>2.9026439348544231</v>
      </c>
      <c r="D41" s="304">
        <v>2.9026439348544231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43.329370674244728</v>
      </c>
      <c r="M41" s="25"/>
      <c r="N41" s="25"/>
      <c r="O41" s="25"/>
      <c r="P41" s="127"/>
      <c r="Q41" s="127">
        <v>0.48911531035479028</v>
      </c>
      <c r="R41" s="25"/>
      <c r="S41" s="127">
        <v>6.2614298882993946</v>
      </c>
      <c r="T41" s="127">
        <v>7.9076157405252889</v>
      </c>
      <c r="U41" s="127">
        <v>28.671209735065258</v>
      </c>
      <c r="V41" s="127">
        <v>0</v>
      </c>
      <c r="W41" s="25"/>
      <c r="X41" s="25"/>
      <c r="Y41" s="25"/>
      <c r="Z41" s="22"/>
      <c r="AA41" s="130">
        <v>41.061441439064986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89.602760345871772</v>
      </c>
      <c r="AP41" s="26"/>
      <c r="AQ41" s="29">
        <f t="shared" si="24"/>
        <v>176.89621639403589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4.0119520885450655</v>
      </c>
      <c r="M42" s="25"/>
      <c r="N42" s="25"/>
      <c r="O42" s="25"/>
      <c r="P42" s="127"/>
      <c r="Q42" s="127">
        <v>0.12620846856122336</v>
      </c>
      <c r="R42" s="25"/>
      <c r="S42" s="127">
        <v>1.6156629336188983</v>
      </c>
      <c r="T42" s="127">
        <v>0.94188598193849171</v>
      </c>
      <c r="U42" s="127">
        <v>1.3281947044264524</v>
      </c>
      <c r="V42" s="127">
        <v>0</v>
      </c>
      <c r="W42" s="25"/>
      <c r="X42" s="25"/>
      <c r="Y42" s="25"/>
      <c r="Z42" s="22"/>
      <c r="AA42" s="194">
        <v>2.2682900311695811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9.0664536334032828</v>
      </c>
      <c r="AP42" s="26"/>
      <c r="AQ42" s="29">
        <f t="shared" si="24"/>
        <v>15.346695753117929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5.6170878076723145</v>
      </c>
      <c r="M43" s="25"/>
      <c r="N43" s="25"/>
      <c r="O43" s="25"/>
      <c r="P43" s="25"/>
      <c r="Q43" s="25">
        <v>0.21612209529302154</v>
      </c>
      <c r="R43" s="25"/>
      <c r="S43" s="25">
        <v>2.7666959474403248</v>
      </c>
      <c r="T43" s="25">
        <v>0.68196919047911309</v>
      </c>
      <c r="U43" s="25">
        <v>0.9013005744598539</v>
      </c>
      <c r="V43" s="25">
        <v>0</v>
      </c>
      <c r="W43" s="25">
        <v>1.0510000000000019</v>
      </c>
      <c r="X43" s="25"/>
      <c r="Y43" s="25"/>
      <c r="Z43" s="22"/>
      <c r="AA43" s="28">
        <v>7.4519371556919154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19.698051475493482</v>
      </c>
      <c r="AP43" s="26"/>
      <c r="AQ43" s="29">
        <f t="shared" si="24"/>
        <v>32.767076438857714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55.26775470766971</v>
      </c>
      <c r="M44" s="76"/>
      <c r="N44" s="76"/>
      <c r="O44" s="76"/>
      <c r="P44" s="76"/>
      <c r="Q44" s="76">
        <v>1.1284366052303483</v>
      </c>
      <c r="R44" s="76"/>
      <c r="S44" s="76">
        <v>0</v>
      </c>
      <c r="T44" s="76">
        <v>0.58940833940295723</v>
      </c>
      <c r="U44" s="76">
        <v>53.549909763036403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18.879419386162294</v>
      </c>
      <c r="AP44" s="79"/>
      <c r="AQ44" s="82">
        <f>C44+H44+L44+AA44+AB44+AN44+AO44+AP44</f>
        <v>74.147174093832007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3290.5873133430878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1390.8375457358491</v>
      </c>
      <c r="Q45" s="307">
        <f t="shared" si="40"/>
        <v>0</v>
      </c>
      <c r="R45" s="307">
        <f t="shared" si="40"/>
        <v>459.23909492723897</v>
      </c>
      <c r="S45" s="307">
        <f t="shared" si="40"/>
        <v>21.6678</v>
      </c>
      <c r="T45" s="307">
        <f t="shared" si="40"/>
        <v>3.1596726799999995</v>
      </c>
      <c r="U45" s="307">
        <f>SUM(U46:U55)</f>
        <v>1415.6831999999999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2.0640000000000001</v>
      </c>
      <c r="AP45" s="311">
        <f t="shared" si="40"/>
        <v>0</v>
      </c>
      <c r="AQ45" s="314">
        <f t="shared" si="24"/>
        <v>3292.6513133430876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556.51199999999994</v>
      </c>
      <c r="M46" s="64"/>
      <c r="N46" s="64"/>
      <c r="O46" s="64"/>
      <c r="P46" s="64"/>
      <c r="Q46" s="64"/>
      <c r="R46" s="64"/>
      <c r="S46" s="64"/>
      <c r="T46" s="64"/>
      <c r="U46" s="64">
        <v>556.51199999999994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556.51199999999994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1420.9635070522454</v>
      </c>
      <c r="M48" s="25"/>
      <c r="N48" s="25"/>
      <c r="O48" s="25"/>
      <c r="P48" s="25">
        <v>1135.4267251702081</v>
      </c>
      <c r="Q48" s="25"/>
      <c r="R48" s="25"/>
      <c r="S48" s="25"/>
      <c r="T48" s="25">
        <v>3.1596726799999995</v>
      </c>
      <c r="U48" s="25">
        <v>282.37710920203722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1420.9635070522454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80.507200000000012</v>
      </c>
      <c r="M49" s="25"/>
      <c r="N49" s="25"/>
      <c r="O49" s="25"/>
      <c r="P49" s="25">
        <v>9.4727999999999994</v>
      </c>
      <c r="Q49" s="25"/>
      <c r="R49" s="25"/>
      <c r="S49" s="25"/>
      <c r="T49" s="25"/>
      <c r="U49" s="25">
        <v>71.034400000000005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80.507200000000012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42</v>
      </c>
      <c r="M50" s="25"/>
      <c r="N50" s="25"/>
      <c r="O50" s="25"/>
      <c r="P50" s="25"/>
      <c r="Q50" s="25"/>
      <c r="R50" s="135"/>
      <c r="S50" s="25"/>
      <c r="T50" s="25"/>
      <c r="U50" s="25">
        <v>42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2.0640000000000001</v>
      </c>
      <c r="AP50" s="26"/>
      <c r="AQ50" s="29">
        <f t="shared" si="24"/>
        <v>44.064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18.863647681104684</v>
      </c>
      <c r="M51" s="25"/>
      <c r="N51" s="25"/>
      <c r="O51" s="25"/>
      <c r="P51" s="25">
        <v>0.80698867924528295</v>
      </c>
      <c r="Q51" s="22"/>
      <c r="R51" s="25">
        <v>18.056659001859401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18.863647681104684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441.18243592537954</v>
      </c>
      <c r="M52" s="135"/>
      <c r="N52" s="135"/>
      <c r="O52" s="135"/>
      <c r="P52" s="127"/>
      <c r="Q52" s="127"/>
      <c r="R52" s="135">
        <v>441.18243592537954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441.18243592537954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352.18223383742185</v>
      </c>
      <c r="M53" s="135"/>
      <c r="N53" s="135"/>
      <c r="O53" s="135"/>
      <c r="P53" s="105">
        <v>106.95944099999998</v>
      </c>
      <c r="Q53" s="105"/>
      <c r="R53" s="135"/>
      <c r="S53" s="127"/>
      <c r="T53" s="135"/>
      <c r="U53" s="135">
        <v>245.22279283742185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352.18223383742185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15.516</v>
      </c>
      <c r="M54" s="135"/>
      <c r="N54" s="135"/>
      <c r="O54" s="135"/>
      <c r="P54" s="105"/>
      <c r="Q54" s="105"/>
      <c r="R54" s="135"/>
      <c r="S54" s="127"/>
      <c r="T54" s="135"/>
      <c r="U54" s="135">
        <v>15.516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15.516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362.86028884693656</v>
      </c>
      <c r="M55" s="76"/>
      <c r="N55" s="76"/>
      <c r="O55" s="76"/>
      <c r="P55" s="76">
        <v>138.17159088639565</v>
      </c>
      <c r="Q55" s="76"/>
      <c r="R55" s="76"/>
      <c r="S55" s="25">
        <v>21.6678</v>
      </c>
      <c r="T55" s="76"/>
      <c r="U55" s="76">
        <v>203.02089796054094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362.86028884693656</v>
      </c>
    </row>
    <row r="56" spans="1:43" s="49" customFormat="1" ht="12.75" customHeight="1">
      <c r="A56" s="168" t="s">
        <v>40</v>
      </c>
      <c r="B56" s="152"/>
      <c r="C56" s="142">
        <f t="shared" si="45"/>
        <v>320.19317680000006</v>
      </c>
      <c r="D56" s="146">
        <v>240.06500000000003</v>
      </c>
      <c r="E56" s="22">
        <v>57.409700000000001</v>
      </c>
      <c r="F56" s="144"/>
      <c r="G56" s="144">
        <v>22.718476799999998</v>
      </c>
      <c r="H56" s="145">
        <f t="shared" si="46"/>
        <v>463.71161800000004</v>
      </c>
      <c r="I56" s="146"/>
      <c r="J56" s="143">
        <v>345.55200000000002</v>
      </c>
      <c r="K56" s="144">
        <v>118.15961799999999</v>
      </c>
      <c r="L56" s="145">
        <f t="shared" si="47"/>
        <v>959.10154808329639</v>
      </c>
      <c r="M56" s="143"/>
      <c r="N56" s="143"/>
      <c r="O56" s="143"/>
      <c r="P56" s="143">
        <v>0</v>
      </c>
      <c r="Q56" s="143">
        <v>485.32689203824202</v>
      </c>
      <c r="R56" s="143"/>
      <c r="S56" s="143">
        <v>0</v>
      </c>
      <c r="T56" s="143">
        <v>55.209694860196969</v>
      </c>
      <c r="U56" s="143">
        <v>378.41642288485741</v>
      </c>
      <c r="V56" s="143">
        <v>40.148538299999998</v>
      </c>
      <c r="W56" s="143"/>
      <c r="X56" s="143"/>
      <c r="Y56" s="143"/>
      <c r="Z56" s="144"/>
      <c r="AA56" s="145">
        <v>338.56194767999995</v>
      </c>
      <c r="AB56" s="147">
        <f t="shared" si="48"/>
        <v>25.175566960978944</v>
      </c>
      <c r="AC56" s="177"/>
      <c r="AD56" s="143"/>
      <c r="AE56" s="143">
        <v>25.056166960978945</v>
      </c>
      <c r="AF56" s="143"/>
      <c r="AG56" s="143"/>
      <c r="AH56" s="143"/>
      <c r="AI56" s="143"/>
      <c r="AJ56" s="143"/>
      <c r="AK56" s="143"/>
      <c r="AL56" s="143">
        <v>0.11939999999999999</v>
      </c>
      <c r="AM56" s="231">
        <v>0</v>
      </c>
      <c r="AN56" s="147"/>
      <c r="AO56" s="145">
        <v>473.94599999999997</v>
      </c>
      <c r="AP56" s="147"/>
      <c r="AQ56" s="91">
        <f t="shared" si="24"/>
        <v>2580.6898575242749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6.5432740000000003</v>
      </c>
      <c r="I57" s="146">
        <f t="shared" si="49"/>
        <v>0</v>
      </c>
      <c r="J57" s="146">
        <f t="shared" si="49"/>
        <v>2.504</v>
      </c>
      <c r="K57" s="146">
        <f t="shared" si="49"/>
        <v>4.0392739999999998</v>
      </c>
      <c r="L57" s="145">
        <f t="shared" si="49"/>
        <v>381.22429427473162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7.8502426778804928</v>
      </c>
      <c r="R57" s="143">
        <f t="shared" si="49"/>
        <v>0</v>
      </c>
      <c r="S57" s="143">
        <f t="shared" si="49"/>
        <v>19.698</v>
      </c>
      <c r="T57" s="143">
        <f t="shared" si="49"/>
        <v>30.413930739655299</v>
      </c>
      <c r="U57" s="143">
        <f t="shared" si="49"/>
        <v>323.26212085719578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226.38287760000003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386.57</v>
      </c>
      <c r="AP57" s="147">
        <f t="shared" si="49"/>
        <v>0</v>
      </c>
      <c r="AQ57" s="148">
        <f t="shared" si="24"/>
        <v>1000.7682058747316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234.36911146870557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3.761287943877119</v>
      </c>
      <c r="R58" s="143">
        <f t="shared" si="54"/>
        <v>0</v>
      </c>
      <c r="S58" s="143">
        <v>1.9217234346318579</v>
      </c>
      <c r="T58" s="143">
        <v>23.38562001624755</v>
      </c>
      <c r="U58" s="143">
        <v>205.30048007394905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99.205891511778319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277.13486579834381</v>
      </c>
      <c r="AP58" s="147">
        <f t="shared" ref="AP58" si="57">SUM(AP59:AP64)</f>
        <v>0</v>
      </c>
      <c r="AQ58" s="148">
        <f t="shared" si="24"/>
        <v>610.75762877882767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6.5432740000000003</v>
      </c>
      <c r="I65" s="146"/>
      <c r="J65" s="146">
        <v>2.504</v>
      </c>
      <c r="K65" s="146">
        <v>4.0392739999999998</v>
      </c>
      <c r="L65" s="78">
        <f>SUM(M65:Z65)</f>
        <v>146.85518280602602</v>
      </c>
      <c r="M65" s="76"/>
      <c r="N65" s="76"/>
      <c r="O65" s="76"/>
      <c r="P65" s="76"/>
      <c r="Q65" s="76">
        <v>4.0889547340033738</v>
      </c>
      <c r="R65" s="76"/>
      <c r="S65" s="143">
        <v>17.776276565368143</v>
      </c>
      <c r="T65" s="143">
        <v>7.0283107234077482</v>
      </c>
      <c r="U65" s="143">
        <v>117.96164078324675</v>
      </c>
      <c r="V65" s="76">
        <f>SUM(V66:V69)</f>
        <v>0</v>
      </c>
      <c r="W65" s="76"/>
      <c r="X65" s="76"/>
      <c r="Y65" s="76"/>
      <c r="Z65" s="77"/>
      <c r="AA65" s="145">
        <v>127.17698608822171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109.43513420165618</v>
      </c>
      <c r="AP65" s="79"/>
      <c r="AQ65" s="340">
        <f t="shared" si="24"/>
        <v>390.0105770959039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245.15279999999998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245.15279999999998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49.965999999999994</v>
      </c>
      <c r="AP70" s="100"/>
      <c r="AQ70" s="91">
        <f t="shared" si="24"/>
        <v>295.11879999999996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42.509141138077226</v>
      </c>
      <c r="M71" s="76"/>
      <c r="N71" s="76"/>
      <c r="O71" s="76"/>
      <c r="P71" s="76"/>
      <c r="Q71" s="76"/>
      <c r="R71" s="76"/>
      <c r="S71" s="76"/>
      <c r="T71" s="76"/>
      <c r="U71" s="76">
        <v>42.509141138077226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42.509141138077226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13.305787437831725</v>
      </c>
      <c r="D72" s="108">
        <f t="shared" si="58"/>
        <v>17.797706479031888</v>
      </c>
      <c r="E72" s="46">
        <f t="shared" si="58"/>
        <v>-4.4057781500000033</v>
      </c>
      <c r="F72" s="109">
        <f t="shared" si="58"/>
        <v>0</v>
      </c>
      <c r="G72" s="109">
        <f t="shared" si="58"/>
        <v>-8.6140891199999459E-2</v>
      </c>
      <c r="H72" s="47">
        <f t="shared" si="58"/>
        <v>-22.107491999999979</v>
      </c>
      <c r="I72" s="108">
        <f t="shared" si="58"/>
        <v>-13.950000000000133</v>
      </c>
      <c r="J72" s="46">
        <f t="shared" si="58"/>
        <v>-8.1380000000000337</v>
      </c>
      <c r="K72" s="109">
        <f t="shared" si="58"/>
        <v>-1.9491999999999621E-2</v>
      </c>
      <c r="L72" s="47">
        <f t="shared" si="58"/>
        <v>149.75678665691339</v>
      </c>
      <c r="M72" s="46">
        <f t="shared" si="58"/>
        <v>4.5474735088646412E-13</v>
      </c>
      <c r="N72" s="46">
        <f t="shared" ref="N72" si="59">N26-N27-N29</f>
        <v>-4.259999999999998</v>
      </c>
      <c r="O72" s="46">
        <f t="shared" si="58"/>
        <v>0</v>
      </c>
      <c r="P72" s="46">
        <f t="shared" si="58"/>
        <v>16.02745426415072</v>
      </c>
      <c r="Q72" s="46">
        <f t="shared" si="58"/>
        <v>-5.27800000000002</v>
      </c>
      <c r="R72" s="46">
        <f t="shared" si="58"/>
        <v>-2.1068949272389546</v>
      </c>
      <c r="S72" s="46">
        <f t="shared" si="58"/>
        <v>34.471500000000106</v>
      </c>
      <c r="T72" s="46">
        <f t="shared" si="58"/>
        <v>8.1033273200000053</v>
      </c>
      <c r="U72" s="46">
        <f t="shared" si="58"/>
        <v>103.85040000000026</v>
      </c>
      <c r="V72" s="46">
        <f t="shared" si="58"/>
        <v>0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1.262229936037329E-2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-2.5799999999999272</v>
      </c>
      <c r="AP72" s="45">
        <f t="shared" si="58"/>
        <v>0</v>
      </c>
      <c r="AQ72" s="48">
        <f t="shared" si="24"/>
        <v>138.38770439410558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1.0494332508198712</v>
      </c>
    </row>
    <row r="74" spans="1:43" s="49" customFormat="1" ht="12.75" customHeight="1">
      <c r="A74" s="162" t="s">
        <v>55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0"/>
  <dimension ref="A1:AS76"/>
  <sheetViews>
    <sheetView zoomScale="80" zoomScaleNormal="80" workbookViewId="0">
      <pane xSplit="2" ySplit="1" topLeftCell="C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56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14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766.28300000000002</v>
      </c>
      <c r="I2" s="10">
        <v>407.89800000000002</v>
      </c>
      <c r="J2" s="11">
        <v>358.38499999999999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1910.0812975199997</v>
      </c>
      <c r="AB2" s="13">
        <f>SUM(AC2:AM2)</f>
        <v>180.74292080111704</v>
      </c>
      <c r="AC2" s="14">
        <v>58.307999999999993</v>
      </c>
      <c r="AD2" s="11">
        <v>4.3</v>
      </c>
      <c r="AE2" s="11">
        <v>91.938560801117035</v>
      </c>
      <c r="AF2" s="11">
        <v>0</v>
      </c>
      <c r="AG2" s="11">
        <v>21.850199999999997</v>
      </c>
      <c r="AH2" s="11">
        <v>4.2028799999999995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2857.1072183211168</v>
      </c>
    </row>
    <row r="3" spans="1:45" ht="12.75" customHeight="1">
      <c r="A3" s="17" t="s">
        <v>1</v>
      </c>
      <c r="B3" s="18"/>
      <c r="C3" s="19">
        <f>SUM(D3:G3)</f>
        <v>1959.557753361506</v>
      </c>
      <c r="D3" s="20">
        <v>1916.836215152706</v>
      </c>
      <c r="E3" s="22">
        <v>23.1065</v>
      </c>
      <c r="F3" s="22"/>
      <c r="G3" s="22">
        <v>19.615038208799998</v>
      </c>
      <c r="H3" s="23">
        <f>SUM(I3:K3)</f>
        <v>0</v>
      </c>
      <c r="I3" s="24"/>
      <c r="J3" s="25"/>
      <c r="K3" s="22"/>
      <c r="L3" s="23">
        <f>SUM(M3:Z3)</f>
        <v>8228.3093804499986</v>
      </c>
      <c r="M3" s="24">
        <v>2951.2235999999998</v>
      </c>
      <c r="N3" s="24">
        <v>24.494999999999997</v>
      </c>
      <c r="O3" s="25">
        <v>0</v>
      </c>
      <c r="P3" s="25">
        <v>838.15499999999997</v>
      </c>
      <c r="Q3" s="25">
        <v>297.67920000000004</v>
      </c>
      <c r="R3" s="25">
        <v>427.63979999999998</v>
      </c>
      <c r="S3" s="25">
        <v>1560.0816</v>
      </c>
      <c r="T3" s="25">
        <v>106.99850000000001</v>
      </c>
      <c r="U3" s="25">
        <v>1613.664</v>
      </c>
      <c r="V3" s="25">
        <v>152.87328044999998</v>
      </c>
      <c r="W3" s="25">
        <v>0</v>
      </c>
      <c r="X3" s="25">
        <v>216.99639999999999</v>
      </c>
      <c r="Y3" s="25">
        <v>3.1529999999999996</v>
      </c>
      <c r="Z3" s="22">
        <v>35.35</v>
      </c>
      <c r="AA3" s="23">
        <v>867.21917008319997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5.5039999999999996</v>
      </c>
      <c r="AP3" s="26"/>
      <c r="AQ3" s="29">
        <f t="shared" ref="AQ3:AQ20" si="0">C3+H3+L3+AA3+AB3+AN3+AO3+AP3</f>
        <v>11060.590303894707</v>
      </c>
    </row>
    <row r="4" spans="1:45" ht="12.75" customHeight="1">
      <c r="A4" s="17" t="s">
        <v>2</v>
      </c>
      <c r="B4" s="18"/>
      <c r="C4" s="19">
        <f>SUM(D4:G4)</f>
        <v>9.0406825251101726</v>
      </c>
      <c r="D4" s="20">
        <v>3.8778457907101722</v>
      </c>
      <c r="E4" s="21">
        <v>3.8214999999999999</v>
      </c>
      <c r="F4" s="22"/>
      <c r="G4" s="22">
        <v>1.3413367344</v>
      </c>
      <c r="H4" s="23">
        <f>SUM(I4:K4)</f>
        <v>5.7147000000000006</v>
      </c>
      <c r="I4" s="24"/>
      <c r="J4" s="25"/>
      <c r="K4" s="22">
        <v>5.7147000000000006</v>
      </c>
      <c r="L4" s="23">
        <f>SUM(M4:Z4)</f>
        <v>1366.8931</v>
      </c>
      <c r="M4" s="24">
        <v>0</v>
      </c>
      <c r="N4" s="24">
        <v>0</v>
      </c>
      <c r="O4" s="25"/>
      <c r="P4" s="25">
        <v>72.42</v>
      </c>
      <c r="Q4" s="25">
        <v>38.001600000000003</v>
      </c>
      <c r="R4" s="25">
        <v>0</v>
      </c>
      <c r="S4" s="25">
        <v>979.97550000000001</v>
      </c>
      <c r="T4" s="25">
        <v>6.7578000000000005</v>
      </c>
      <c r="U4" s="25">
        <v>142.74719999999999</v>
      </c>
      <c r="V4" s="25">
        <v>0</v>
      </c>
      <c r="W4" s="25">
        <v>91.436999999999998</v>
      </c>
      <c r="X4" s="25">
        <v>31.513999999999999</v>
      </c>
      <c r="Y4" s="25">
        <v>0</v>
      </c>
      <c r="Z4" s="22">
        <v>4.04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6.5359999999999996</v>
      </c>
      <c r="AP4" s="26"/>
      <c r="AQ4" s="29">
        <f t="shared" si="0"/>
        <v>1388.1844825251103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153.7689</v>
      </c>
      <c r="M5" s="24"/>
      <c r="N5" s="24"/>
      <c r="O5" s="25"/>
      <c r="P5" s="25"/>
      <c r="Q5" s="25"/>
      <c r="R5" s="25"/>
      <c r="S5" s="25">
        <v>48.260100000000001</v>
      </c>
      <c r="T5" s="25"/>
      <c r="U5" s="25">
        <v>105.50879999999999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153.7689</v>
      </c>
    </row>
    <row r="6" spans="1:45" ht="12.75" customHeight="1" thickBot="1">
      <c r="A6" s="30" t="s">
        <v>4</v>
      </c>
      <c r="B6" s="31"/>
      <c r="C6" s="19">
        <f>SUM(D6:G6)</f>
        <v>-150.83910814911169</v>
      </c>
      <c r="D6" s="32">
        <v>-150.5896782059117</v>
      </c>
      <c r="E6" s="22">
        <v>0</v>
      </c>
      <c r="F6" s="33"/>
      <c r="G6" s="33">
        <v>-0.2494299432</v>
      </c>
      <c r="H6" s="34">
        <f>SUM(I6:K6)</f>
        <v>275.94599999999997</v>
      </c>
      <c r="I6" s="35">
        <v>270.63</v>
      </c>
      <c r="J6" s="35">
        <v>0</v>
      </c>
      <c r="K6" s="33">
        <v>5.3159999999999998</v>
      </c>
      <c r="L6" s="34">
        <f>SUM(M6:Z6)</f>
        <v>-110.23689999999999</v>
      </c>
      <c r="M6" s="24">
        <v>9.2034000000000002</v>
      </c>
      <c r="N6" s="24">
        <v>2.13</v>
      </c>
      <c r="O6" s="25"/>
      <c r="P6" s="25">
        <v>4.26</v>
      </c>
      <c r="Q6" s="25">
        <v>-7.3892000000000007</v>
      </c>
      <c r="R6" s="25">
        <v>-5.2664999999999997</v>
      </c>
      <c r="S6" s="25">
        <v>-89.625900000000001</v>
      </c>
      <c r="T6" s="25">
        <v>3.3789000000000002</v>
      </c>
      <c r="U6" s="25">
        <v>-24.825600000000001</v>
      </c>
      <c r="V6" s="25">
        <v>0</v>
      </c>
      <c r="W6" s="25">
        <v>-2.1019999999999999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14.869991850888283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1799.677962687284</v>
      </c>
      <c r="D7" s="57">
        <f t="shared" si="1"/>
        <v>1762.3686911560842</v>
      </c>
      <c r="E7" s="54">
        <f t="shared" si="1"/>
        <v>19.285</v>
      </c>
      <c r="F7" s="54">
        <f t="shared" si="1"/>
        <v>0</v>
      </c>
      <c r="G7" s="54">
        <f t="shared" si="1"/>
        <v>18.0242715312</v>
      </c>
      <c r="H7" s="56">
        <f t="shared" si="1"/>
        <v>1036.5143</v>
      </c>
      <c r="I7" s="57">
        <f t="shared" si="1"/>
        <v>678.52800000000002</v>
      </c>
      <c r="J7" s="54">
        <f t="shared" si="1"/>
        <v>358.38499999999999</v>
      </c>
      <c r="K7" s="57">
        <f t="shared" si="1"/>
        <v>-0.39870000000000072</v>
      </c>
      <c r="L7" s="56">
        <f t="shared" si="1"/>
        <v>6597.4104804499984</v>
      </c>
      <c r="M7" s="57">
        <f t="shared" si="1"/>
        <v>2960.4269999999997</v>
      </c>
      <c r="N7" s="57">
        <f t="shared" ref="N7" si="2">N2+N3-N4-N5+N6</f>
        <v>26.624999999999996</v>
      </c>
      <c r="O7" s="54">
        <f t="shared" si="1"/>
        <v>0</v>
      </c>
      <c r="P7" s="54">
        <f t="shared" si="1"/>
        <v>769.995</v>
      </c>
      <c r="Q7" s="54">
        <f t="shared" si="1"/>
        <v>252.28840000000005</v>
      </c>
      <c r="R7" s="54">
        <f t="shared" si="1"/>
        <v>422.37329999999997</v>
      </c>
      <c r="S7" s="54">
        <f t="shared" si="1"/>
        <v>442.2201</v>
      </c>
      <c r="T7" s="54">
        <f t="shared" si="1"/>
        <v>103.61960000000001</v>
      </c>
      <c r="U7" s="54">
        <f t="shared" si="1"/>
        <v>1340.5824</v>
      </c>
      <c r="V7" s="54">
        <f t="shared" si="1"/>
        <v>152.87328044999998</v>
      </c>
      <c r="W7" s="54">
        <f t="shared" si="1"/>
        <v>-93.539000000000001</v>
      </c>
      <c r="X7" s="54">
        <f t="shared" si="1"/>
        <v>185.48239999999998</v>
      </c>
      <c r="Y7" s="54">
        <f t="shared" si="1"/>
        <v>3.1529999999999996</v>
      </c>
      <c r="Z7" s="57">
        <f t="shared" si="1"/>
        <v>31.310000000000002</v>
      </c>
      <c r="AA7" s="56">
        <f t="shared" si="1"/>
        <v>2777.3004676031996</v>
      </c>
      <c r="AB7" s="56">
        <f t="shared" si="1"/>
        <v>180.74292080111704</v>
      </c>
      <c r="AC7" s="57">
        <f t="shared" si="1"/>
        <v>58.307999999999993</v>
      </c>
      <c r="AD7" s="54">
        <f t="shared" si="1"/>
        <v>4.3</v>
      </c>
      <c r="AE7" s="54">
        <f t="shared" si="1"/>
        <v>91.938560801117035</v>
      </c>
      <c r="AF7" s="54">
        <f t="shared" ref="AF7" si="3">AF2+AF3-AF4-AF5+AF6</f>
        <v>0</v>
      </c>
      <c r="AG7" s="54">
        <f t="shared" si="1"/>
        <v>21.850199999999997</v>
      </c>
      <c r="AH7" s="54">
        <f t="shared" si="1"/>
        <v>4.2028799999999995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-1.032</v>
      </c>
      <c r="AP7" s="182">
        <f t="shared" si="1"/>
        <v>0</v>
      </c>
      <c r="AQ7" s="111">
        <f t="shared" si="0"/>
        <v>12390.614131541599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1799.677962687284</v>
      </c>
      <c r="D8" s="185">
        <f t="shared" si="6"/>
        <v>1762.3686911560842</v>
      </c>
      <c r="E8" s="188">
        <f t="shared" si="6"/>
        <v>19.285</v>
      </c>
      <c r="F8" s="189">
        <f t="shared" si="6"/>
        <v>0</v>
      </c>
      <c r="G8" s="189">
        <f t="shared" si="6"/>
        <v>18.0242715312</v>
      </c>
      <c r="H8" s="190">
        <f t="shared" si="6"/>
        <v>1036.5143</v>
      </c>
      <c r="I8" s="185">
        <f t="shared" si="6"/>
        <v>678.52800000000002</v>
      </c>
      <c r="J8" s="188">
        <f t="shared" si="6"/>
        <v>358.38499999999999</v>
      </c>
      <c r="K8" s="185">
        <f t="shared" si="6"/>
        <v>-0.39870000000000072</v>
      </c>
      <c r="L8" s="190">
        <f t="shared" si="6"/>
        <v>6377.4650804499988</v>
      </c>
      <c r="M8" s="185">
        <f t="shared" si="6"/>
        <v>2960.4269999999997</v>
      </c>
      <c r="N8" s="185">
        <f t="shared" si="6"/>
        <v>26.624999999999996</v>
      </c>
      <c r="O8" s="188">
        <f t="shared" si="6"/>
        <v>0</v>
      </c>
      <c r="P8" s="188">
        <f t="shared" si="6"/>
        <v>769.995</v>
      </c>
      <c r="Q8" s="188">
        <f t="shared" si="6"/>
        <v>252.28840000000005</v>
      </c>
      <c r="R8" s="188">
        <f t="shared" si="6"/>
        <v>422.37329999999997</v>
      </c>
      <c r="S8" s="188">
        <f t="shared" si="6"/>
        <v>442.2201</v>
      </c>
      <c r="T8" s="188">
        <f t="shared" si="6"/>
        <v>103.61960000000001</v>
      </c>
      <c r="U8" s="188">
        <f t="shared" si="6"/>
        <v>1340.5824</v>
      </c>
      <c r="V8" s="188">
        <f t="shared" si="6"/>
        <v>152.87328044999998</v>
      </c>
      <c r="W8" s="188">
        <f t="shared" si="6"/>
        <v>-93.539000000000001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2310.7708057631999</v>
      </c>
      <c r="AB8" s="185">
        <f t="shared" si="6"/>
        <v>180.74292080111704</v>
      </c>
      <c r="AC8" s="185">
        <f t="shared" si="6"/>
        <v>58.307999999999993</v>
      </c>
      <c r="AD8" s="188">
        <f t="shared" si="6"/>
        <v>4.3</v>
      </c>
      <c r="AE8" s="188">
        <f t="shared" si="6"/>
        <v>91.938560801117035</v>
      </c>
      <c r="AF8" s="188">
        <f t="shared" si="6"/>
        <v>0</v>
      </c>
      <c r="AG8" s="188">
        <f t="shared" si="6"/>
        <v>21.850199999999997</v>
      </c>
      <c r="AH8" s="188">
        <f t="shared" si="6"/>
        <v>4.2028799999999995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-1.032</v>
      </c>
      <c r="AP8" s="185">
        <f t="shared" si="6"/>
        <v>0</v>
      </c>
      <c r="AQ8" s="186">
        <f t="shared" si="0"/>
        <v>11704.1390697016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1442.6931890741048</v>
      </c>
      <c r="D9" s="53">
        <f t="shared" si="8"/>
        <v>1442.6931890741048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676.5630000000001</v>
      </c>
      <c r="I9" s="53">
        <f t="shared" si="8"/>
        <v>668.11200000000008</v>
      </c>
      <c r="J9" s="54">
        <f t="shared" si="8"/>
        <v>8.4510000000000005</v>
      </c>
      <c r="K9" s="55">
        <f t="shared" si="8"/>
        <v>0</v>
      </c>
      <c r="L9" s="56">
        <f t="shared" si="8"/>
        <v>3807.7928399999996</v>
      </c>
      <c r="M9" s="54">
        <f t="shared" si="8"/>
        <v>2960.4269999999997</v>
      </c>
      <c r="N9" s="54">
        <f t="shared" ref="N9" si="9">SUM(N10:N14)</f>
        <v>26.625</v>
      </c>
      <c r="O9" s="54">
        <f t="shared" si="8"/>
        <v>9.62364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799.73879999999997</v>
      </c>
      <c r="T9" s="54">
        <f t="shared" si="8"/>
        <v>0</v>
      </c>
      <c r="U9" s="54">
        <f t="shared" si="8"/>
        <v>11.378399999999999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1390.8007634399999</v>
      </c>
      <c r="AB9" s="57">
        <f t="shared" si="8"/>
        <v>21.850199999999997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21.850199999999997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40.161999999999992</v>
      </c>
      <c r="AP9" s="57">
        <f t="shared" si="8"/>
        <v>0</v>
      </c>
      <c r="AQ9" s="59">
        <f t="shared" si="0"/>
        <v>7379.8619925141047</v>
      </c>
    </row>
    <row r="10" spans="1:45" ht="12.75" customHeight="1">
      <c r="A10" s="60" t="s">
        <v>220</v>
      </c>
      <c r="B10" s="61"/>
      <c r="C10" s="62">
        <f>SUM(D10:G10)</f>
        <v>1437.9222599999998</v>
      </c>
      <c r="D10" s="63">
        <v>1437.9222599999998</v>
      </c>
      <c r="E10" s="64"/>
      <c r="F10" s="65"/>
      <c r="G10" s="65"/>
      <c r="H10" s="66">
        <f>SUM(I10:K10)</f>
        <v>554.73300000000006</v>
      </c>
      <c r="I10" s="63">
        <v>546.28200000000004</v>
      </c>
      <c r="J10" s="64">
        <v>8.4510000000000005</v>
      </c>
      <c r="K10" s="65"/>
      <c r="L10" s="66">
        <f>SUM(M10:Z10)</f>
        <v>811.11719999999991</v>
      </c>
      <c r="M10" s="64"/>
      <c r="N10" s="64"/>
      <c r="O10" s="64"/>
      <c r="P10" s="64"/>
      <c r="Q10" s="64"/>
      <c r="R10" s="64"/>
      <c r="S10" s="64">
        <v>799.73879999999997</v>
      </c>
      <c r="T10" s="64"/>
      <c r="U10" s="64">
        <v>11.378399999999999</v>
      </c>
      <c r="V10" s="64"/>
      <c r="W10" s="64"/>
      <c r="X10" s="64"/>
      <c r="Y10" s="64"/>
      <c r="Z10" s="65"/>
      <c r="AA10" s="66">
        <v>1346.2996192799999</v>
      </c>
      <c r="AB10" s="67">
        <f>SUM(AC10:AM10)</f>
        <v>21.850199999999997</v>
      </c>
      <c r="AC10" s="68"/>
      <c r="AD10" s="64"/>
      <c r="AE10" s="64">
        <v>0</v>
      </c>
      <c r="AF10" s="64">
        <v>0</v>
      </c>
      <c r="AG10" s="64">
        <v>21.850199999999997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4171.9222792800001</v>
      </c>
    </row>
    <row r="11" spans="1:45" ht="12.75" customHeight="1">
      <c r="A11" s="17" t="s">
        <v>221</v>
      </c>
      <c r="B11" s="18"/>
      <c r="C11" s="19">
        <f>SUM(D11:G11)</f>
        <v>4.7709290741050427</v>
      </c>
      <c r="D11" s="24">
        <v>4.7709290741050427</v>
      </c>
      <c r="E11" s="25"/>
      <c r="F11" s="22"/>
      <c r="G11" s="22"/>
      <c r="H11" s="23">
        <f>SUM(I11:K11)</f>
        <v>5.952</v>
      </c>
      <c r="I11" s="24">
        <v>5.952</v>
      </c>
      <c r="J11" s="25"/>
      <c r="K11" s="22"/>
      <c r="L11" s="23">
        <f>SUM(M11:Z11)</f>
        <v>9.62364</v>
      </c>
      <c r="M11" s="25"/>
      <c r="N11" s="25"/>
      <c r="O11" s="25">
        <v>9.62364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44.501144159999996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64.847713234105044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32.163999999999994</v>
      </c>
      <c r="AP12" s="26"/>
      <c r="AQ12" s="29">
        <f t="shared" si="0"/>
        <v>32.163999999999994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115.878</v>
      </c>
      <c r="I13" s="24">
        <v>115.878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115.878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2987.0519999999997</v>
      </c>
      <c r="M14" s="76">
        <v>2960.4269999999997</v>
      </c>
      <c r="N14" s="76">
        <v>26.625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7.9979999999999993</v>
      </c>
      <c r="AP14" s="79"/>
      <c r="AQ14" s="82">
        <f t="shared" si="0"/>
        <v>2995.0499999999997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112.07900000000001</v>
      </c>
      <c r="I15" s="85">
        <f t="shared" si="13"/>
        <v>0</v>
      </c>
      <c r="J15" s="86">
        <f t="shared" si="13"/>
        <v>0</v>
      </c>
      <c r="K15" s="87">
        <f t="shared" si="13"/>
        <v>112.07900000000001</v>
      </c>
      <c r="L15" s="88">
        <f t="shared" si="13"/>
        <v>2966.7368999999999</v>
      </c>
      <c r="M15" s="86">
        <f t="shared" si="13"/>
        <v>0</v>
      </c>
      <c r="N15" s="86">
        <f t="shared" si="13"/>
        <v>0</v>
      </c>
      <c r="O15" s="86">
        <f t="shared" si="13"/>
        <v>60.820200000000007</v>
      </c>
      <c r="P15" s="86">
        <f t="shared" si="13"/>
        <v>481.38</v>
      </c>
      <c r="Q15" s="86">
        <f t="shared" si="13"/>
        <v>185.78560000000002</v>
      </c>
      <c r="R15" s="86">
        <f t="shared" si="13"/>
        <v>50.558399999999992</v>
      </c>
      <c r="S15" s="86">
        <f t="shared" si="13"/>
        <v>1006.5678</v>
      </c>
      <c r="T15" s="86">
        <f t="shared" si="13"/>
        <v>48.430900000000001</v>
      </c>
      <c r="U15" s="86">
        <f t="shared" si="13"/>
        <v>1034.4000000000001</v>
      </c>
      <c r="V15" s="86">
        <f t="shared" si="13"/>
        <v>0</v>
      </c>
      <c r="W15" s="86">
        <f t="shared" si="13"/>
        <v>98.793999999999997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1653.35</v>
      </c>
      <c r="AP15" s="89">
        <f t="shared" si="13"/>
        <v>0</v>
      </c>
      <c r="AQ15" s="91">
        <f t="shared" si="0"/>
        <v>4732.1659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1605.7059999999999</v>
      </c>
      <c r="AP16" s="67"/>
      <c r="AQ16" s="92">
        <f>C16+H16+L16+AA16+AO16+AP16</f>
        <v>1605.7059999999999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24.939999999999998</v>
      </c>
      <c r="AP17" s="26"/>
      <c r="AQ17" s="29">
        <f>C17+H17+L17+AA17+AO17+AP17</f>
        <v>24.939999999999998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22.703999999999997</v>
      </c>
      <c r="AP18" s="26"/>
      <c r="AQ18" s="29">
        <f t="shared" si="0"/>
        <v>22.703999999999997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112.07900000000001</v>
      </c>
      <c r="I19" s="24"/>
      <c r="J19" s="25"/>
      <c r="K19" s="22">
        <v>112.07900000000001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112.07900000000001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2966.7368999999999</v>
      </c>
      <c r="M20" s="76"/>
      <c r="N20" s="76"/>
      <c r="O20" s="76">
        <v>60.820200000000007</v>
      </c>
      <c r="P20" s="76">
        <v>481.38</v>
      </c>
      <c r="Q20" s="76">
        <v>185.78560000000002</v>
      </c>
      <c r="R20" s="76">
        <v>50.558399999999992</v>
      </c>
      <c r="S20" s="76">
        <v>1006.5678</v>
      </c>
      <c r="T20" s="76">
        <v>48.430900000000001</v>
      </c>
      <c r="U20" s="76">
        <v>1034.4000000000001</v>
      </c>
      <c r="V20" s="76"/>
      <c r="W20" s="76">
        <v>98.793999999999997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2966.7368999999999</v>
      </c>
    </row>
    <row r="21" spans="1:43" ht="12.75" customHeight="1">
      <c r="A21" s="93" t="s">
        <v>7</v>
      </c>
      <c r="B21" s="94"/>
      <c r="C21" s="95">
        <f>SUM(C22:C24)</f>
        <v>10.037134575</v>
      </c>
      <c r="D21" s="96">
        <f>SUM(D22:D24)</f>
        <v>-3.7239999999999998</v>
      </c>
      <c r="E21" s="97">
        <f>SUM(E22:E24)</f>
        <v>13.761134575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6.7090654250000092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32.723600000000005</v>
      </c>
      <c r="R21" s="97">
        <f t="shared" si="15"/>
        <v>-33.705599999999997</v>
      </c>
      <c r="S21" s="97">
        <f t="shared" si="15"/>
        <v>17.728200000000001</v>
      </c>
      <c r="T21" s="97">
        <f t="shared" si="15"/>
        <v>0</v>
      </c>
      <c r="U21" s="97">
        <f t="shared" si="15"/>
        <v>0</v>
      </c>
      <c r="V21" s="97">
        <f t="shared" si="15"/>
        <v>-10.037134575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-62.60799999999999</v>
      </c>
      <c r="AC21" s="101">
        <f t="shared" si="17"/>
        <v>-58.307999999999993</v>
      </c>
      <c r="AD21" s="97">
        <f t="shared" si="17"/>
        <v>-4.3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62.60799999999999</v>
      </c>
      <c r="AP21" s="100">
        <f t="shared" si="17"/>
        <v>0</v>
      </c>
      <c r="AQ21" s="102">
        <f t="shared" si="17"/>
        <v>16.746200000000009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-62.60799999999999</v>
      </c>
      <c r="AC22" s="68">
        <f>-AC2</f>
        <v>-58.307999999999993</v>
      </c>
      <c r="AD22" s="64">
        <f>-AD2</f>
        <v>-4.3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62.60799999999999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10.037134575</v>
      </c>
      <c r="D24" s="207">
        <v>-3.7239999999999998</v>
      </c>
      <c r="E24" s="36">
        <f>-D24-V24</f>
        <v>13.761134575</v>
      </c>
      <c r="F24" s="33"/>
      <c r="G24" s="33">
        <v>0</v>
      </c>
      <c r="H24" s="34"/>
      <c r="I24" s="39"/>
      <c r="J24" s="36"/>
      <c r="K24" s="33"/>
      <c r="L24" s="34">
        <f>SUM(N24:Z24)</f>
        <v>6.7090654250000092</v>
      </c>
      <c r="M24" s="36"/>
      <c r="N24" s="36">
        <v>0</v>
      </c>
      <c r="O24" s="36"/>
      <c r="P24" s="36">
        <v>0</v>
      </c>
      <c r="Q24" s="36">
        <v>32.723600000000005</v>
      </c>
      <c r="R24" s="36">
        <v>-33.705599999999997</v>
      </c>
      <c r="S24" s="36">
        <v>17.728200000000001</v>
      </c>
      <c r="T24" s="36"/>
      <c r="U24" s="36">
        <v>0</v>
      </c>
      <c r="V24" s="33">
        <v>-10.037134575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16.746200000000009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3.9060000000000001</v>
      </c>
      <c r="I25" s="104">
        <v>3.9060000000000001</v>
      </c>
      <c r="J25" s="105"/>
      <c r="K25" s="104"/>
      <c r="L25" s="88">
        <f>SUM(O25:Z25)</f>
        <v>74.612860000000012</v>
      </c>
      <c r="M25" s="105"/>
      <c r="N25" s="105"/>
      <c r="O25" s="105">
        <v>51.196560000000005</v>
      </c>
      <c r="P25" s="105"/>
      <c r="Q25" s="105"/>
      <c r="R25" s="105"/>
      <c r="S25" s="105">
        <v>14.7735</v>
      </c>
      <c r="T25" s="105">
        <v>4.5052000000000003</v>
      </c>
      <c r="U25" s="105">
        <v>4.1375999999999999</v>
      </c>
      <c r="V25" s="105"/>
      <c r="W25" s="105"/>
      <c r="X25" s="105"/>
      <c r="Y25" s="105"/>
      <c r="Z25" s="104"/>
      <c r="AA25" s="88">
        <v>47.258233439999998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239.42399999999998</v>
      </c>
      <c r="AP25" s="89"/>
      <c r="AQ25" s="107">
        <f>C25+H25+L25+AA25+AB25+AN25+AO25+AP25</f>
        <v>365.20109344000002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367.02190818817917</v>
      </c>
      <c r="D26" s="108">
        <f t="shared" si="20"/>
        <v>315.95150208197941</v>
      </c>
      <c r="E26" s="46">
        <f t="shared" si="20"/>
        <v>33.046134574999996</v>
      </c>
      <c r="F26" s="46">
        <f t="shared" si="20"/>
        <v>0</v>
      </c>
      <c r="G26" s="46">
        <f t="shared" si="20"/>
        <v>18.0242715312</v>
      </c>
      <c r="H26" s="47">
        <f t="shared" si="20"/>
        <v>468.12429999999995</v>
      </c>
      <c r="I26" s="108">
        <f t="shared" si="20"/>
        <v>6.5099999999999394</v>
      </c>
      <c r="J26" s="46">
        <f t="shared" si="20"/>
        <v>349.93399999999997</v>
      </c>
      <c r="K26" s="109">
        <f t="shared" si="20"/>
        <v>111.6803</v>
      </c>
      <c r="L26" s="47">
        <f t="shared" si="20"/>
        <v>5688.4507458749977</v>
      </c>
      <c r="M26" s="46">
        <f t="shared" si="20"/>
        <v>0</v>
      </c>
      <c r="N26" s="46">
        <f t="shared" si="20"/>
        <v>-3.5527136788005009E-15</v>
      </c>
      <c r="O26" s="46">
        <f t="shared" si="20"/>
        <v>0</v>
      </c>
      <c r="P26" s="46">
        <f t="shared" si="20"/>
        <v>1251.375</v>
      </c>
      <c r="Q26" s="46">
        <f t="shared" si="20"/>
        <v>470.7976000000001</v>
      </c>
      <c r="R26" s="46">
        <f t="shared" si="20"/>
        <v>439.22609999999997</v>
      </c>
      <c r="S26" s="46">
        <f t="shared" si="20"/>
        <v>652.00380000000007</v>
      </c>
      <c r="T26" s="46">
        <f t="shared" si="20"/>
        <v>147.5453</v>
      </c>
      <c r="U26" s="46">
        <f t="shared" si="20"/>
        <v>2359.4664000000002</v>
      </c>
      <c r="V26" s="46">
        <f t="shared" si="20"/>
        <v>142.83614587499997</v>
      </c>
      <c r="W26" s="46">
        <f t="shared" si="20"/>
        <v>5.2549999999999955</v>
      </c>
      <c r="X26" s="46">
        <f t="shared" si="20"/>
        <v>185.48239999999998</v>
      </c>
      <c r="Y26" s="46">
        <f t="shared" si="20"/>
        <v>3.1529999999999996</v>
      </c>
      <c r="Z26" s="109">
        <f t="shared" si="20"/>
        <v>31.310000000000002</v>
      </c>
      <c r="AA26" s="47">
        <f t="shared" si="20"/>
        <v>1339.2414707231999</v>
      </c>
      <c r="AB26" s="45">
        <f t="shared" si="20"/>
        <v>96.284720801117047</v>
      </c>
      <c r="AC26" s="110">
        <f t="shared" si="20"/>
        <v>0</v>
      </c>
      <c r="AD26" s="110">
        <f t="shared" si="20"/>
        <v>0</v>
      </c>
      <c r="AE26" s="110">
        <f t="shared" si="20"/>
        <v>91.938560801117035</v>
      </c>
      <c r="AF26" s="110">
        <f t="shared" si="20"/>
        <v>0</v>
      </c>
      <c r="AG26" s="110">
        <f t="shared" si="20"/>
        <v>0</v>
      </c>
      <c r="AH26" s="110">
        <f t="shared" si="20"/>
        <v>4.2028799999999995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1435.34</v>
      </c>
      <c r="AP26" s="45">
        <f t="shared" si="20"/>
        <v>0</v>
      </c>
      <c r="AQ26" s="48">
        <f>C26+H26+L26+AA26+AB26+AN26+AO26+AP26</f>
        <v>9394.4631455874933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219.94539999999998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185.48239999999998</v>
      </c>
      <c r="Y27" s="54">
        <f t="shared" si="23"/>
        <v>3.1529999999999996</v>
      </c>
      <c r="Z27" s="55">
        <f t="shared" si="23"/>
        <v>31.310000000000002</v>
      </c>
      <c r="AA27" s="56">
        <f t="shared" si="23"/>
        <v>466.52966183999996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686.47506183999997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219.94539999999998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185.48239999999998</v>
      </c>
      <c r="Y28" s="97">
        <f>Y26</f>
        <v>3.1529999999999996</v>
      </c>
      <c r="Z28" s="98">
        <f>Z26</f>
        <v>31.310000000000002</v>
      </c>
      <c r="AA28" s="115">
        <v>466.52966183999996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686.47506183999997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367.59052161811906</v>
      </c>
      <c r="D29" s="53">
        <f t="shared" si="25"/>
        <v>311.946760818119</v>
      </c>
      <c r="E29" s="54">
        <f t="shared" si="25"/>
        <v>37.658299999999997</v>
      </c>
      <c r="F29" s="55">
        <f t="shared" si="25"/>
        <v>0</v>
      </c>
      <c r="G29" s="55">
        <f t="shared" si="25"/>
        <v>17.985460799999998</v>
      </c>
      <c r="H29" s="56">
        <f t="shared" si="25"/>
        <v>472.43108400000006</v>
      </c>
      <c r="I29" s="53">
        <f t="shared" si="25"/>
        <v>0</v>
      </c>
      <c r="J29" s="53">
        <f t="shared" si="25"/>
        <v>360.88900000000001</v>
      </c>
      <c r="K29" s="53">
        <f t="shared" si="25"/>
        <v>111.542084</v>
      </c>
      <c r="L29" s="56">
        <f t="shared" si="25"/>
        <v>5399.7703606756513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1251.3094321698111</v>
      </c>
      <c r="Q29" s="54">
        <f t="shared" si="25"/>
        <v>457.07479999999998</v>
      </c>
      <c r="R29" s="54">
        <f t="shared" si="25"/>
        <v>444.49286681083947</v>
      </c>
      <c r="S29" s="54">
        <f t="shared" si="25"/>
        <v>654.95850000000007</v>
      </c>
      <c r="T29" s="54">
        <f t="shared" si="25"/>
        <v>134.67081582000006</v>
      </c>
      <c r="U29" s="54">
        <f t="shared" si="25"/>
        <v>2313.3767999999995</v>
      </c>
      <c r="V29" s="54">
        <f t="shared" si="25"/>
        <v>142.836145875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872.72645591999992</v>
      </c>
      <c r="AB29" s="57">
        <f t="shared" si="25"/>
        <v>96.284720801117032</v>
      </c>
      <c r="AC29" s="58">
        <f t="shared" si="25"/>
        <v>0</v>
      </c>
      <c r="AD29" s="54">
        <f t="shared" si="25"/>
        <v>0</v>
      </c>
      <c r="AE29" s="54">
        <f t="shared" si="25"/>
        <v>91.938560801117035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4.2028799999999995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1437.576</v>
      </c>
      <c r="AP29" s="57">
        <f t="shared" si="25"/>
        <v>0</v>
      </c>
      <c r="AQ29" s="48">
        <f t="shared" si="25"/>
        <v>8646.3791430148867</v>
      </c>
    </row>
    <row r="30" spans="1:43" s="49" customFormat="1" ht="12.75" customHeight="1">
      <c r="A30" s="164" t="s">
        <v>43</v>
      </c>
      <c r="B30" s="117"/>
      <c r="C30" s="118">
        <f>SUM(C31:C44)</f>
        <v>89.836760818119018</v>
      </c>
      <c r="D30" s="120">
        <v>89.836760818118989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981.80829638945193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43.297934799151619</v>
      </c>
      <c r="R30" s="120">
        <f>SUM(R31:R44)</f>
        <v>0</v>
      </c>
      <c r="S30" s="120">
        <v>597.588075</v>
      </c>
      <c r="T30" s="120">
        <v>51.176272715071178</v>
      </c>
      <c r="U30" s="120">
        <v>192.9561917752292</v>
      </c>
      <c r="V30" s="120">
        <v>95.738822099999993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380.04752543999996</v>
      </c>
      <c r="AB30" s="123">
        <f t="shared" ref="AB30:AN30" si="31">SUM(AB31:AB44)</f>
        <v>71.902679999999989</v>
      </c>
      <c r="AC30" s="176">
        <f t="shared" si="31"/>
        <v>0</v>
      </c>
      <c r="AD30" s="120">
        <f t="shared" si="31"/>
        <v>0</v>
      </c>
      <c r="AE30" s="120">
        <f t="shared" si="31"/>
        <v>67.699799999999996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4.2028799999999995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568.71799999999996</v>
      </c>
      <c r="AP30" s="123">
        <f>SUM(AP31:AP44)</f>
        <v>0</v>
      </c>
      <c r="AQ30" s="59">
        <f t="shared" ref="AQ30" si="35">C30+H30+L30+AA30+AB30+AN30+AO30+AP30</f>
        <v>2092.3132626475708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67.121637282628967</v>
      </c>
      <c r="M31" s="127"/>
      <c r="N31" s="127"/>
      <c r="O31" s="127"/>
      <c r="P31" s="127"/>
      <c r="Q31" s="127">
        <v>1.3809976185465338</v>
      </c>
      <c r="R31" s="127"/>
      <c r="S31" s="127">
        <v>19.548524013604101</v>
      </c>
      <c r="T31" s="127">
        <v>0.39729526491362255</v>
      </c>
      <c r="U31" s="127">
        <v>29.308060354159458</v>
      </c>
      <c r="V31" s="127">
        <v>16.48676003140525</v>
      </c>
      <c r="W31" s="127"/>
      <c r="X31" s="127"/>
      <c r="Y31" s="127"/>
      <c r="Z31" s="128"/>
      <c r="AA31" s="70">
        <v>48.417315201631965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32.762799151864577</v>
      </c>
      <c r="AP31" s="131"/>
      <c r="AQ31" s="71">
        <f t="shared" si="24"/>
        <v>148.30175163612552</v>
      </c>
    </row>
    <row r="32" spans="1:43" ht="12.75" customHeight="1">
      <c r="A32" s="166" t="s">
        <v>110</v>
      </c>
      <c r="B32" s="133" t="s">
        <v>15</v>
      </c>
      <c r="C32" s="19">
        <f t="shared" si="36"/>
        <v>22.999539318832323</v>
      </c>
      <c r="D32" s="127">
        <v>22.999539318832323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225.216428914142</v>
      </c>
      <c r="M32" s="25"/>
      <c r="N32" s="25"/>
      <c r="O32" s="25"/>
      <c r="P32" s="127"/>
      <c r="Q32" s="127">
        <v>10.309106834294139</v>
      </c>
      <c r="R32" s="25"/>
      <c r="S32" s="127">
        <v>145.92916005250771</v>
      </c>
      <c r="T32" s="127">
        <v>9.598787478935348</v>
      </c>
      <c r="U32" s="127">
        <v>29.377629330946412</v>
      </c>
      <c r="V32" s="127">
        <v>30.001745217458392</v>
      </c>
      <c r="W32" s="25"/>
      <c r="X32" s="25"/>
      <c r="Y32" s="25"/>
      <c r="Z32" s="22"/>
      <c r="AA32" s="28">
        <v>129.89475950387816</v>
      </c>
      <c r="AB32" s="26">
        <f t="shared" si="39"/>
        <v>4.2028799999999995</v>
      </c>
      <c r="AC32" s="27"/>
      <c r="AD32" s="25"/>
      <c r="AE32" s="25">
        <v>0</v>
      </c>
      <c r="AF32" s="25"/>
      <c r="AG32" s="127"/>
      <c r="AH32" s="127">
        <v>4.2028799999999995</v>
      </c>
      <c r="AI32" s="25"/>
      <c r="AJ32" s="25"/>
      <c r="AK32" s="25"/>
      <c r="AL32" s="25"/>
      <c r="AM32" s="229"/>
      <c r="AN32" s="212"/>
      <c r="AO32" s="130">
        <v>129.56801580398238</v>
      </c>
      <c r="AP32" s="26"/>
      <c r="AQ32" s="29">
        <f t="shared" si="24"/>
        <v>511.88162354083488</v>
      </c>
    </row>
    <row r="33" spans="1:43" ht="12.75" customHeight="1">
      <c r="A33" s="166" t="s">
        <v>16</v>
      </c>
      <c r="B33" s="133" t="s">
        <v>17</v>
      </c>
      <c r="C33" s="19">
        <f t="shared" si="36"/>
        <v>8.0168556792470955</v>
      </c>
      <c r="D33" s="127">
        <v>8.0168556792470955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26.352737074962398</v>
      </c>
      <c r="M33" s="25"/>
      <c r="N33" s="25"/>
      <c r="O33" s="25"/>
      <c r="P33" s="127"/>
      <c r="Q33" s="127">
        <v>0.6640915883030527</v>
      </c>
      <c r="R33" s="25"/>
      <c r="S33" s="127">
        <v>9.4004581809764201</v>
      </c>
      <c r="T33" s="127">
        <v>10.283172077002266</v>
      </c>
      <c r="U33" s="127">
        <v>6.0050152286806595</v>
      </c>
      <c r="V33" s="127">
        <v>0</v>
      </c>
      <c r="W33" s="25"/>
      <c r="X33" s="25"/>
      <c r="Y33" s="25"/>
      <c r="Z33" s="22"/>
      <c r="AA33" s="28">
        <v>2.2757855073592794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14.509251813629037</v>
      </c>
      <c r="AP33" s="26"/>
      <c r="AQ33" s="29">
        <f t="shared" si="24"/>
        <v>51.154630075197808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6.9253485527131016</v>
      </c>
      <c r="M34" s="25"/>
      <c r="N34" s="25"/>
      <c r="O34" s="25"/>
      <c r="P34" s="127"/>
      <c r="Q34" s="127">
        <v>0.38420945206282242</v>
      </c>
      <c r="R34" s="25"/>
      <c r="S34" s="127">
        <v>5.4386246573028956</v>
      </c>
      <c r="T34" s="127">
        <v>0.31188943565286131</v>
      </c>
      <c r="U34" s="127">
        <v>0.79062500769452315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67.699799999999996</v>
      </c>
      <c r="AC34" s="27"/>
      <c r="AD34" s="25"/>
      <c r="AE34" s="25">
        <v>67.699799999999996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24.181568484705121</v>
      </c>
      <c r="AP34" s="26"/>
      <c r="AQ34" s="29">
        <f t="shared" si="24"/>
        <v>98.806717037418224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7.5936965796772657</v>
      </c>
      <c r="M35" s="25"/>
      <c r="N35" s="25"/>
      <c r="O35" s="25"/>
      <c r="P35" s="127"/>
      <c r="Q35" s="127">
        <v>0.16068036436783151</v>
      </c>
      <c r="R35" s="25"/>
      <c r="S35" s="127">
        <v>2.2744890499268955</v>
      </c>
      <c r="T35" s="127">
        <v>1.1341434023740412E-2</v>
      </c>
      <c r="U35" s="127">
        <v>5.1471857313587979</v>
      </c>
      <c r="V35" s="127">
        <v>0</v>
      </c>
      <c r="W35" s="25"/>
      <c r="X35" s="25"/>
      <c r="Y35" s="25"/>
      <c r="Z35" s="22"/>
      <c r="AA35" s="28">
        <v>19.720530594964931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22.510181229170946</v>
      </c>
      <c r="AP35" s="26"/>
      <c r="AQ35" s="29">
        <f t="shared" si="24"/>
        <v>49.824408403813145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58.185725705270947</v>
      </c>
      <c r="M36" s="25"/>
      <c r="N36" s="25"/>
      <c r="O36" s="25"/>
      <c r="P36" s="127"/>
      <c r="Q36" s="127">
        <v>3.0227589468415603</v>
      </c>
      <c r="R36" s="25"/>
      <c r="S36" s="127">
        <v>42.788253264230939</v>
      </c>
      <c r="T36" s="127">
        <v>3.1748310157433477</v>
      </c>
      <c r="U36" s="127">
        <v>9.199882478455093</v>
      </c>
      <c r="V36" s="127">
        <v>0</v>
      </c>
      <c r="W36" s="25"/>
      <c r="X36" s="25"/>
      <c r="Y36" s="25"/>
      <c r="Z36" s="22"/>
      <c r="AA36" s="130">
        <v>59.24127602407561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95.219111036566161</v>
      </c>
      <c r="AP36" s="26"/>
      <c r="AQ36" s="29">
        <f t="shared" si="24"/>
        <v>212.64611276591273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10.681282714917558</v>
      </c>
      <c r="M37" s="25"/>
      <c r="N37" s="25"/>
      <c r="O37" s="25"/>
      <c r="P37" s="127"/>
      <c r="Q37" s="127">
        <v>0.22212090685337882</v>
      </c>
      <c r="R37" s="25"/>
      <c r="S37" s="127">
        <v>3.1442022949444235</v>
      </c>
      <c r="T37" s="127">
        <v>1.3572932766425534</v>
      </c>
      <c r="U37" s="127">
        <v>5.9576662364772028</v>
      </c>
      <c r="V37" s="127">
        <v>0</v>
      </c>
      <c r="W37" s="25"/>
      <c r="X37" s="25"/>
      <c r="Y37" s="25"/>
      <c r="Z37" s="22"/>
      <c r="AA37" s="28">
        <v>3.0097174429471036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27.223214478129485</v>
      </c>
      <c r="AP37" s="26"/>
      <c r="AQ37" s="29">
        <f t="shared" si="24"/>
        <v>40.914214635994142</v>
      </c>
    </row>
    <row r="38" spans="1:43" ht="12.75" customHeight="1">
      <c r="A38" s="166" t="s">
        <v>26</v>
      </c>
      <c r="B38" s="133" t="s">
        <v>27</v>
      </c>
      <c r="C38" s="19">
        <f t="shared" si="36"/>
        <v>55.470846936423634</v>
      </c>
      <c r="D38" s="127">
        <v>55.470846936423634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65.420021144429469</v>
      </c>
      <c r="M38" s="25"/>
      <c r="N38" s="25"/>
      <c r="O38" s="25"/>
      <c r="P38" s="127"/>
      <c r="Q38" s="127">
        <v>1.4855473923178315</v>
      </c>
      <c r="R38" s="25"/>
      <c r="S38" s="127">
        <v>21.028464120478528</v>
      </c>
      <c r="T38" s="127">
        <v>4.1738845973146432</v>
      </c>
      <c r="U38" s="127">
        <v>13.736501451877139</v>
      </c>
      <c r="V38" s="127">
        <v>24.995623582441329</v>
      </c>
      <c r="W38" s="25"/>
      <c r="X38" s="25"/>
      <c r="Y38" s="25"/>
      <c r="Z38" s="22"/>
      <c r="AA38" s="28">
        <v>39.156637133169845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41.82536347622603</v>
      </c>
      <c r="AP38" s="26"/>
      <c r="AQ38" s="29">
        <f t="shared" si="24"/>
        <v>201.87286869024899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371.40842595901296</v>
      </c>
      <c r="M39" s="25"/>
      <c r="N39" s="25"/>
      <c r="O39" s="25"/>
      <c r="P39" s="127"/>
      <c r="Q39" s="127">
        <v>23.64024059603063</v>
      </c>
      <c r="R39" s="25"/>
      <c r="S39" s="127">
        <v>334.63621136817432</v>
      </c>
      <c r="T39" s="127">
        <v>7.2062649222755573</v>
      </c>
      <c r="U39" s="127">
        <v>5.807464335480125</v>
      </c>
      <c r="V39" s="127">
        <v>0.11824473705228492</v>
      </c>
      <c r="W39" s="25"/>
      <c r="X39" s="25"/>
      <c r="Y39" s="25"/>
      <c r="Z39" s="22"/>
      <c r="AA39" s="28">
        <v>18.958770296302021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37.951451446113971</v>
      </c>
      <c r="AP39" s="26"/>
      <c r="AQ39" s="29">
        <f t="shared" si="24"/>
        <v>428.31864770142897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35.538219101473075</v>
      </c>
      <c r="M40" s="25"/>
      <c r="N40" s="25"/>
      <c r="O40" s="25"/>
      <c r="P40" s="127"/>
      <c r="Q40" s="127">
        <v>0.18623022335936684</v>
      </c>
      <c r="R40" s="25"/>
      <c r="S40" s="127">
        <v>2.63615660483977</v>
      </c>
      <c r="T40" s="127">
        <v>4.8767210875179474</v>
      </c>
      <c r="U40" s="127">
        <v>3.702662654113277</v>
      </c>
      <c r="V40" s="127">
        <v>24.136448531642717</v>
      </c>
      <c r="W40" s="25"/>
      <c r="X40" s="25"/>
      <c r="Y40" s="25"/>
      <c r="Z40" s="22"/>
      <c r="AA40" s="28">
        <v>6.8265020076659875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14.517206422018466</v>
      </c>
      <c r="AP40" s="26"/>
      <c r="AQ40" s="29">
        <f t="shared" si="24"/>
        <v>56.88192753115753</v>
      </c>
    </row>
    <row r="41" spans="1:43" ht="12.75" customHeight="1">
      <c r="A41" s="166" t="s">
        <v>32</v>
      </c>
      <c r="B41" s="133" t="s">
        <v>33</v>
      </c>
      <c r="C41" s="305">
        <f t="shared" si="36"/>
        <v>3.3495188836159508</v>
      </c>
      <c r="D41" s="304">
        <v>3.3495188836159508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44.674190375066168</v>
      </c>
      <c r="M41" s="25"/>
      <c r="N41" s="25"/>
      <c r="O41" s="25"/>
      <c r="P41" s="127"/>
      <c r="Q41" s="127">
        <v>0.44731247897294912</v>
      </c>
      <c r="R41" s="25"/>
      <c r="S41" s="127">
        <v>6.3318709745427633</v>
      </c>
      <c r="T41" s="127">
        <v>7.6490979414130829</v>
      </c>
      <c r="U41" s="127">
        <v>30.245908980137372</v>
      </c>
      <c r="V41" s="127">
        <v>0</v>
      </c>
      <c r="W41" s="25"/>
      <c r="X41" s="25"/>
      <c r="Y41" s="25"/>
      <c r="Z41" s="22"/>
      <c r="AA41" s="130">
        <v>34.063786332993267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83.537256663234842</v>
      </c>
      <c r="AP41" s="26"/>
      <c r="AQ41" s="29">
        <f t="shared" si="24"/>
        <v>165.62475225491022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4.0614973521225997</v>
      </c>
      <c r="M42" s="25"/>
      <c r="N42" s="25"/>
      <c r="O42" s="25"/>
      <c r="P42" s="127"/>
      <c r="Q42" s="127">
        <v>0.11542190919877313</v>
      </c>
      <c r="R42" s="25"/>
      <c r="S42" s="127">
        <v>1.6338391416221112</v>
      </c>
      <c r="T42" s="127">
        <v>0.91109360417821339</v>
      </c>
      <c r="U42" s="127">
        <v>1.4011426971235019</v>
      </c>
      <c r="V42" s="127">
        <v>0</v>
      </c>
      <c r="W42" s="25"/>
      <c r="X42" s="25"/>
      <c r="Y42" s="25"/>
      <c r="Z42" s="22"/>
      <c r="AA42" s="194">
        <v>1.881730018603524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8.4527157564719229</v>
      </c>
      <c r="AP42" s="26"/>
      <c r="AQ42" s="29">
        <f t="shared" si="24"/>
        <v>14.395943127198047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5.6569487188948919</v>
      </c>
      <c r="M43" s="25"/>
      <c r="N43" s="25"/>
      <c r="O43" s="25"/>
      <c r="P43" s="25"/>
      <c r="Q43" s="25">
        <v>0.19765095910865019</v>
      </c>
      <c r="R43" s="25"/>
      <c r="S43" s="25">
        <v>2.7978212768490285</v>
      </c>
      <c r="T43" s="25">
        <v>0.65967407903591579</v>
      </c>
      <c r="U43" s="25">
        <v>0.95080240390129522</v>
      </c>
      <c r="V43" s="25">
        <v>0</v>
      </c>
      <c r="W43" s="25">
        <v>1.0510000000000019</v>
      </c>
      <c r="X43" s="25"/>
      <c r="Y43" s="25"/>
      <c r="Z43" s="22"/>
      <c r="AA43" s="28">
        <v>16.600715376408242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18.364625995026326</v>
      </c>
      <c r="AP43" s="26"/>
      <c r="AQ43" s="29">
        <f t="shared" si="24"/>
        <v>40.622290090329457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52.972136914140549</v>
      </c>
      <c r="M44" s="76"/>
      <c r="N44" s="76"/>
      <c r="O44" s="76"/>
      <c r="P44" s="76"/>
      <c r="Q44" s="76">
        <v>1.0815655288940966</v>
      </c>
      <c r="R44" s="76"/>
      <c r="S44" s="76">
        <v>0</v>
      </c>
      <c r="T44" s="76">
        <v>0.56492650042207804</v>
      </c>
      <c r="U44" s="76">
        <v>51.325644884824378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18.095238242860685</v>
      </c>
      <c r="AP44" s="79"/>
      <c r="AQ44" s="82">
        <f>C44+H44+L44+AA44+AB44+AN44+AO44+AP44</f>
        <v>71.067375157001237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2845.3069148006507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1251.3094321698111</v>
      </c>
      <c r="Q45" s="307">
        <f t="shared" si="40"/>
        <v>0</v>
      </c>
      <c r="R45" s="307">
        <f t="shared" si="40"/>
        <v>444.49286681083947</v>
      </c>
      <c r="S45" s="307">
        <f t="shared" si="40"/>
        <v>21.6678</v>
      </c>
      <c r="T45" s="307">
        <f t="shared" si="40"/>
        <v>4.0200158200000002</v>
      </c>
      <c r="U45" s="307">
        <f>SUM(U46:U55)</f>
        <v>1123.8167999999998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1.9779999999999998</v>
      </c>
      <c r="AP45" s="311">
        <f t="shared" si="40"/>
        <v>0</v>
      </c>
      <c r="AQ45" s="314">
        <f t="shared" si="24"/>
        <v>2847.2849148006508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474.46440000000001</v>
      </c>
      <c r="M46" s="64"/>
      <c r="N46" s="64"/>
      <c r="O46" s="64"/>
      <c r="P46" s="64"/>
      <c r="Q46" s="64"/>
      <c r="R46" s="64"/>
      <c r="S46" s="64"/>
      <c r="T46" s="64"/>
      <c r="U46" s="64">
        <v>474.46440000000001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474.46440000000001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1347.9906154092378</v>
      </c>
      <c r="M48" s="25"/>
      <c r="N48" s="25"/>
      <c r="O48" s="25"/>
      <c r="P48" s="25">
        <v>1075.6405125721767</v>
      </c>
      <c r="Q48" s="25"/>
      <c r="R48" s="25"/>
      <c r="S48" s="25"/>
      <c r="T48" s="25">
        <v>4.0200158200000002</v>
      </c>
      <c r="U48" s="25">
        <v>268.33008701706092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1347.9906154092378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68.59880886075949</v>
      </c>
      <c r="M49" s="25"/>
      <c r="N49" s="25"/>
      <c r="O49" s="25"/>
      <c r="P49" s="25">
        <v>9.6023999999999976</v>
      </c>
      <c r="Q49" s="25"/>
      <c r="R49" s="25"/>
      <c r="S49" s="25"/>
      <c r="T49" s="25"/>
      <c r="U49" s="25">
        <v>58.996408860759495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68.59880886075949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40.799999999999997</v>
      </c>
      <c r="M50" s="25"/>
      <c r="N50" s="25"/>
      <c r="O50" s="25"/>
      <c r="P50" s="25"/>
      <c r="Q50" s="25"/>
      <c r="R50" s="135"/>
      <c r="S50" s="25"/>
      <c r="T50" s="25"/>
      <c r="U50" s="25">
        <v>40.799999999999997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1.9779999999999998</v>
      </c>
      <c r="AP50" s="26"/>
      <c r="AQ50" s="29">
        <f t="shared" si="24"/>
        <v>42.777999999999999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17.069014489606911</v>
      </c>
      <c r="M51" s="25"/>
      <c r="N51" s="25"/>
      <c r="O51" s="25"/>
      <c r="P51" s="25">
        <v>1.0087358490566036</v>
      </c>
      <c r="Q51" s="22"/>
      <c r="R51" s="25">
        <v>16.060278640550308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17.069014489606911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428.43258817028919</v>
      </c>
      <c r="M52" s="135"/>
      <c r="N52" s="135"/>
      <c r="O52" s="135"/>
      <c r="P52" s="127"/>
      <c r="Q52" s="127"/>
      <c r="R52" s="135">
        <v>428.43258817028919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428.43258817028919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163.53532729533123</v>
      </c>
      <c r="M53" s="135"/>
      <c r="N53" s="135"/>
      <c r="O53" s="135"/>
      <c r="P53" s="105">
        <v>62.944162499999997</v>
      </c>
      <c r="Q53" s="105"/>
      <c r="R53" s="135"/>
      <c r="S53" s="127"/>
      <c r="T53" s="135"/>
      <c r="U53" s="135">
        <v>100.59116479533124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163.53532729533123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12.412800000000001</v>
      </c>
      <c r="M54" s="135"/>
      <c r="N54" s="135"/>
      <c r="O54" s="135"/>
      <c r="P54" s="105"/>
      <c r="Q54" s="105"/>
      <c r="R54" s="135"/>
      <c r="S54" s="127"/>
      <c r="T54" s="135"/>
      <c r="U54" s="135">
        <v>12.412800000000001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12.412800000000001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292.00336057542626</v>
      </c>
      <c r="M55" s="76"/>
      <c r="N55" s="76"/>
      <c r="O55" s="76"/>
      <c r="P55" s="76">
        <v>102.11362124857789</v>
      </c>
      <c r="Q55" s="76"/>
      <c r="R55" s="76"/>
      <c r="S55" s="25">
        <v>21.6678</v>
      </c>
      <c r="T55" s="76"/>
      <c r="U55" s="76">
        <v>168.22193932684837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292.00336057542626</v>
      </c>
    </row>
    <row r="56" spans="1:43" s="49" customFormat="1" ht="12.75" customHeight="1">
      <c r="A56" s="168" t="s">
        <v>40</v>
      </c>
      <c r="B56" s="152"/>
      <c r="C56" s="142">
        <f t="shared" si="45"/>
        <v>277.75376080000001</v>
      </c>
      <c r="D56" s="146">
        <v>222.11</v>
      </c>
      <c r="E56" s="22">
        <v>37.658299999999997</v>
      </c>
      <c r="F56" s="144"/>
      <c r="G56" s="144">
        <v>17.985460799999998</v>
      </c>
      <c r="H56" s="145">
        <f t="shared" si="46"/>
        <v>462.06701300000003</v>
      </c>
      <c r="I56" s="146"/>
      <c r="J56" s="143">
        <v>356.19400000000002</v>
      </c>
      <c r="K56" s="144">
        <v>105.873013</v>
      </c>
      <c r="L56" s="145">
        <f t="shared" si="47"/>
        <v>873.76589696289693</v>
      </c>
      <c r="M56" s="143"/>
      <c r="N56" s="143"/>
      <c r="O56" s="143"/>
      <c r="P56" s="143">
        <v>0</v>
      </c>
      <c r="Q56" s="143">
        <v>407.96776228174298</v>
      </c>
      <c r="R56" s="143"/>
      <c r="S56" s="143">
        <v>0</v>
      </c>
      <c r="T56" s="143">
        <v>53.566849419777029</v>
      </c>
      <c r="U56" s="143">
        <v>365.1339614863769</v>
      </c>
      <c r="V56" s="143">
        <v>47.097323775</v>
      </c>
      <c r="W56" s="143"/>
      <c r="X56" s="143"/>
      <c r="Y56" s="143"/>
      <c r="Z56" s="144"/>
      <c r="AA56" s="145">
        <v>285.83261519999996</v>
      </c>
      <c r="AB56" s="147">
        <f t="shared" si="48"/>
        <v>24.334280801117046</v>
      </c>
      <c r="AC56" s="177"/>
      <c r="AD56" s="143"/>
      <c r="AE56" s="143">
        <v>24.238760801117046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457.95</v>
      </c>
      <c r="AP56" s="147"/>
      <c r="AQ56" s="91">
        <f t="shared" si="24"/>
        <v>2381.7035667640139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10.364071000000001</v>
      </c>
      <c r="I57" s="146">
        <f t="shared" si="49"/>
        <v>0</v>
      </c>
      <c r="J57" s="146">
        <f t="shared" si="49"/>
        <v>4.6950000000000003</v>
      </c>
      <c r="K57" s="146">
        <f t="shared" si="49"/>
        <v>5.6690710000000006</v>
      </c>
      <c r="L57" s="145">
        <f t="shared" si="49"/>
        <v>413.20231356539381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5.8091029191054133</v>
      </c>
      <c r="R57" s="143">
        <f t="shared" si="49"/>
        <v>0</v>
      </c>
      <c r="S57" s="143">
        <f t="shared" si="49"/>
        <v>35.702624999999998</v>
      </c>
      <c r="T57" s="143">
        <f t="shared" si="49"/>
        <v>25.90767786515184</v>
      </c>
      <c r="U57" s="143">
        <f t="shared" si="49"/>
        <v>345.78290778113654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206.84631528000003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361.88799999999998</v>
      </c>
      <c r="AP57" s="147">
        <f t="shared" si="49"/>
        <v>0</v>
      </c>
      <c r="AQ57" s="148">
        <f t="shared" si="24"/>
        <v>992.34845984539379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247.2255895003905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2.7833163471414912</v>
      </c>
      <c r="R58" s="143">
        <f t="shared" si="54"/>
        <v>0</v>
      </c>
      <c r="S58" s="143">
        <v>3.4831237252702425</v>
      </c>
      <c r="T58" s="143">
        <v>19.853687367685243</v>
      </c>
      <c r="U58" s="143">
        <v>221.10546206029352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90.644545783787549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259.44015912779327</v>
      </c>
      <c r="AP58" s="147">
        <f t="shared" ref="AP58" si="57">SUM(AP59:AP64)</f>
        <v>0</v>
      </c>
      <c r="AQ58" s="148">
        <f t="shared" si="24"/>
        <v>597.35805441197135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10.364071000000001</v>
      </c>
      <c r="I65" s="146"/>
      <c r="J65" s="146">
        <v>4.6950000000000003</v>
      </c>
      <c r="K65" s="146">
        <v>5.6690710000000006</v>
      </c>
      <c r="L65" s="78">
        <f>SUM(M65:Z65)</f>
        <v>165.97672406500331</v>
      </c>
      <c r="M65" s="76"/>
      <c r="N65" s="76"/>
      <c r="O65" s="76"/>
      <c r="P65" s="76"/>
      <c r="Q65" s="76">
        <v>3.0257865719639225</v>
      </c>
      <c r="R65" s="76"/>
      <c r="S65" s="143">
        <v>32.219501274729758</v>
      </c>
      <c r="T65" s="143">
        <v>6.0539904974665975</v>
      </c>
      <c r="U65" s="143">
        <v>124.67744572084302</v>
      </c>
      <c r="V65" s="76">
        <f>SUM(V66:V69)</f>
        <v>0</v>
      </c>
      <c r="W65" s="76"/>
      <c r="X65" s="76"/>
      <c r="Y65" s="76"/>
      <c r="Z65" s="77"/>
      <c r="AA65" s="145">
        <v>116.20176949621248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102.44784087220673</v>
      </c>
      <c r="AP65" s="79"/>
      <c r="AQ65" s="340">
        <f t="shared" si="24"/>
        <v>394.9904054334225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247.2216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247.2216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47.041999999999994</v>
      </c>
      <c r="AP70" s="100"/>
      <c r="AQ70" s="91">
        <f t="shared" si="24"/>
        <v>294.2636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38.465338957257245</v>
      </c>
      <c r="M71" s="76"/>
      <c r="N71" s="76"/>
      <c r="O71" s="76"/>
      <c r="P71" s="76"/>
      <c r="Q71" s="76"/>
      <c r="R71" s="76"/>
      <c r="S71" s="76"/>
      <c r="T71" s="76"/>
      <c r="U71" s="76">
        <v>38.465338957257245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38.465338957257245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-0.56861342993988728</v>
      </c>
      <c r="D72" s="108">
        <f t="shared" si="58"/>
        <v>4.0047412638604101</v>
      </c>
      <c r="E72" s="46">
        <f t="shared" si="58"/>
        <v>-4.6121654250000006</v>
      </c>
      <c r="F72" s="109">
        <f t="shared" si="58"/>
        <v>0</v>
      </c>
      <c r="G72" s="109">
        <f t="shared" si="58"/>
        <v>3.8810731200001669E-2</v>
      </c>
      <c r="H72" s="47">
        <f t="shared" si="58"/>
        <v>-4.306784000000107</v>
      </c>
      <c r="I72" s="108">
        <f t="shared" si="58"/>
        <v>6.5099999999999394</v>
      </c>
      <c r="J72" s="46">
        <f t="shared" si="58"/>
        <v>-10.955000000000041</v>
      </c>
      <c r="K72" s="109">
        <f t="shared" si="58"/>
        <v>0.13821599999999989</v>
      </c>
      <c r="L72" s="47">
        <f t="shared" si="58"/>
        <v>68.734985199346738</v>
      </c>
      <c r="M72" s="46">
        <f t="shared" si="58"/>
        <v>0</v>
      </c>
      <c r="N72" s="46">
        <f t="shared" ref="N72" si="59">N26-N27-N29</f>
        <v>-3.5527136788005009E-15</v>
      </c>
      <c r="O72" s="46">
        <f t="shared" si="58"/>
        <v>0</v>
      </c>
      <c r="P72" s="46">
        <f t="shared" si="58"/>
        <v>6.5567830188911103E-2</v>
      </c>
      <c r="Q72" s="46">
        <f t="shared" si="58"/>
        <v>13.72280000000012</v>
      </c>
      <c r="R72" s="46">
        <f t="shared" si="58"/>
        <v>-5.2667668108394992</v>
      </c>
      <c r="S72" s="46">
        <f t="shared" si="58"/>
        <v>-2.9547000000000025</v>
      </c>
      <c r="T72" s="46">
        <f t="shared" si="58"/>
        <v>12.874484179999939</v>
      </c>
      <c r="U72" s="46">
        <f t="shared" si="58"/>
        <v>46.089600000000701</v>
      </c>
      <c r="V72" s="46">
        <f t="shared" si="58"/>
        <v>0</v>
      </c>
      <c r="W72" s="46">
        <f t="shared" si="58"/>
        <v>4.2039999999999935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-1.4647036800056412E-2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-2.2360000000001037</v>
      </c>
      <c r="AP72" s="45">
        <f t="shared" si="58"/>
        <v>0</v>
      </c>
      <c r="AQ72" s="48">
        <f t="shared" si="24"/>
        <v>61.608940732606584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0.49722265642809915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1"/>
  <dimension ref="A1:AS76"/>
  <sheetViews>
    <sheetView zoomScale="80" zoomScaleNormal="80" workbookViewId="0">
      <pane xSplit="2" ySplit="1" topLeftCell="Q44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58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13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1203.306</v>
      </c>
      <c r="I2" s="10">
        <v>846.48599999999999</v>
      </c>
      <c r="J2" s="11">
        <v>356.82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2172.3020708875201</v>
      </c>
      <c r="AB2" s="13">
        <f>SUM(AC2:AM2)</f>
        <v>168.56703819009985</v>
      </c>
      <c r="AC2" s="14">
        <v>62.091999999999992</v>
      </c>
      <c r="AD2" s="11">
        <v>1.204</v>
      </c>
      <c r="AE2" s="11">
        <v>94.525038190099835</v>
      </c>
      <c r="AF2" s="11">
        <v>0</v>
      </c>
      <c r="AG2" s="11">
        <v>6.9968399999999997</v>
      </c>
      <c r="AH2" s="11">
        <v>3.60588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3544.1751090776202</v>
      </c>
    </row>
    <row r="3" spans="1:45" ht="12.75" customHeight="1">
      <c r="A3" s="17" t="s">
        <v>1</v>
      </c>
      <c r="B3" s="18"/>
      <c r="C3" s="19">
        <f>SUM(D3:G3)</f>
        <v>1801.9115423068333</v>
      </c>
      <c r="D3" s="20">
        <v>1733.6461445132334</v>
      </c>
      <c r="E3" s="22">
        <v>48.743600000000001</v>
      </c>
      <c r="F3" s="22"/>
      <c r="G3" s="22">
        <v>19.521797793600001</v>
      </c>
      <c r="H3" s="23">
        <f>SUM(I3:K3)</f>
        <v>0</v>
      </c>
      <c r="I3" s="24"/>
      <c r="J3" s="25"/>
      <c r="K3" s="22"/>
      <c r="L3" s="23">
        <f>SUM(M3:Z3)</f>
        <v>7075.4313293000005</v>
      </c>
      <c r="M3" s="24">
        <v>2197.5673999999999</v>
      </c>
      <c r="N3" s="24">
        <v>19.169999999999998</v>
      </c>
      <c r="O3" s="25">
        <v>0</v>
      </c>
      <c r="P3" s="25">
        <v>782.77499999999998</v>
      </c>
      <c r="Q3" s="25">
        <v>324.06920000000002</v>
      </c>
      <c r="R3" s="25">
        <v>378.13469999999995</v>
      </c>
      <c r="S3" s="25">
        <v>1311.8868</v>
      </c>
      <c r="T3" s="25">
        <v>114.88260000000001</v>
      </c>
      <c r="U3" s="25">
        <v>1698.4848</v>
      </c>
      <c r="V3" s="25">
        <v>71.032029299999991</v>
      </c>
      <c r="W3" s="25">
        <v>0</v>
      </c>
      <c r="X3" s="25">
        <v>127.85679999999999</v>
      </c>
      <c r="Y3" s="25">
        <v>2.1019999999999999</v>
      </c>
      <c r="Z3" s="22">
        <v>47.47</v>
      </c>
      <c r="AA3" s="23">
        <v>484.26442323599991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4.5579999999999998</v>
      </c>
      <c r="AP3" s="26"/>
      <c r="AQ3" s="29">
        <f t="shared" ref="AQ3:AQ20" si="0">C3+H3+L3+AA3+AB3+AN3+AO3+AP3</f>
        <v>9366.1652948428346</v>
      </c>
    </row>
    <row r="4" spans="1:45" ht="12.75" customHeight="1">
      <c r="A4" s="17" t="s">
        <v>2</v>
      </c>
      <c r="B4" s="18"/>
      <c r="C4" s="19">
        <f>SUM(D4:G4)</f>
        <v>12.839623075994862</v>
      </c>
      <c r="D4" s="20">
        <v>7.6677115271948608</v>
      </c>
      <c r="E4" s="21">
        <v>3.0571999999999999</v>
      </c>
      <c r="F4" s="22"/>
      <c r="G4" s="22">
        <v>2.1147115487999999</v>
      </c>
      <c r="H4" s="23">
        <f>SUM(I4:K4)</f>
        <v>5.7590000000000003</v>
      </c>
      <c r="I4" s="24"/>
      <c r="J4" s="25"/>
      <c r="K4" s="22">
        <v>5.7590000000000003</v>
      </c>
      <c r="L4" s="23">
        <f>SUM(M4:Z4)</f>
        <v>869.00389999999993</v>
      </c>
      <c r="M4" s="24">
        <v>0</v>
      </c>
      <c r="N4" s="24">
        <v>0</v>
      </c>
      <c r="O4" s="25"/>
      <c r="P4" s="25">
        <v>4.26</v>
      </c>
      <c r="Q4" s="25">
        <v>1.0556000000000001</v>
      </c>
      <c r="R4" s="25">
        <v>0</v>
      </c>
      <c r="S4" s="25">
        <v>745.5693</v>
      </c>
      <c r="T4" s="25">
        <v>6.7578000000000005</v>
      </c>
      <c r="U4" s="25">
        <v>32.066400000000002</v>
      </c>
      <c r="V4" s="25">
        <v>0</v>
      </c>
      <c r="W4" s="25">
        <v>60.957999999999998</v>
      </c>
      <c r="X4" s="25">
        <v>15.306799999999999</v>
      </c>
      <c r="Y4" s="25">
        <v>0</v>
      </c>
      <c r="Z4" s="22">
        <v>3.0300000000000002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15.651999999999999</v>
      </c>
      <c r="AP4" s="26"/>
      <c r="AQ4" s="29">
        <f t="shared" si="0"/>
        <v>903.25452307599483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160.5642</v>
      </c>
      <c r="M5" s="24"/>
      <c r="N5" s="24"/>
      <c r="O5" s="25"/>
      <c r="P5" s="25"/>
      <c r="Q5" s="25"/>
      <c r="R5" s="25"/>
      <c r="S5" s="25">
        <v>57.124200000000002</v>
      </c>
      <c r="T5" s="25"/>
      <c r="U5" s="25">
        <v>103.44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160.5642</v>
      </c>
    </row>
    <row r="6" spans="1:45" ht="12.75" customHeight="1" thickBot="1">
      <c r="A6" s="30" t="s">
        <v>4</v>
      </c>
      <c r="B6" s="31"/>
      <c r="C6" s="19">
        <f>SUM(D6:G6)</f>
        <v>127.99656043051648</v>
      </c>
      <c r="D6" s="32">
        <v>124.60031231691649</v>
      </c>
      <c r="E6" s="22">
        <v>1.5286</v>
      </c>
      <c r="F6" s="33"/>
      <c r="G6" s="33">
        <v>1.8676481136</v>
      </c>
      <c r="H6" s="34">
        <f>SUM(I6:K6)</f>
        <v>-137.30199999999999</v>
      </c>
      <c r="I6" s="35">
        <v>-141.732</v>
      </c>
      <c r="J6" s="35">
        <v>0</v>
      </c>
      <c r="K6" s="33">
        <v>4.43</v>
      </c>
      <c r="L6" s="34">
        <f>SUM(M6:Z6)</f>
        <v>-76.098299999999995</v>
      </c>
      <c r="M6" s="24">
        <v>-26.587599999999998</v>
      </c>
      <c r="N6" s="24">
        <v>9.5849999999999991</v>
      </c>
      <c r="O6" s="25"/>
      <c r="P6" s="25">
        <v>-8.52</v>
      </c>
      <c r="Q6" s="25">
        <v>-11.611600000000001</v>
      </c>
      <c r="R6" s="25">
        <v>12.639599999999998</v>
      </c>
      <c r="S6" s="25">
        <v>-45.305399999999999</v>
      </c>
      <c r="T6" s="25">
        <v>-1.1263000000000001</v>
      </c>
      <c r="U6" s="25">
        <v>-5.1719999999999997</v>
      </c>
      <c r="V6" s="25">
        <v>0</v>
      </c>
      <c r="W6" s="25">
        <v>0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-85.403739569483506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1917.0684796613548</v>
      </c>
      <c r="D7" s="57">
        <f t="shared" si="1"/>
        <v>1850.578745302955</v>
      </c>
      <c r="E7" s="54">
        <f t="shared" si="1"/>
        <v>47.214999999999996</v>
      </c>
      <c r="F7" s="54">
        <f t="shared" si="1"/>
        <v>0</v>
      </c>
      <c r="G7" s="54">
        <f t="shared" si="1"/>
        <v>19.274734358400003</v>
      </c>
      <c r="H7" s="56">
        <f t="shared" si="1"/>
        <v>1060.2450000000001</v>
      </c>
      <c r="I7" s="57">
        <f t="shared" si="1"/>
        <v>704.75400000000002</v>
      </c>
      <c r="J7" s="54">
        <f t="shared" si="1"/>
        <v>356.82</v>
      </c>
      <c r="K7" s="57">
        <f t="shared" si="1"/>
        <v>-1.3290000000000006</v>
      </c>
      <c r="L7" s="56">
        <f t="shared" si="1"/>
        <v>5969.7649293000013</v>
      </c>
      <c r="M7" s="57">
        <f t="shared" si="1"/>
        <v>2170.9798000000001</v>
      </c>
      <c r="N7" s="57">
        <f t="shared" ref="N7" si="2">N2+N3-N4-N5+N6</f>
        <v>28.754999999999995</v>
      </c>
      <c r="O7" s="54">
        <f t="shared" si="1"/>
        <v>0</v>
      </c>
      <c r="P7" s="54">
        <f t="shared" si="1"/>
        <v>769.995</v>
      </c>
      <c r="Q7" s="54">
        <f t="shared" si="1"/>
        <v>311.40199999999999</v>
      </c>
      <c r="R7" s="54">
        <f t="shared" si="1"/>
        <v>390.77429999999993</v>
      </c>
      <c r="S7" s="54">
        <f t="shared" si="1"/>
        <v>463.8879</v>
      </c>
      <c r="T7" s="54">
        <f t="shared" si="1"/>
        <v>106.99850000000001</v>
      </c>
      <c r="U7" s="54">
        <f t="shared" si="1"/>
        <v>1557.8063999999999</v>
      </c>
      <c r="V7" s="54">
        <f t="shared" si="1"/>
        <v>71.032029299999991</v>
      </c>
      <c r="W7" s="54">
        <f t="shared" si="1"/>
        <v>-60.957999999999998</v>
      </c>
      <c r="X7" s="54">
        <f t="shared" si="1"/>
        <v>112.55</v>
      </c>
      <c r="Y7" s="54">
        <f t="shared" si="1"/>
        <v>2.1019999999999999</v>
      </c>
      <c r="Z7" s="57">
        <f t="shared" si="1"/>
        <v>44.44</v>
      </c>
      <c r="AA7" s="56">
        <f t="shared" si="1"/>
        <v>2656.56649412352</v>
      </c>
      <c r="AB7" s="56">
        <f t="shared" si="1"/>
        <v>168.56703819009985</v>
      </c>
      <c r="AC7" s="57">
        <f t="shared" si="1"/>
        <v>62.091999999999992</v>
      </c>
      <c r="AD7" s="54">
        <f t="shared" si="1"/>
        <v>1.204</v>
      </c>
      <c r="AE7" s="54">
        <f t="shared" si="1"/>
        <v>94.525038190099835</v>
      </c>
      <c r="AF7" s="54">
        <f t="shared" ref="AF7" si="3">AF2+AF3-AF4-AF5+AF6</f>
        <v>0</v>
      </c>
      <c r="AG7" s="54">
        <f t="shared" si="1"/>
        <v>6.9968399999999997</v>
      </c>
      <c r="AH7" s="54">
        <f t="shared" si="1"/>
        <v>3.60588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-11.093999999999999</v>
      </c>
      <c r="AP7" s="182">
        <f t="shared" si="1"/>
        <v>0</v>
      </c>
      <c r="AQ7" s="111">
        <f t="shared" si="0"/>
        <v>11761.117941274975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1917.0684796613548</v>
      </c>
      <c r="D8" s="185">
        <f t="shared" si="6"/>
        <v>1850.578745302955</v>
      </c>
      <c r="E8" s="188">
        <f t="shared" si="6"/>
        <v>47.214999999999996</v>
      </c>
      <c r="F8" s="189">
        <f t="shared" si="6"/>
        <v>0</v>
      </c>
      <c r="G8" s="189">
        <f t="shared" si="6"/>
        <v>19.274734358400003</v>
      </c>
      <c r="H8" s="190">
        <f t="shared" si="6"/>
        <v>1060.2450000000001</v>
      </c>
      <c r="I8" s="185">
        <f t="shared" si="6"/>
        <v>704.75400000000002</v>
      </c>
      <c r="J8" s="188">
        <f t="shared" si="6"/>
        <v>356.82</v>
      </c>
      <c r="K8" s="185">
        <f t="shared" si="6"/>
        <v>-1.3290000000000006</v>
      </c>
      <c r="L8" s="190">
        <f t="shared" si="6"/>
        <v>5810.6729293000017</v>
      </c>
      <c r="M8" s="185">
        <f t="shared" si="6"/>
        <v>2170.9798000000001</v>
      </c>
      <c r="N8" s="185">
        <f t="shared" si="6"/>
        <v>28.754999999999995</v>
      </c>
      <c r="O8" s="188">
        <f t="shared" si="6"/>
        <v>0</v>
      </c>
      <c r="P8" s="188">
        <f t="shared" si="6"/>
        <v>769.995</v>
      </c>
      <c r="Q8" s="188">
        <f t="shared" si="6"/>
        <v>311.40199999999999</v>
      </c>
      <c r="R8" s="188">
        <f t="shared" si="6"/>
        <v>390.77429999999993</v>
      </c>
      <c r="S8" s="188">
        <f t="shared" si="6"/>
        <v>463.8879</v>
      </c>
      <c r="T8" s="188">
        <f t="shared" si="6"/>
        <v>106.99850000000001</v>
      </c>
      <c r="U8" s="188">
        <f t="shared" si="6"/>
        <v>1557.8063999999999</v>
      </c>
      <c r="V8" s="188">
        <f t="shared" si="6"/>
        <v>71.032029299999991</v>
      </c>
      <c r="W8" s="188">
        <f t="shared" si="6"/>
        <v>-60.957999999999998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2255.36692436352</v>
      </c>
      <c r="AB8" s="185">
        <f t="shared" si="6"/>
        <v>168.56703819009985</v>
      </c>
      <c r="AC8" s="185">
        <f t="shared" si="6"/>
        <v>62.091999999999992</v>
      </c>
      <c r="AD8" s="188">
        <f t="shared" si="6"/>
        <v>1.204</v>
      </c>
      <c r="AE8" s="188">
        <f t="shared" si="6"/>
        <v>94.525038190099835</v>
      </c>
      <c r="AF8" s="188">
        <f t="shared" si="6"/>
        <v>0</v>
      </c>
      <c r="AG8" s="188">
        <f t="shared" si="6"/>
        <v>6.9968399999999997</v>
      </c>
      <c r="AH8" s="188">
        <f t="shared" si="6"/>
        <v>3.60588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-11.093999999999999</v>
      </c>
      <c r="AP8" s="185">
        <f t="shared" si="6"/>
        <v>0</v>
      </c>
      <c r="AQ8" s="186">
        <f t="shared" si="0"/>
        <v>11200.826371514977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1489.8352508321657</v>
      </c>
      <c r="D9" s="53">
        <f t="shared" si="8"/>
        <v>1489.8352508321657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708.51300000000003</v>
      </c>
      <c r="I9" s="53">
        <f t="shared" si="8"/>
        <v>685.03800000000001</v>
      </c>
      <c r="J9" s="54">
        <f t="shared" si="8"/>
        <v>23.475000000000001</v>
      </c>
      <c r="K9" s="55">
        <f t="shared" si="8"/>
        <v>0</v>
      </c>
      <c r="L9" s="56">
        <f t="shared" si="8"/>
        <v>2828.4515800000004</v>
      </c>
      <c r="M9" s="54">
        <f t="shared" si="8"/>
        <v>2170.9798000000001</v>
      </c>
      <c r="N9" s="54">
        <f t="shared" ref="N9" si="9">SUM(N10:N14)</f>
        <v>28.754999999999999</v>
      </c>
      <c r="O9" s="54">
        <f t="shared" si="8"/>
        <v>3.8446799999999999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615.5625</v>
      </c>
      <c r="T9" s="54">
        <f t="shared" si="8"/>
        <v>0</v>
      </c>
      <c r="U9" s="54">
        <f t="shared" si="8"/>
        <v>9.3095999999999997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1323.7259508</v>
      </c>
      <c r="AB9" s="57">
        <f t="shared" si="8"/>
        <v>6.9968399999999997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6.9968399999999997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40.075999999999993</v>
      </c>
      <c r="AP9" s="57">
        <f t="shared" si="8"/>
        <v>0</v>
      </c>
      <c r="AQ9" s="59">
        <f t="shared" si="0"/>
        <v>6397.5986216321653</v>
      </c>
    </row>
    <row r="10" spans="1:45" ht="12.75" customHeight="1">
      <c r="A10" s="60" t="s">
        <v>220</v>
      </c>
      <c r="B10" s="61"/>
      <c r="C10" s="62">
        <f>SUM(D10:G10)</f>
        <v>1485.08449584</v>
      </c>
      <c r="D10" s="63">
        <v>1485.08449584</v>
      </c>
      <c r="E10" s="64"/>
      <c r="F10" s="65"/>
      <c r="G10" s="65"/>
      <c r="H10" s="66">
        <f>SUM(I10:K10)</f>
        <v>568.827</v>
      </c>
      <c r="I10" s="63">
        <v>545.35199999999998</v>
      </c>
      <c r="J10" s="64">
        <v>23.475000000000001</v>
      </c>
      <c r="K10" s="65"/>
      <c r="L10" s="66">
        <f>SUM(M10:Z10)</f>
        <v>624.87210000000005</v>
      </c>
      <c r="M10" s="64"/>
      <c r="N10" s="64"/>
      <c r="O10" s="64"/>
      <c r="P10" s="64"/>
      <c r="Q10" s="64"/>
      <c r="R10" s="64"/>
      <c r="S10" s="64">
        <v>615.5625</v>
      </c>
      <c r="T10" s="64"/>
      <c r="U10" s="64">
        <v>9.3095999999999997</v>
      </c>
      <c r="V10" s="64"/>
      <c r="W10" s="64"/>
      <c r="X10" s="64"/>
      <c r="Y10" s="64"/>
      <c r="Z10" s="65"/>
      <c r="AA10" s="66">
        <v>1288.9392384</v>
      </c>
      <c r="AB10" s="67">
        <f>SUM(AC10:AM10)</f>
        <v>6.9968399999999997</v>
      </c>
      <c r="AC10" s="68"/>
      <c r="AD10" s="64"/>
      <c r="AE10" s="64">
        <v>0</v>
      </c>
      <c r="AF10" s="64">
        <v>0</v>
      </c>
      <c r="AG10" s="64">
        <v>6.9968399999999997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3974.7196742400001</v>
      </c>
    </row>
    <row r="11" spans="1:45" ht="12.75" customHeight="1">
      <c r="A11" s="17" t="s">
        <v>221</v>
      </c>
      <c r="B11" s="18"/>
      <c r="C11" s="19">
        <f>SUM(D11:G11)</f>
        <v>4.7507549921655539</v>
      </c>
      <c r="D11" s="24">
        <v>4.7507549921655539</v>
      </c>
      <c r="E11" s="25"/>
      <c r="F11" s="22"/>
      <c r="G11" s="22"/>
      <c r="H11" s="23">
        <f>SUM(I11:K11)</f>
        <v>8.3699999999999992</v>
      </c>
      <c r="I11" s="24">
        <v>8.3699999999999992</v>
      </c>
      <c r="J11" s="25"/>
      <c r="K11" s="22"/>
      <c r="L11" s="23">
        <f>SUM(M11:Z11)</f>
        <v>3.8446799999999999</v>
      </c>
      <c r="M11" s="25"/>
      <c r="N11" s="25"/>
      <c r="O11" s="25">
        <v>3.8446799999999999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34.786712399999999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51.752147392165554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32.077999999999996</v>
      </c>
      <c r="AP12" s="26"/>
      <c r="AQ12" s="29">
        <f t="shared" si="0"/>
        <v>32.077999999999996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131.316</v>
      </c>
      <c r="I13" s="24">
        <v>131.316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131.316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2199.7348000000002</v>
      </c>
      <c r="M14" s="76">
        <v>2170.9798000000001</v>
      </c>
      <c r="N14" s="76">
        <v>28.754999999999999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7.9979999999999993</v>
      </c>
      <c r="AP14" s="79"/>
      <c r="AQ14" s="82">
        <f t="shared" si="0"/>
        <v>2207.7328000000002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126.255</v>
      </c>
      <c r="I15" s="85">
        <f t="shared" si="13"/>
        <v>0</v>
      </c>
      <c r="J15" s="86">
        <f t="shared" si="13"/>
        <v>0</v>
      </c>
      <c r="K15" s="87">
        <f t="shared" si="13"/>
        <v>126.255</v>
      </c>
      <c r="L15" s="88">
        <f t="shared" si="13"/>
        <v>2209.9420999999998</v>
      </c>
      <c r="M15" s="86">
        <f t="shared" si="13"/>
        <v>0</v>
      </c>
      <c r="N15" s="86">
        <f t="shared" si="13"/>
        <v>0</v>
      </c>
      <c r="O15" s="86">
        <f t="shared" si="13"/>
        <v>48.430900000000001</v>
      </c>
      <c r="P15" s="86">
        <f t="shared" si="13"/>
        <v>404.7</v>
      </c>
      <c r="Q15" s="86">
        <f t="shared" si="13"/>
        <v>89.726000000000013</v>
      </c>
      <c r="R15" s="86">
        <f t="shared" si="13"/>
        <v>66.357900000000001</v>
      </c>
      <c r="S15" s="86">
        <f t="shared" si="13"/>
        <v>761.32770000000005</v>
      </c>
      <c r="T15" s="86">
        <f t="shared" si="13"/>
        <v>45.052000000000007</v>
      </c>
      <c r="U15" s="86">
        <f t="shared" si="13"/>
        <v>733.38959999999997</v>
      </c>
      <c r="V15" s="86">
        <f t="shared" si="13"/>
        <v>0</v>
      </c>
      <c r="W15" s="86">
        <f t="shared" si="13"/>
        <v>60.957999999999998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1584.0339999999999</v>
      </c>
      <c r="AP15" s="89">
        <f t="shared" si="13"/>
        <v>0</v>
      </c>
      <c r="AQ15" s="91">
        <f t="shared" si="0"/>
        <v>3920.2311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1541.4639999999999</v>
      </c>
      <c r="AP16" s="67"/>
      <c r="AQ16" s="92">
        <f>C16+H16+L16+AA16+AO16+AP16</f>
        <v>1541.4639999999999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20.209999999999997</v>
      </c>
      <c r="AP17" s="26"/>
      <c r="AQ17" s="29">
        <f>C17+H17+L17+AA17+AO17+AP17</f>
        <v>20.209999999999997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22.36</v>
      </c>
      <c r="AP18" s="26"/>
      <c r="AQ18" s="29">
        <f t="shared" si="0"/>
        <v>22.36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126.255</v>
      </c>
      <c r="I19" s="24"/>
      <c r="J19" s="25"/>
      <c r="K19" s="22">
        <v>126.255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126.255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2209.9420999999998</v>
      </c>
      <c r="M20" s="76"/>
      <c r="N20" s="76"/>
      <c r="O20" s="76">
        <v>48.430900000000001</v>
      </c>
      <c r="P20" s="76">
        <v>404.7</v>
      </c>
      <c r="Q20" s="76">
        <v>89.726000000000013</v>
      </c>
      <c r="R20" s="76">
        <v>66.357900000000001</v>
      </c>
      <c r="S20" s="76">
        <v>761.32770000000005</v>
      </c>
      <c r="T20" s="76">
        <v>45.052000000000007</v>
      </c>
      <c r="U20" s="76">
        <v>733.38959999999997</v>
      </c>
      <c r="V20" s="76"/>
      <c r="W20" s="76">
        <v>60.957999999999998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2209.9420999999998</v>
      </c>
    </row>
    <row r="21" spans="1:43" ht="12.75" customHeight="1">
      <c r="A21" s="93" t="s">
        <v>7</v>
      </c>
      <c r="B21" s="94"/>
      <c r="C21" s="95">
        <f>SUM(C22:C24)</f>
        <v>8.4929600249999986</v>
      </c>
      <c r="D21" s="96">
        <f>SUM(D22:D24)</f>
        <v>-3.49125</v>
      </c>
      <c r="E21" s="97">
        <f>SUM(E22:E24)</f>
        <v>11.984210024999999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13.328739975000007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2.13</v>
      </c>
      <c r="Q21" s="97">
        <f t="shared" si="15"/>
        <v>28.501200000000004</v>
      </c>
      <c r="R21" s="97">
        <f t="shared" si="15"/>
        <v>-29.492399999999996</v>
      </c>
      <c r="S21" s="97">
        <f t="shared" si="15"/>
        <v>20.6829</v>
      </c>
      <c r="T21" s="97">
        <f t="shared" si="15"/>
        <v>0</v>
      </c>
      <c r="U21" s="97">
        <f t="shared" si="15"/>
        <v>0</v>
      </c>
      <c r="V21" s="97">
        <f t="shared" si="15"/>
        <v>-8.4929600250000004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-63.295999999999992</v>
      </c>
      <c r="AC21" s="101">
        <f t="shared" si="17"/>
        <v>-62.091999999999992</v>
      </c>
      <c r="AD21" s="97">
        <f t="shared" si="17"/>
        <v>-1.204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63.295999999999992</v>
      </c>
      <c r="AP21" s="100">
        <f t="shared" si="17"/>
        <v>0</v>
      </c>
      <c r="AQ21" s="102">
        <f t="shared" si="17"/>
        <v>21.821700000000007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-63.295999999999992</v>
      </c>
      <c r="AC22" s="68">
        <f>-AC2</f>
        <v>-62.091999999999992</v>
      </c>
      <c r="AD22" s="64">
        <f>-AD2</f>
        <v>-1.204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63.295999999999992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8.4929600249999986</v>
      </c>
      <c r="D24" s="191">
        <v>-3.49125</v>
      </c>
      <c r="E24" s="192">
        <f>-D24-V24</f>
        <v>11.984210024999999</v>
      </c>
      <c r="F24" s="33"/>
      <c r="G24" s="33">
        <v>0</v>
      </c>
      <c r="H24" s="34"/>
      <c r="I24" s="39"/>
      <c r="J24" s="36"/>
      <c r="K24" s="33"/>
      <c r="L24" s="34">
        <f>SUM(N24:Z24)</f>
        <v>13.328739975000007</v>
      </c>
      <c r="M24" s="36"/>
      <c r="N24" s="36">
        <v>0</v>
      </c>
      <c r="O24" s="36"/>
      <c r="P24" s="36">
        <v>2.13</v>
      </c>
      <c r="Q24" s="36">
        <v>28.501200000000004</v>
      </c>
      <c r="R24" s="36">
        <v>-29.492399999999996</v>
      </c>
      <c r="S24" s="36">
        <v>20.6829</v>
      </c>
      <c r="T24" s="36"/>
      <c r="U24" s="36">
        <v>0</v>
      </c>
      <c r="V24" s="33">
        <v>-8.4929600250000004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21.821700000000007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5.58</v>
      </c>
      <c r="I25" s="104">
        <v>5.58</v>
      </c>
      <c r="J25" s="105"/>
      <c r="K25" s="104"/>
      <c r="L25" s="88">
        <f>SUM(O25:Z25)</f>
        <v>65.047820000000016</v>
      </c>
      <c r="M25" s="105"/>
      <c r="N25" s="105"/>
      <c r="O25" s="105">
        <v>44.586220000000004</v>
      </c>
      <c r="P25" s="105"/>
      <c r="Q25" s="105"/>
      <c r="R25" s="105"/>
      <c r="S25" s="105">
        <v>11.8188</v>
      </c>
      <c r="T25" s="105">
        <v>4.5052000000000003</v>
      </c>
      <c r="U25" s="105">
        <v>4.1375999999999999</v>
      </c>
      <c r="V25" s="105"/>
      <c r="W25" s="105"/>
      <c r="X25" s="105"/>
      <c r="Y25" s="105"/>
      <c r="Z25" s="104"/>
      <c r="AA25" s="88">
        <v>60.139009919999992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235.46799999999999</v>
      </c>
      <c r="AP25" s="89"/>
      <c r="AQ25" s="107">
        <f>C25+H25+L25+AA25+AB25+AN25+AO25+AP25</f>
        <v>366.23482992000004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435.7261888541891</v>
      </c>
      <c r="D26" s="108">
        <f t="shared" si="20"/>
        <v>357.25224447078932</v>
      </c>
      <c r="E26" s="46">
        <f t="shared" si="20"/>
        <v>59.199210024999999</v>
      </c>
      <c r="F26" s="46">
        <f t="shared" si="20"/>
        <v>0</v>
      </c>
      <c r="G26" s="46">
        <f t="shared" si="20"/>
        <v>19.274734358400003</v>
      </c>
      <c r="H26" s="47">
        <f t="shared" si="20"/>
        <v>472.4070000000001</v>
      </c>
      <c r="I26" s="108">
        <f t="shared" si="20"/>
        <v>14.136000000000008</v>
      </c>
      <c r="J26" s="46">
        <f t="shared" si="20"/>
        <v>333.34499999999997</v>
      </c>
      <c r="K26" s="109">
        <f t="shared" si="20"/>
        <v>124.92599999999999</v>
      </c>
      <c r="L26" s="47">
        <f t="shared" si="20"/>
        <v>5299.5363692750007</v>
      </c>
      <c r="M26" s="46">
        <f t="shared" si="20"/>
        <v>0</v>
      </c>
      <c r="N26" s="46">
        <f t="shared" si="20"/>
        <v>-3.5527136788005009E-15</v>
      </c>
      <c r="O26" s="46">
        <f t="shared" si="20"/>
        <v>0</v>
      </c>
      <c r="P26" s="46">
        <f t="shared" si="20"/>
        <v>1176.825</v>
      </c>
      <c r="Q26" s="46">
        <f t="shared" si="20"/>
        <v>429.62919999999997</v>
      </c>
      <c r="R26" s="46">
        <f t="shared" si="20"/>
        <v>427.63979999999992</v>
      </c>
      <c r="S26" s="46">
        <f t="shared" si="20"/>
        <v>618.5172</v>
      </c>
      <c r="T26" s="46">
        <f t="shared" si="20"/>
        <v>147.5453</v>
      </c>
      <c r="U26" s="46">
        <f t="shared" si="20"/>
        <v>2277.7487999999998</v>
      </c>
      <c r="V26" s="46">
        <f t="shared" si="20"/>
        <v>62.539069274999989</v>
      </c>
      <c r="W26" s="46">
        <f t="shared" si="20"/>
        <v>0</v>
      </c>
      <c r="X26" s="46">
        <f t="shared" si="20"/>
        <v>112.55</v>
      </c>
      <c r="Y26" s="46">
        <f t="shared" si="20"/>
        <v>2.1019999999999999</v>
      </c>
      <c r="Z26" s="109">
        <f t="shared" si="20"/>
        <v>44.44</v>
      </c>
      <c r="AA26" s="47">
        <f t="shared" si="20"/>
        <v>1272.70153340352</v>
      </c>
      <c r="AB26" s="45">
        <f t="shared" si="20"/>
        <v>98.274198190099867</v>
      </c>
      <c r="AC26" s="110">
        <f t="shared" si="20"/>
        <v>0</v>
      </c>
      <c r="AD26" s="110">
        <f t="shared" si="20"/>
        <v>0</v>
      </c>
      <c r="AE26" s="110">
        <f t="shared" si="20"/>
        <v>94.525038190099835</v>
      </c>
      <c r="AF26" s="110">
        <f t="shared" si="20"/>
        <v>0</v>
      </c>
      <c r="AG26" s="110">
        <f t="shared" si="20"/>
        <v>0</v>
      </c>
      <c r="AH26" s="110">
        <f t="shared" si="20"/>
        <v>3.60588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1360.6919999999998</v>
      </c>
      <c r="AP26" s="45">
        <f t="shared" si="20"/>
        <v>0</v>
      </c>
      <c r="AQ26" s="48">
        <f>C26+H26+L26+AA26+AB26+AN26+AO26+AP26</f>
        <v>8939.3372897228091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159.09199999999998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112.55</v>
      </c>
      <c r="Y27" s="54">
        <f t="shared" si="23"/>
        <v>2.1019999999999999</v>
      </c>
      <c r="Z27" s="55">
        <f t="shared" si="23"/>
        <v>44.44</v>
      </c>
      <c r="AA27" s="56">
        <f t="shared" si="23"/>
        <v>401.19956975999997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560.2915697599999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159.09199999999998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112.55</v>
      </c>
      <c r="Y28" s="97">
        <f>Y26</f>
        <v>2.1019999999999999</v>
      </c>
      <c r="Z28" s="98">
        <f>Z26</f>
        <v>44.44</v>
      </c>
      <c r="AA28" s="115">
        <v>401.19956975999997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560.2915697599999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487.47427023211998</v>
      </c>
      <c r="D29" s="53">
        <f t="shared" si="25"/>
        <v>399.45350463211992</v>
      </c>
      <c r="E29" s="54">
        <f t="shared" si="25"/>
        <v>68.615399999999994</v>
      </c>
      <c r="F29" s="55">
        <f t="shared" si="25"/>
        <v>0</v>
      </c>
      <c r="G29" s="55">
        <f t="shared" si="25"/>
        <v>19.4053656</v>
      </c>
      <c r="H29" s="56">
        <f t="shared" si="25"/>
        <v>498.773618</v>
      </c>
      <c r="I29" s="53">
        <f t="shared" si="25"/>
        <v>0</v>
      </c>
      <c r="J29" s="53">
        <f t="shared" si="25"/>
        <v>374.03499999999997</v>
      </c>
      <c r="K29" s="53">
        <f t="shared" si="25"/>
        <v>124.73861799999999</v>
      </c>
      <c r="L29" s="56">
        <f t="shared" si="25"/>
        <v>5015.2509923094585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1170.3787840754715</v>
      </c>
      <c r="Q29" s="54">
        <f t="shared" si="25"/>
        <v>421.18440000000004</v>
      </c>
      <c r="R29" s="54">
        <f t="shared" si="25"/>
        <v>369.70855395898707</v>
      </c>
      <c r="S29" s="54">
        <f t="shared" si="25"/>
        <v>617.53230000000008</v>
      </c>
      <c r="T29" s="54">
        <f t="shared" si="25"/>
        <v>137.62888500000003</v>
      </c>
      <c r="U29" s="54">
        <f t="shared" si="25"/>
        <v>2235.2280000000001</v>
      </c>
      <c r="V29" s="54">
        <f t="shared" si="25"/>
        <v>62.539069274999996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871.49868960000003</v>
      </c>
      <c r="AB29" s="57">
        <f t="shared" si="25"/>
        <v>98.274198190099824</v>
      </c>
      <c r="AC29" s="58">
        <f t="shared" si="25"/>
        <v>0</v>
      </c>
      <c r="AD29" s="54">
        <f t="shared" si="25"/>
        <v>0</v>
      </c>
      <c r="AE29" s="54">
        <f t="shared" si="25"/>
        <v>94.525038190099835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3.60588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1363.3579999999999</v>
      </c>
      <c r="AP29" s="57">
        <f t="shared" si="25"/>
        <v>0</v>
      </c>
      <c r="AQ29" s="48">
        <f t="shared" si="25"/>
        <v>8334.629768331677</v>
      </c>
    </row>
    <row r="30" spans="1:43" s="49" customFormat="1" ht="12.75" customHeight="1">
      <c r="A30" s="164" t="s">
        <v>43</v>
      </c>
      <c r="B30" s="117"/>
      <c r="C30" s="118">
        <f>SUM(C31:C44)</f>
        <v>119.48850463211993</v>
      </c>
      <c r="D30" s="120">
        <v>119.48850463211991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865.22822056777386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42.943193831185525</v>
      </c>
      <c r="R30" s="120">
        <f>SUM(R31:R44)</f>
        <v>0</v>
      </c>
      <c r="S30" s="120">
        <v>545.14215000000002</v>
      </c>
      <c r="T30" s="120">
        <v>53.268671027833129</v>
      </c>
      <c r="U30" s="120">
        <v>187.30719105875525</v>
      </c>
      <c r="V30" s="120">
        <v>35.516014649999995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373.04710344</v>
      </c>
      <c r="AB30" s="123">
        <f t="shared" ref="AB30:AN30" si="31">SUM(AB31:AB44)</f>
        <v>71.28179999999999</v>
      </c>
      <c r="AC30" s="176">
        <f t="shared" si="31"/>
        <v>0</v>
      </c>
      <c r="AD30" s="120">
        <f t="shared" si="31"/>
        <v>0</v>
      </c>
      <c r="AE30" s="120">
        <f t="shared" si="31"/>
        <v>67.675919999999991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3.60588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531.65199999999993</v>
      </c>
      <c r="AP30" s="123">
        <f>SUM(AP31:AP44)</f>
        <v>0</v>
      </c>
      <c r="AQ30" s="59">
        <f t="shared" ref="AQ30" si="35">C30+H30+L30+AA30+AB30+AN30+AO30+AP30</f>
        <v>1960.6976286398935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54.333157426579184</v>
      </c>
      <c r="M31" s="127"/>
      <c r="N31" s="127"/>
      <c r="O31" s="127"/>
      <c r="P31" s="127"/>
      <c r="Q31" s="127">
        <v>1.3709264638140841</v>
      </c>
      <c r="R31" s="127"/>
      <c r="S31" s="127">
        <v>17.832893352336004</v>
      </c>
      <c r="T31" s="127">
        <v>0.41391261504515553</v>
      </c>
      <c r="U31" s="127">
        <v>28.599368854701346</v>
      </c>
      <c r="V31" s="127">
        <v>6.1160561406825931</v>
      </c>
      <c r="W31" s="127"/>
      <c r="X31" s="127"/>
      <c r="Y31" s="127"/>
      <c r="Z31" s="128"/>
      <c r="AA31" s="70">
        <v>41.32895981780144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30.603981851480921</v>
      </c>
      <c r="AP31" s="131"/>
      <c r="AQ31" s="71">
        <f t="shared" si="24"/>
        <v>126.26609909586155</v>
      </c>
    </row>
    <row r="32" spans="1:43" ht="12.75" customHeight="1">
      <c r="A32" s="166" t="s">
        <v>110</v>
      </c>
      <c r="B32" s="133" t="s">
        <v>15</v>
      </c>
      <c r="C32" s="19">
        <f t="shared" si="36"/>
        <v>30.590824239520508</v>
      </c>
      <c r="D32" s="127">
        <v>30.590824239520508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193.15315683478198</v>
      </c>
      <c r="M32" s="25"/>
      <c r="N32" s="25"/>
      <c r="O32" s="25"/>
      <c r="P32" s="127"/>
      <c r="Q32" s="127">
        <v>10.233925958753742</v>
      </c>
      <c r="R32" s="25"/>
      <c r="S32" s="127">
        <v>133.12202734085375</v>
      </c>
      <c r="T32" s="127">
        <v>10.000268257746852</v>
      </c>
      <c r="U32" s="127">
        <v>28.66725559998341</v>
      </c>
      <c r="V32" s="127">
        <v>11.129679677444242</v>
      </c>
      <c r="W32" s="25"/>
      <c r="X32" s="25"/>
      <c r="Y32" s="25"/>
      <c r="Z32" s="22"/>
      <c r="AA32" s="28">
        <v>125.63783774455793</v>
      </c>
      <c r="AB32" s="26">
        <f t="shared" si="39"/>
        <v>3.60588</v>
      </c>
      <c r="AC32" s="27"/>
      <c r="AD32" s="25"/>
      <c r="AE32" s="25">
        <v>0</v>
      </c>
      <c r="AF32" s="25"/>
      <c r="AG32" s="127"/>
      <c r="AH32" s="127">
        <v>3.60588</v>
      </c>
      <c r="AI32" s="25"/>
      <c r="AJ32" s="25"/>
      <c r="AK32" s="25"/>
      <c r="AL32" s="25"/>
      <c r="AM32" s="229"/>
      <c r="AN32" s="212"/>
      <c r="AO32" s="130">
        <v>121.0304768471469</v>
      </c>
      <c r="AP32" s="26"/>
      <c r="AQ32" s="29">
        <f t="shared" si="24"/>
        <v>474.01817566600732</v>
      </c>
    </row>
    <row r="33" spans="1:43" ht="12.75" customHeight="1">
      <c r="A33" s="166" t="s">
        <v>16</v>
      </c>
      <c r="B33" s="133" t="s">
        <v>17</v>
      </c>
      <c r="C33" s="19">
        <f t="shared" si="36"/>
        <v>10.662918923625661</v>
      </c>
      <c r="D33" s="127">
        <v>10.662918923625661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25.807784853009011</v>
      </c>
      <c r="M33" s="25"/>
      <c r="N33" s="25"/>
      <c r="O33" s="25"/>
      <c r="P33" s="127"/>
      <c r="Q33" s="127">
        <v>0.65924858998611324</v>
      </c>
      <c r="R33" s="25"/>
      <c r="S33" s="127">
        <v>8.5754488721391802</v>
      </c>
      <c r="T33" s="127">
        <v>10.713278061032812</v>
      </c>
      <c r="U33" s="127">
        <v>5.8598093298509024</v>
      </c>
      <c r="V33" s="127">
        <v>0</v>
      </c>
      <c r="W33" s="25"/>
      <c r="X33" s="25"/>
      <c r="Y33" s="25"/>
      <c r="Z33" s="22"/>
      <c r="AA33" s="28">
        <v>1.9147421641653348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13.553203348853621</v>
      </c>
      <c r="AP33" s="26"/>
      <c r="AQ33" s="29">
        <f t="shared" si="24"/>
        <v>51.938649289653625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6.439165647268621</v>
      </c>
      <c r="M34" s="25"/>
      <c r="N34" s="25"/>
      <c r="O34" s="25"/>
      <c r="P34" s="127"/>
      <c r="Q34" s="127">
        <v>0.38140754075651118</v>
      </c>
      <c r="R34" s="25"/>
      <c r="S34" s="127">
        <v>4.9613164364518374</v>
      </c>
      <c r="T34" s="127">
        <v>0.32493458472025993</v>
      </c>
      <c r="U34" s="127">
        <v>0.77150708534001311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67.675919999999991</v>
      </c>
      <c r="AC34" s="27"/>
      <c r="AD34" s="25"/>
      <c r="AE34" s="25">
        <v>67.675919999999991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22.588188500497555</v>
      </c>
      <c r="AP34" s="26"/>
      <c r="AQ34" s="29">
        <f t="shared" si="24"/>
        <v>96.703274147766166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7.2689210085468368</v>
      </c>
      <c r="M35" s="25"/>
      <c r="N35" s="25"/>
      <c r="O35" s="25"/>
      <c r="P35" s="127"/>
      <c r="Q35" s="127">
        <v>0.15950857609659755</v>
      </c>
      <c r="R35" s="25"/>
      <c r="S35" s="127">
        <v>2.0748738181038924</v>
      </c>
      <c r="T35" s="127">
        <v>1.1815803080736724E-2</v>
      </c>
      <c r="U35" s="127">
        <v>5.0227228112656093</v>
      </c>
      <c r="V35" s="127">
        <v>0</v>
      </c>
      <c r="W35" s="25"/>
      <c r="X35" s="25"/>
      <c r="Y35" s="25"/>
      <c r="Z35" s="22"/>
      <c r="AA35" s="28">
        <v>16.591955308524032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21.026932852038918</v>
      </c>
      <c r="AP35" s="26"/>
      <c r="AQ35" s="29">
        <f t="shared" si="24"/>
        <v>44.887809169109786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54.318801239436425</v>
      </c>
      <c r="M36" s="25"/>
      <c r="N36" s="25"/>
      <c r="O36" s="25"/>
      <c r="P36" s="127"/>
      <c r="Q36" s="127">
        <v>3.0007149746697772</v>
      </c>
      <c r="R36" s="25"/>
      <c r="S36" s="127">
        <v>39.033041914712527</v>
      </c>
      <c r="T36" s="127">
        <v>3.307622124161234</v>
      </c>
      <c r="U36" s="127">
        <v>8.9774222258928855</v>
      </c>
      <c r="V36" s="127">
        <v>0</v>
      </c>
      <c r="W36" s="25"/>
      <c r="X36" s="25"/>
      <c r="Y36" s="25"/>
      <c r="Z36" s="22"/>
      <c r="AA36" s="130">
        <v>62.920904875585137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88.944901580894765</v>
      </c>
      <c r="AP36" s="26"/>
      <c r="AQ36" s="29">
        <f t="shared" si="24"/>
        <v>206.18460769591633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10.316428725646503</v>
      </c>
      <c r="M37" s="25"/>
      <c r="N37" s="25"/>
      <c r="O37" s="25"/>
      <c r="P37" s="127"/>
      <c r="Q37" s="127">
        <v>0.22050105321120755</v>
      </c>
      <c r="R37" s="25"/>
      <c r="S37" s="127">
        <v>2.8682587066365692</v>
      </c>
      <c r="T37" s="127">
        <v>1.4140636930079451</v>
      </c>
      <c r="U37" s="127">
        <v>5.8136052727907819</v>
      </c>
      <c r="V37" s="127">
        <v>0</v>
      </c>
      <c r="W37" s="25"/>
      <c r="X37" s="25"/>
      <c r="Y37" s="25"/>
      <c r="Z37" s="22"/>
      <c r="AA37" s="28">
        <v>3.1396436996622099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25.429413340594628</v>
      </c>
      <c r="AP37" s="26"/>
      <c r="AQ37" s="29">
        <f t="shared" si="24"/>
        <v>38.88548576590334</v>
      </c>
    </row>
    <row r="38" spans="1:43" ht="12.75" customHeight="1">
      <c r="A38" s="166" t="s">
        <v>26</v>
      </c>
      <c r="B38" s="133" t="s">
        <v>27</v>
      </c>
      <c r="C38" s="19">
        <f t="shared" si="36"/>
        <v>73.779692085399148</v>
      </c>
      <c r="D38" s="127">
        <v>73.779692085399148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47.683038365857612</v>
      </c>
      <c r="M38" s="25"/>
      <c r="N38" s="25"/>
      <c r="O38" s="25"/>
      <c r="P38" s="127"/>
      <c r="Q38" s="127">
        <v>1.4747137909781227</v>
      </c>
      <c r="R38" s="25"/>
      <c r="S38" s="127">
        <v>19.182949964045925</v>
      </c>
      <c r="T38" s="127">
        <v>4.3484623179357786</v>
      </c>
      <c r="U38" s="127">
        <v>13.404342254250205</v>
      </c>
      <c r="V38" s="127">
        <v>9.27257003864759</v>
      </c>
      <c r="W38" s="25"/>
      <c r="X38" s="25"/>
      <c r="Y38" s="25"/>
      <c r="Z38" s="22"/>
      <c r="AA38" s="28">
        <v>41.427638912732377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39.06939266162081</v>
      </c>
      <c r="AP38" s="26"/>
      <c r="AQ38" s="29">
        <f t="shared" si="24"/>
        <v>201.95976202560993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341.95406013668156</v>
      </c>
      <c r="M39" s="25"/>
      <c r="N39" s="25"/>
      <c r="O39" s="25"/>
      <c r="P39" s="127"/>
      <c r="Q39" s="127">
        <v>23.467840211151227</v>
      </c>
      <c r="R39" s="25"/>
      <c r="S39" s="127">
        <v>305.26764399222827</v>
      </c>
      <c r="T39" s="127">
        <v>7.50767558061822</v>
      </c>
      <c r="U39" s="127">
        <v>5.667035369583826</v>
      </c>
      <c r="V39" s="127">
        <v>4.386498310004118E-2</v>
      </c>
      <c r="W39" s="25"/>
      <c r="X39" s="25"/>
      <c r="Y39" s="25"/>
      <c r="Z39" s="22"/>
      <c r="AA39" s="28">
        <v>18.444116288438725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35.450741736398022</v>
      </c>
      <c r="AP39" s="26"/>
      <c r="AQ39" s="29">
        <f t="shared" si="24"/>
        <v>395.84891816151833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20.237341583148368</v>
      </c>
      <c r="M40" s="25"/>
      <c r="N40" s="25"/>
      <c r="O40" s="25"/>
      <c r="P40" s="127"/>
      <c r="Q40" s="127">
        <v>0.18487210849361868</v>
      </c>
      <c r="R40" s="25"/>
      <c r="S40" s="127">
        <v>2.4048004627586526</v>
      </c>
      <c r="T40" s="127">
        <v>5.0806957858389437</v>
      </c>
      <c r="U40" s="127">
        <v>3.613129415931629</v>
      </c>
      <c r="V40" s="127">
        <v>8.9538438101255231</v>
      </c>
      <c r="W40" s="25"/>
      <c r="X40" s="25"/>
      <c r="Y40" s="25"/>
      <c r="Z40" s="22"/>
      <c r="AA40" s="28">
        <v>5.7435075430304376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13.560633809531215</v>
      </c>
      <c r="AP40" s="26"/>
      <c r="AQ40" s="29">
        <f t="shared" si="24"/>
        <v>39.541482935710022</v>
      </c>
    </row>
    <row r="41" spans="1:43" ht="12.75" customHeight="1">
      <c r="A41" s="166" t="s">
        <v>32</v>
      </c>
      <c r="B41" s="133" t="s">
        <v>33</v>
      </c>
      <c r="C41" s="305">
        <f t="shared" si="36"/>
        <v>4.4550693835746165</v>
      </c>
      <c r="D41" s="304">
        <v>4.4550693835746165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43.703789648994558</v>
      </c>
      <c r="M41" s="25"/>
      <c r="N41" s="25"/>
      <c r="O41" s="25"/>
      <c r="P41" s="127"/>
      <c r="Q41" s="127">
        <v>0.4440503783516363</v>
      </c>
      <c r="R41" s="25"/>
      <c r="S41" s="127">
        <v>5.7761690719561916</v>
      </c>
      <c r="T41" s="127">
        <v>7.9690306209794626</v>
      </c>
      <c r="U41" s="127">
        <v>29.514539577707264</v>
      </c>
      <c r="V41" s="127">
        <v>0</v>
      </c>
      <c r="W41" s="25"/>
      <c r="X41" s="25"/>
      <c r="Y41" s="25"/>
      <c r="Z41" s="22"/>
      <c r="AA41" s="130">
        <v>28.659716722857329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78.032791856206345</v>
      </c>
      <c r="AP41" s="26"/>
      <c r="AQ41" s="29">
        <f t="shared" si="24"/>
        <v>154.85136761163284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3.9214924032683145</v>
      </c>
      <c r="M42" s="25"/>
      <c r="N42" s="25"/>
      <c r="O42" s="25"/>
      <c r="P42" s="127"/>
      <c r="Q42" s="127">
        <v>0.11458017573635118</v>
      </c>
      <c r="R42" s="25"/>
      <c r="S42" s="127">
        <v>1.4904490562634338</v>
      </c>
      <c r="T42" s="127">
        <v>0.94920118501364414</v>
      </c>
      <c r="U42" s="127">
        <v>1.3672619862548854</v>
      </c>
      <c r="V42" s="127">
        <v>0</v>
      </c>
      <c r="W42" s="25"/>
      <c r="X42" s="25"/>
      <c r="Y42" s="25"/>
      <c r="Z42" s="22"/>
      <c r="AA42" s="194">
        <v>1.5832018424164147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7.8957465876987287</v>
      </c>
      <c r="AP42" s="26"/>
      <c r="AQ42" s="29">
        <f t="shared" si="24"/>
        <v>13.400440833383458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5.414563573943453</v>
      </c>
      <c r="M43" s="25"/>
      <c r="N43" s="25"/>
      <c r="O43" s="25"/>
      <c r="P43" s="25"/>
      <c r="Q43" s="25">
        <v>0.19620955662868406</v>
      </c>
      <c r="R43" s="25"/>
      <c r="S43" s="25">
        <v>2.5522770115136999</v>
      </c>
      <c r="T43" s="25">
        <v>0.68726573721089979</v>
      </c>
      <c r="U43" s="25">
        <v>0.92781126859016727</v>
      </c>
      <c r="V43" s="25">
        <v>0</v>
      </c>
      <c r="W43" s="25">
        <v>1.0510000000000019</v>
      </c>
      <c r="X43" s="25"/>
      <c r="Y43" s="25"/>
      <c r="Z43" s="22"/>
      <c r="AA43" s="28">
        <v>25.654878520228607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17.154537927478472</v>
      </c>
      <c r="AP43" s="26"/>
      <c r="AQ43" s="29">
        <f t="shared" si="24"/>
        <v>48.223980021650533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50.676519120611395</v>
      </c>
      <c r="M44" s="76"/>
      <c r="N44" s="76"/>
      <c r="O44" s="76"/>
      <c r="P44" s="76"/>
      <c r="Q44" s="76">
        <v>1.034694452557845</v>
      </c>
      <c r="R44" s="76"/>
      <c r="S44" s="76">
        <v>0</v>
      </c>
      <c r="T44" s="76">
        <v>0.54044466144119874</v>
      </c>
      <c r="U44" s="76">
        <v>49.101380006612352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17.311057099559072</v>
      </c>
      <c r="AP44" s="79"/>
      <c r="AQ44" s="82">
        <f>C44+H44+L44+AA44+AB44+AN44+AO44+AP44</f>
        <v>67.987576220170467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2653.5741230344584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1170.3787840754715</v>
      </c>
      <c r="Q45" s="307">
        <f t="shared" si="40"/>
        <v>0</v>
      </c>
      <c r="R45" s="307">
        <f t="shared" si="40"/>
        <v>369.70855395898707</v>
      </c>
      <c r="S45" s="307">
        <f t="shared" si="40"/>
        <v>20.6829</v>
      </c>
      <c r="T45" s="307">
        <f t="shared" si="40"/>
        <v>4.7254849999999999</v>
      </c>
      <c r="U45" s="307">
        <f>SUM(U46:U55)</f>
        <v>1088.0783999999999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1.6339999999999999</v>
      </c>
      <c r="AP45" s="311">
        <f t="shared" si="40"/>
        <v>0</v>
      </c>
      <c r="AQ45" s="314">
        <f t="shared" si="24"/>
        <v>2655.2081230344584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433.27759999999989</v>
      </c>
      <c r="M46" s="64"/>
      <c r="N46" s="64"/>
      <c r="O46" s="64"/>
      <c r="P46" s="64"/>
      <c r="Q46" s="64"/>
      <c r="R46" s="64"/>
      <c r="S46" s="64"/>
      <c r="T46" s="64"/>
      <c r="U46" s="64">
        <v>433.27759999999989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433.27759999999989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1259.1550483184515</v>
      </c>
      <c r="M48" s="25"/>
      <c r="N48" s="25"/>
      <c r="O48" s="25"/>
      <c r="P48" s="25">
        <v>1004.4968696684444</v>
      </c>
      <c r="Q48" s="25"/>
      <c r="R48" s="25"/>
      <c r="S48" s="25"/>
      <c r="T48" s="25">
        <v>4.7254849999999999</v>
      </c>
      <c r="U48" s="25">
        <v>249.93269365000694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1259.1550483184515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70.370307848101262</v>
      </c>
      <c r="M49" s="25"/>
      <c r="N49" s="25"/>
      <c r="O49" s="25"/>
      <c r="P49" s="25">
        <v>8.4815999999999985</v>
      </c>
      <c r="Q49" s="25"/>
      <c r="R49" s="25"/>
      <c r="S49" s="25"/>
      <c r="T49" s="25"/>
      <c r="U49" s="25">
        <v>61.888707848101262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70.370307848101262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42.3</v>
      </c>
      <c r="M50" s="25"/>
      <c r="N50" s="25"/>
      <c r="O50" s="25"/>
      <c r="P50" s="25"/>
      <c r="Q50" s="25"/>
      <c r="R50" s="135"/>
      <c r="S50" s="25"/>
      <c r="T50" s="25"/>
      <c r="U50" s="25">
        <v>42.3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1.6339999999999999</v>
      </c>
      <c r="AP50" s="26"/>
      <c r="AQ50" s="29">
        <f t="shared" si="24"/>
        <v>43.933999999999997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16.245461939574479</v>
      </c>
      <c r="M51" s="25"/>
      <c r="N51" s="25"/>
      <c r="O51" s="25"/>
      <c r="P51" s="25">
        <v>0.86486037735849053</v>
      </c>
      <c r="Q51" s="22"/>
      <c r="R51" s="25">
        <v>15.38060156221599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16.245461939574479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354.32795239677108</v>
      </c>
      <c r="M52" s="135"/>
      <c r="N52" s="135"/>
      <c r="O52" s="135"/>
      <c r="P52" s="127"/>
      <c r="Q52" s="127"/>
      <c r="R52" s="135">
        <v>354.32795239677108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354.32795239677108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6.6714795000000002</v>
      </c>
      <c r="M53" s="135"/>
      <c r="N53" s="135"/>
      <c r="O53" s="135"/>
      <c r="P53" s="105">
        <v>6.6714795000000002</v>
      </c>
      <c r="Q53" s="105"/>
      <c r="R53" s="135"/>
      <c r="S53" s="127"/>
      <c r="T53" s="135"/>
      <c r="U53" s="135">
        <v>0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6.6714795000000002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12.412800000000001</v>
      </c>
      <c r="M54" s="135"/>
      <c r="N54" s="135"/>
      <c r="O54" s="135"/>
      <c r="P54" s="105"/>
      <c r="Q54" s="105"/>
      <c r="R54" s="135"/>
      <c r="S54" s="127"/>
      <c r="T54" s="135"/>
      <c r="U54" s="135">
        <v>12.412800000000001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12.412800000000001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458.81347303156048</v>
      </c>
      <c r="M55" s="76"/>
      <c r="N55" s="76"/>
      <c r="O55" s="76"/>
      <c r="P55" s="76">
        <v>149.86397452966864</v>
      </c>
      <c r="Q55" s="76"/>
      <c r="R55" s="76"/>
      <c r="S55" s="25">
        <v>20.6829</v>
      </c>
      <c r="T55" s="76"/>
      <c r="U55" s="76">
        <v>288.26659850189185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458.81347303156048</v>
      </c>
    </row>
    <row r="56" spans="1:43" s="49" customFormat="1" ht="12.75" customHeight="1">
      <c r="A56" s="168" t="s">
        <v>40</v>
      </c>
      <c r="B56" s="152"/>
      <c r="C56" s="142">
        <f t="shared" si="45"/>
        <v>367.98576560000004</v>
      </c>
      <c r="D56" s="146">
        <v>279.96500000000003</v>
      </c>
      <c r="E56" s="22">
        <v>68.615399999999994</v>
      </c>
      <c r="F56" s="144"/>
      <c r="G56" s="144">
        <v>19.4053656</v>
      </c>
      <c r="H56" s="145">
        <f t="shared" si="46"/>
        <v>483.78810199999998</v>
      </c>
      <c r="I56" s="146"/>
      <c r="J56" s="143">
        <v>364.64499999999998</v>
      </c>
      <c r="K56" s="144">
        <v>119.14310199999998</v>
      </c>
      <c r="L56" s="145">
        <f t="shared" si="47"/>
        <v>785.37311795995083</v>
      </c>
      <c r="M56" s="143"/>
      <c r="N56" s="143"/>
      <c r="O56" s="143"/>
      <c r="P56" s="143">
        <v>0</v>
      </c>
      <c r="Q56" s="143">
        <v>373.65295397866663</v>
      </c>
      <c r="R56" s="143"/>
      <c r="S56" s="143">
        <v>0</v>
      </c>
      <c r="T56" s="143">
        <v>56.015433257002456</v>
      </c>
      <c r="U56" s="143">
        <v>328.68167609928173</v>
      </c>
      <c r="V56" s="143">
        <v>27.023054625</v>
      </c>
      <c r="W56" s="143"/>
      <c r="X56" s="143"/>
      <c r="Y56" s="143"/>
      <c r="Z56" s="144"/>
      <c r="AA56" s="145">
        <v>302.71978703999997</v>
      </c>
      <c r="AB56" s="147">
        <f t="shared" si="48"/>
        <v>26.944638190099841</v>
      </c>
      <c r="AC56" s="177"/>
      <c r="AD56" s="143"/>
      <c r="AE56" s="143">
        <v>26.849118190099841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448.83399999999995</v>
      </c>
      <c r="AP56" s="147"/>
      <c r="AQ56" s="91">
        <f t="shared" si="24"/>
        <v>2415.6454107900504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14.985516000000001</v>
      </c>
      <c r="I57" s="146">
        <f t="shared" si="49"/>
        <v>0</v>
      </c>
      <c r="J57" s="146">
        <f t="shared" si="49"/>
        <v>9.39</v>
      </c>
      <c r="K57" s="146">
        <f t="shared" si="49"/>
        <v>5.5955160000000008</v>
      </c>
      <c r="L57" s="145">
        <f t="shared" si="49"/>
        <v>428.50279487237162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4.5882521901479247</v>
      </c>
      <c r="R57" s="143">
        <f t="shared" si="49"/>
        <v>0</v>
      </c>
      <c r="S57" s="143">
        <f t="shared" si="49"/>
        <v>51.707250000000002</v>
      </c>
      <c r="T57" s="143">
        <f t="shared" si="49"/>
        <v>23.619295715164437</v>
      </c>
      <c r="U57" s="143">
        <f t="shared" si="49"/>
        <v>348.58799696705927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195.73179912000001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336.26</v>
      </c>
      <c r="AP57" s="147">
        <f t="shared" si="49"/>
        <v>0</v>
      </c>
      <c r="AQ57" s="148">
        <f t="shared" si="24"/>
        <v>975.52786999237162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249.53537292331299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2.1983699554789609</v>
      </c>
      <c r="R58" s="143">
        <f t="shared" si="54"/>
        <v>0</v>
      </c>
      <c r="S58" s="143">
        <v>5.0445240159086273</v>
      </c>
      <c r="T58" s="143">
        <v>18.027441754322584</v>
      </c>
      <c r="U58" s="143">
        <v>224.26503719760282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85.773923517367209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241.06725812492198</v>
      </c>
      <c r="AP58" s="147">
        <f t="shared" ref="AP58" si="57">SUM(AP59:AP64)</f>
        <v>0</v>
      </c>
      <c r="AQ58" s="148">
        <f t="shared" si="24"/>
        <v>576.42431456560212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14.985516000000001</v>
      </c>
      <c r="I65" s="146"/>
      <c r="J65" s="146">
        <v>9.39</v>
      </c>
      <c r="K65" s="146">
        <v>5.5955160000000008</v>
      </c>
      <c r="L65" s="78">
        <f>SUM(M65:Z65)</f>
        <v>178.96742194905866</v>
      </c>
      <c r="M65" s="76"/>
      <c r="N65" s="76"/>
      <c r="O65" s="76"/>
      <c r="P65" s="76"/>
      <c r="Q65" s="76">
        <v>2.3898822346689643</v>
      </c>
      <c r="R65" s="76"/>
      <c r="S65" s="143">
        <v>46.662725984091374</v>
      </c>
      <c r="T65" s="143">
        <v>5.5918539608418518</v>
      </c>
      <c r="U65" s="143">
        <v>124.32295976945646</v>
      </c>
      <c r="V65" s="76">
        <f>SUM(V66:V69)</f>
        <v>0</v>
      </c>
      <c r="W65" s="76"/>
      <c r="X65" s="76"/>
      <c r="Y65" s="76"/>
      <c r="Z65" s="77"/>
      <c r="AA65" s="145">
        <v>109.9578756026328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95.192741875078028</v>
      </c>
      <c r="AP65" s="79"/>
      <c r="AQ65" s="340">
        <f t="shared" si="24"/>
        <v>399.10355542676945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238.94639999999998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238.94639999999998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44.977999999999994</v>
      </c>
      <c r="AP70" s="100"/>
      <c r="AQ70" s="91">
        <f t="shared" si="24"/>
        <v>283.92439999999999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43.626335874903631</v>
      </c>
      <c r="M71" s="76"/>
      <c r="N71" s="76"/>
      <c r="O71" s="76"/>
      <c r="P71" s="76"/>
      <c r="Q71" s="76"/>
      <c r="R71" s="76"/>
      <c r="S71" s="76"/>
      <c r="T71" s="76"/>
      <c r="U71" s="76">
        <v>43.626335874903631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43.626335874903631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-51.748081377930873</v>
      </c>
      <c r="D72" s="108">
        <f t="shared" si="58"/>
        <v>-42.201260161330595</v>
      </c>
      <c r="E72" s="46">
        <f t="shared" si="58"/>
        <v>-9.4161899749999947</v>
      </c>
      <c r="F72" s="109">
        <f t="shared" si="58"/>
        <v>0</v>
      </c>
      <c r="G72" s="109">
        <f t="shared" si="58"/>
        <v>-0.13063124159999617</v>
      </c>
      <c r="H72" s="47">
        <f t="shared" si="58"/>
        <v>-26.366617999999903</v>
      </c>
      <c r="I72" s="108">
        <f t="shared" si="58"/>
        <v>14.136000000000008</v>
      </c>
      <c r="J72" s="46">
        <f t="shared" si="58"/>
        <v>-40.69</v>
      </c>
      <c r="K72" s="109">
        <f t="shared" si="58"/>
        <v>0.18738199999999949</v>
      </c>
      <c r="L72" s="47">
        <f t="shared" si="58"/>
        <v>125.19337696554248</v>
      </c>
      <c r="M72" s="46">
        <f t="shared" si="58"/>
        <v>0</v>
      </c>
      <c r="N72" s="46">
        <f t="shared" ref="N72" si="59">N26-N27-N29</f>
        <v>-3.5527136788005009E-15</v>
      </c>
      <c r="O72" s="46">
        <f t="shared" si="58"/>
        <v>0</v>
      </c>
      <c r="P72" s="46">
        <f t="shared" si="58"/>
        <v>6.4462159245285875</v>
      </c>
      <c r="Q72" s="46">
        <f t="shared" si="58"/>
        <v>8.4447999999999297</v>
      </c>
      <c r="R72" s="46">
        <f t="shared" si="58"/>
        <v>57.931246041012855</v>
      </c>
      <c r="S72" s="46">
        <f t="shared" si="58"/>
        <v>0.98489999999992506</v>
      </c>
      <c r="T72" s="46">
        <f t="shared" si="58"/>
        <v>9.9164149999999722</v>
      </c>
      <c r="U72" s="46">
        <f t="shared" si="58"/>
        <v>42.520799999999781</v>
      </c>
      <c r="V72" s="46">
        <f t="shared" si="58"/>
        <v>0</v>
      </c>
      <c r="W72" s="46">
        <f t="shared" si="58"/>
        <v>-1.0510000000000019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3.2740435199229978E-3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-2.6660000000001673</v>
      </c>
      <c r="AP72" s="45">
        <f t="shared" si="58"/>
        <v>0</v>
      </c>
      <c r="AQ72" s="48">
        <f t="shared" si="24"/>
        <v>44.415951631131463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0.37765076290287175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8E22-5C58-4552-BAC8-617F3D156E4C}">
  <sheetPr codeName="Sheet32"/>
  <dimension ref="A1:AS80"/>
  <sheetViews>
    <sheetView zoomScale="80" zoomScaleNormal="80" zoomScaleSheetLayoutView="70" workbookViewId="0">
      <pane xSplit="2" ySplit="1" topLeftCell="C2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5" width="7" style="157" customWidth="1"/>
    <col min="36" max="36" width="7.44140625" style="157" bestFit="1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231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39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127.70399999999999</v>
      </c>
      <c r="I2" s="10">
        <v>0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1164.6782896169382</v>
      </c>
      <c r="AB2" s="13">
        <f>SUM(AC2:AM2)</f>
        <v>1673.5227046852849</v>
      </c>
      <c r="AC2" s="14">
        <v>60.30334748066673</v>
      </c>
      <c r="AD2" s="11">
        <v>963.92511148232609</v>
      </c>
      <c r="AE2" s="11">
        <v>241.88457970751944</v>
      </c>
      <c r="AF2" s="11">
        <v>151.68969874694326</v>
      </c>
      <c r="AG2" s="11">
        <v>25.781253351946191</v>
      </c>
      <c r="AH2" s="11">
        <v>27.537967874031484</v>
      </c>
      <c r="AI2" s="11">
        <v>99.379608152160003</v>
      </c>
      <c r="AJ2" s="11">
        <v>4.9110335291519993</v>
      </c>
      <c r="AK2" s="10">
        <v>12.785135761366538</v>
      </c>
      <c r="AL2" s="10">
        <v>14.055233512887737</v>
      </c>
      <c r="AM2" s="8">
        <v>71.269735086285337</v>
      </c>
      <c r="AN2" s="15">
        <v>148.37784835518525</v>
      </c>
      <c r="AO2" s="15"/>
      <c r="AP2" s="13"/>
      <c r="AQ2" s="16">
        <f t="shared" ref="AQ2:AQ20" si="0">C2+H2+L2+AA2+AB2+AN2+AO2+AP2</f>
        <v>3114.2828426574079</v>
      </c>
      <c r="AS2" s="294"/>
    </row>
    <row r="3" spans="1:45" ht="12.75" customHeight="1">
      <c r="A3" s="17" t="s">
        <v>1</v>
      </c>
      <c r="B3" s="18"/>
      <c r="C3" s="19">
        <f>SUM(D3:G3)</f>
        <v>942.37911225942332</v>
      </c>
      <c r="D3" s="20">
        <v>887.06360662475618</v>
      </c>
      <c r="E3" s="169">
        <v>49.658231923388762</v>
      </c>
      <c r="F3" s="22"/>
      <c r="G3" s="22">
        <v>5.6572737112784726</v>
      </c>
      <c r="H3" s="23">
        <f>SUM(I3:K3)</f>
        <v>0</v>
      </c>
      <c r="I3" s="24"/>
      <c r="J3" s="249"/>
      <c r="K3" s="25"/>
      <c r="L3" s="23">
        <f>SUM(M3:Z3)</f>
        <v>8851.8193797367112</v>
      </c>
      <c r="M3" s="24">
        <v>3198.9821538733995</v>
      </c>
      <c r="N3" s="24">
        <v>0</v>
      </c>
      <c r="O3" s="25">
        <v>0</v>
      </c>
      <c r="P3" s="25">
        <v>422.97065088888883</v>
      </c>
      <c r="Q3" s="25">
        <v>319.52189814272003</v>
      </c>
      <c r="R3" s="25">
        <v>1210.3393670318399</v>
      </c>
      <c r="S3" s="25">
        <v>248.73011726242933</v>
      </c>
      <c r="T3" s="25">
        <v>173.71796591503914</v>
      </c>
      <c r="U3" s="25">
        <v>2874.0005037484366</v>
      </c>
      <c r="V3" s="25">
        <v>146.84590431818984</v>
      </c>
      <c r="W3" s="22">
        <v>0</v>
      </c>
      <c r="X3" s="22">
        <v>195.66395906765879</v>
      </c>
      <c r="Y3" s="22">
        <v>0.94939383929999988</v>
      </c>
      <c r="Z3" s="25">
        <v>60.097465648808949</v>
      </c>
      <c r="AA3" s="23">
        <v>3306.4919103708221</v>
      </c>
      <c r="AB3" s="26">
        <f>SUM(AC3:AM3)</f>
        <v>187.23797227369229</v>
      </c>
      <c r="AC3" s="27"/>
      <c r="AD3" s="25"/>
      <c r="AE3" s="25">
        <v>28.148120975877447</v>
      </c>
      <c r="AF3" s="25"/>
      <c r="AG3" s="25"/>
      <c r="AH3" s="25"/>
      <c r="AI3" s="25">
        <v>140.25467781877484</v>
      </c>
      <c r="AJ3" s="25">
        <v>18.835173479039998</v>
      </c>
      <c r="AK3" s="24"/>
      <c r="AL3" s="24"/>
      <c r="AM3" s="22"/>
      <c r="AN3" s="28"/>
      <c r="AO3" s="28">
        <v>136.02009399999997</v>
      </c>
      <c r="AP3" s="26"/>
      <c r="AQ3" s="29">
        <f t="shared" si="0"/>
        <v>13423.948468640647</v>
      </c>
      <c r="AS3" s="294"/>
    </row>
    <row r="4" spans="1:45" ht="12.75" customHeight="1">
      <c r="A4" s="17" t="s">
        <v>2</v>
      </c>
      <c r="B4" s="18"/>
      <c r="C4" s="19">
        <f>SUM(D4:G4)</f>
        <v>18.239114634928001</v>
      </c>
      <c r="D4" s="20">
        <v>0</v>
      </c>
      <c r="E4" s="21">
        <v>17.793936616</v>
      </c>
      <c r="F4" s="22"/>
      <c r="G4" s="22">
        <v>0.44517801892799996</v>
      </c>
      <c r="H4" s="23">
        <f>SUM(I4:K4)</f>
        <v>1.2758399999999999</v>
      </c>
      <c r="I4" s="24"/>
      <c r="J4" s="249"/>
      <c r="K4" s="25">
        <v>1.2758399999999999</v>
      </c>
      <c r="L4" s="23">
        <f>SUM(M4:Z4)</f>
        <v>1564.3447230734114</v>
      </c>
      <c r="M4" s="24">
        <v>71.22440598339999</v>
      </c>
      <c r="N4" s="24">
        <v>0</v>
      </c>
      <c r="O4" s="25"/>
      <c r="P4" s="25">
        <v>286.21866322222223</v>
      </c>
      <c r="Q4" s="25">
        <v>71.359107223039999</v>
      </c>
      <c r="R4" s="25">
        <v>0</v>
      </c>
      <c r="S4" s="25">
        <v>846.05750815141232</v>
      </c>
      <c r="T4" s="25">
        <v>19.161215509138383</v>
      </c>
      <c r="U4" s="25">
        <v>126.06862883381233</v>
      </c>
      <c r="V4" s="25">
        <v>6.902169068056796E-3</v>
      </c>
      <c r="W4" s="22">
        <v>115.54112683770717</v>
      </c>
      <c r="X4" s="22">
        <v>18.91391077027918</v>
      </c>
      <c r="Y4" s="22">
        <v>5.5949644711321737E-2</v>
      </c>
      <c r="Z4" s="25">
        <v>9.7373047286203924</v>
      </c>
      <c r="AA4" s="23">
        <v>0</v>
      </c>
      <c r="AB4" s="26">
        <f>SUM(AC4:AM4)</f>
        <v>14.593062077760001</v>
      </c>
      <c r="AC4" s="27"/>
      <c r="AD4" s="25"/>
      <c r="AE4" s="25">
        <v>1.8328377599999997E-2</v>
      </c>
      <c r="AF4" s="25"/>
      <c r="AG4" s="25"/>
      <c r="AH4" s="25"/>
      <c r="AI4" s="25">
        <v>14.574733700160001</v>
      </c>
      <c r="AJ4" s="25">
        <v>0</v>
      </c>
      <c r="AK4" s="24"/>
      <c r="AL4" s="24"/>
      <c r="AM4" s="22"/>
      <c r="AN4" s="28"/>
      <c r="AO4" s="28">
        <v>114.356866</v>
      </c>
      <c r="AP4" s="26"/>
      <c r="AQ4" s="29">
        <f t="shared" si="0"/>
        <v>1712.8096057860994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131.30553191273023</v>
      </c>
      <c r="M5" s="24"/>
      <c r="N5" s="24"/>
      <c r="O5" s="25"/>
      <c r="P5" s="25"/>
      <c r="Q5" s="25"/>
      <c r="R5" s="25"/>
      <c r="S5" s="25">
        <v>1.2569568310734465</v>
      </c>
      <c r="T5" s="25"/>
      <c r="U5" s="25">
        <v>130.04857508165679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131.30553191273023</v>
      </c>
      <c r="AS5" s="294"/>
    </row>
    <row r="6" spans="1:45" ht="12.75" customHeight="1" thickBot="1">
      <c r="A6" s="30" t="s">
        <v>4</v>
      </c>
      <c r="B6" s="31"/>
      <c r="C6" s="19">
        <f>SUM(D6:G6)</f>
        <v>-197.19604226812729</v>
      </c>
      <c r="D6" s="32">
        <v>-209.56604106950425</v>
      </c>
      <c r="E6" s="22">
        <v>10.954624633612809</v>
      </c>
      <c r="F6" s="33"/>
      <c r="G6" s="33">
        <v>1.4153741677641596</v>
      </c>
      <c r="H6" s="34">
        <f>SUM(I6:K6)</f>
        <v>95.950475677409912</v>
      </c>
      <c r="I6" s="35">
        <v>93.499238547029918</v>
      </c>
      <c r="J6" s="300">
        <v>0</v>
      </c>
      <c r="K6" s="35">
        <v>2.4512371303799996</v>
      </c>
      <c r="L6" s="34">
        <f>SUM(M6:Z6)</f>
        <v>-18.289583278575844</v>
      </c>
      <c r="M6" s="24">
        <v>-77.734862510599982</v>
      </c>
      <c r="N6" s="24">
        <v>-1.8340232664000014</v>
      </c>
      <c r="O6" s="25"/>
      <c r="P6" s="25">
        <v>2.2609886888889013</v>
      </c>
      <c r="Q6" s="25">
        <v>7.9276193360000073</v>
      </c>
      <c r="R6" s="25">
        <v>27.290117385360034</v>
      </c>
      <c r="S6" s="25">
        <v>-6.6707462480225983</v>
      </c>
      <c r="T6" s="25">
        <v>-1.6289544567101817</v>
      </c>
      <c r="U6" s="25">
        <v>27.072419977683797</v>
      </c>
      <c r="V6" s="25">
        <v>5.1716669871855006</v>
      </c>
      <c r="W6" s="33">
        <v>-0.14380917196132501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-12.139243337477669</v>
      </c>
      <c r="AC6" s="38"/>
      <c r="AD6" s="36"/>
      <c r="AE6" s="36">
        <v>0.10919826949832867</v>
      </c>
      <c r="AF6" s="36"/>
      <c r="AG6" s="36"/>
      <c r="AH6" s="36"/>
      <c r="AI6" s="36">
        <v>-11.941914736607998</v>
      </c>
      <c r="AJ6" s="36">
        <v>-0.30652687036800047</v>
      </c>
      <c r="AK6" s="35"/>
      <c r="AL6" s="35"/>
      <c r="AM6" s="33"/>
      <c r="AN6" s="40"/>
      <c r="AO6" s="40"/>
      <c r="AP6" s="37"/>
      <c r="AQ6" s="41">
        <f t="shared" si="0"/>
        <v>-131.6743932067709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726.94395535636806</v>
      </c>
      <c r="D7" s="57">
        <f t="shared" si="1"/>
        <v>677.49756555525187</v>
      </c>
      <c r="E7" s="54">
        <f t="shared" si="1"/>
        <v>42.818919941001568</v>
      </c>
      <c r="F7" s="54">
        <f t="shared" si="1"/>
        <v>0</v>
      </c>
      <c r="G7" s="54">
        <f t="shared" si="1"/>
        <v>6.6274698601146325</v>
      </c>
      <c r="H7" s="56">
        <f t="shared" si="1"/>
        <v>222.3786356774099</v>
      </c>
      <c r="I7" s="57">
        <f t="shared" si="1"/>
        <v>93.499238547029918</v>
      </c>
      <c r="J7" s="250">
        <f t="shared" si="1"/>
        <v>127.70399999999999</v>
      </c>
      <c r="K7" s="54">
        <f t="shared" si="1"/>
        <v>1.1753971303799997</v>
      </c>
      <c r="L7" s="56">
        <f t="shared" si="1"/>
        <v>7137.8795414719934</v>
      </c>
      <c r="M7" s="57">
        <f t="shared" si="1"/>
        <v>3050.0228853793992</v>
      </c>
      <c r="N7" s="57">
        <f t="shared" si="1"/>
        <v>-1.8340232664000014</v>
      </c>
      <c r="O7" s="54">
        <f t="shared" si="1"/>
        <v>0</v>
      </c>
      <c r="P7" s="54">
        <f t="shared" si="1"/>
        <v>139.01297635555551</v>
      </c>
      <c r="Q7" s="54">
        <f t="shared" si="1"/>
        <v>256.09041025568007</v>
      </c>
      <c r="R7" s="54">
        <f t="shared" si="1"/>
        <v>1237.6294844171998</v>
      </c>
      <c r="S7" s="54">
        <f t="shared" si="1"/>
        <v>-605.25509396807911</v>
      </c>
      <c r="T7" s="54">
        <f t="shared" si="1"/>
        <v>152.9277959491906</v>
      </c>
      <c r="U7" s="54">
        <f t="shared" si="1"/>
        <v>2644.9557198106509</v>
      </c>
      <c r="V7" s="54">
        <f t="shared" si="1"/>
        <v>152.01066913630726</v>
      </c>
      <c r="W7" s="54">
        <f t="shared" si="1"/>
        <v>-115.68493600966849</v>
      </c>
      <c r="X7" s="54">
        <f t="shared" si="1"/>
        <v>176.75004829737961</v>
      </c>
      <c r="Y7" s="54">
        <f t="shared" si="1"/>
        <v>0.89344419458867819</v>
      </c>
      <c r="Z7" s="54">
        <f t="shared" si="1"/>
        <v>50.360160920188555</v>
      </c>
      <c r="AA7" s="56">
        <f t="shared" si="1"/>
        <v>4471.1701999877605</v>
      </c>
      <c r="AB7" s="56">
        <f t="shared" si="1"/>
        <v>1834.0283715437397</v>
      </c>
      <c r="AC7" s="57">
        <f t="shared" si="1"/>
        <v>60.30334748066673</v>
      </c>
      <c r="AD7" s="54">
        <f t="shared" si="1"/>
        <v>963.92511148232609</v>
      </c>
      <c r="AE7" s="54">
        <f t="shared" si="1"/>
        <v>270.12357057529522</v>
      </c>
      <c r="AF7" s="54">
        <f t="shared" si="1"/>
        <v>151.68969874694326</v>
      </c>
      <c r="AG7" s="54">
        <f t="shared" si="1"/>
        <v>25.781253351946191</v>
      </c>
      <c r="AH7" s="54">
        <f t="shared" si="1"/>
        <v>27.537967874031484</v>
      </c>
      <c r="AI7" s="54">
        <f t="shared" si="1"/>
        <v>213.11763753416685</v>
      </c>
      <c r="AJ7" s="54">
        <f t="shared" si="1"/>
        <v>23.439680137823999</v>
      </c>
      <c r="AK7" s="53">
        <f t="shared" si="1"/>
        <v>12.785135761366538</v>
      </c>
      <c r="AL7" s="53">
        <f t="shared" si="1"/>
        <v>14.055233512887737</v>
      </c>
      <c r="AM7" s="57">
        <f t="shared" si="1"/>
        <v>71.269735086285337</v>
      </c>
      <c r="AN7" s="56">
        <f t="shared" si="1"/>
        <v>148.37784835518525</v>
      </c>
      <c r="AO7" s="56">
        <f t="shared" si="1"/>
        <v>21.663227999999975</v>
      </c>
      <c r="AP7" s="182">
        <f t="shared" si="1"/>
        <v>0</v>
      </c>
      <c r="AQ7" s="111">
        <f t="shared" si="0"/>
        <v>14562.441780392455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2">C7-C27</f>
        <v>726.94395535636806</v>
      </c>
      <c r="D8" s="185">
        <f t="shared" si="2"/>
        <v>677.49756555525187</v>
      </c>
      <c r="E8" s="188">
        <f t="shared" si="2"/>
        <v>42.818919941001568</v>
      </c>
      <c r="F8" s="189">
        <f t="shared" si="2"/>
        <v>0</v>
      </c>
      <c r="G8" s="189">
        <f t="shared" si="2"/>
        <v>6.6274698601146325</v>
      </c>
      <c r="H8" s="190">
        <f t="shared" si="2"/>
        <v>222.3786356774099</v>
      </c>
      <c r="I8" s="185">
        <f t="shared" si="2"/>
        <v>93.499238547029918</v>
      </c>
      <c r="J8" s="301">
        <f t="shared" si="2"/>
        <v>127.70399999999999</v>
      </c>
      <c r="K8" s="188">
        <f t="shared" si="2"/>
        <v>1.1753971303799997</v>
      </c>
      <c r="L8" s="190">
        <f t="shared" si="2"/>
        <v>6909.8758880598361</v>
      </c>
      <c r="M8" s="185">
        <f t="shared" si="2"/>
        <v>3050.0228853793992</v>
      </c>
      <c r="N8" s="185">
        <f t="shared" si="2"/>
        <v>-1.8340232664000014</v>
      </c>
      <c r="O8" s="188">
        <f t="shared" si="2"/>
        <v>0</v>
      </c>
      <c r="P8" s="188">
        <f t="shared" si="2"/>
        <v>139.01297635555551</v>
      </c>
      <c r="Q8" s="188">
        <f t="shared" si="2"/>
        <v>256.09041025568007</v>
      </c>
      <c r="R8" s="188">
        <f t="shared" si="2"/>
        <v>1237.6294844171998</v>
      </c>
      <c r="S8" s="188">
        <f t="shared" si="2"/>
        <v>-605.25509396807911</v>
      </c>
      <c r="T8" s="188">
        <f t="shared" si="2"/>
        <v>152.9277959491906</v>
      </c>
      <c r="U8" s="188">
        <f t="shared" si="2"/>
        <v>2644.9557198106509</v>
      </c>
      <c r="V8" s="188">
        <f t="shared" si="2"/>
        <v>152.01066913630726</v>
      </c>
      <c r="W8" s="189">
        <f t="shared" si="2"/>
        <v>-115.68493600966849</v>
      </c>
      <c r="X8" s="189">
        <f t="shared" si="2"/>
        <v>0</v>
      </c>
      <c r="Y8" s="189">
        <f t="shared" si="2"/>
        <v>0</v>
      </c>
      <c r="Z8" s="188">
        <f t="shared" si="2"/>
        <v>0</v>
      </c>
      <c r="AA8" s="190">
        <f t="shared" si="2"/>
        <v>4471.1701999877605</v>
      </c>
      <c r="AB8" s="196">
        <f t="shared" si="2"/>
        <v>1834.0283715437397</v>
      </c>
      <c r="AC8" s="185">
        <f t="shared" si="2"/>
        <v>60.30334748066673</v>
      </c>
      <c r="AD8" s="188">
        <f t="shared" si="2"/>
        <v>963.92511148232609</v>
      </c>
      <c r="AE8" s="188">
        <f t="shared" si="2"/>
        <v>270.12357057529522</v>
      </c>
      <c r="AF8" s="188">
        <f t="shared" si="2"/>
        <v>151.68969874694326</v>
      </c>
      <c r="AG8" s="188">
        <f t="shared" si="2"/>
        <v>25.781253351946191</v>
      </c>
      <c r="AH8" s="188">
        <f t="shared" si="2"/>
        <v>27.537967874031484</v>
      </c>
      <c r="AI8" s="188">
        <f t="shared" si="2"/>
        <v>213.11763753416685</v>
      </c>
      <c r="AJ8" s="188">
        <f t="shared" si="2"/>
        <v>23.439680137823999</v>
      </c>
      <c r="AK8" s="210">
        <f t="shared" si="2"/>
        <v>12.785135761366538</v>
      </c>
      <c r="AL8" s="210">
        <f t="shared" si="2"/>
        <v>14.055233512887737</v>
      </c>
      <c r="AM8" s="185">
        <f t="shared" si="2"/>
        <v>71.269735086285337</v>
      </c>
      <c r="AN8" s="190">
        <f t="shared" si="2"/>
        <v>148.37784835518525</v>
      </c>
      <c r="AO8" s="190">
        <f t="shared" si="2"/>
        <v>21.663227999999975</v>
      </c>
      <c r="AP8" s="185">
        <f t="shared" si="2"/>
        <v>0</v>
      </c>
      <c r="AQ8" s="186">
        <f t="shared" si="0"/>
        <v>14334.438126980298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3">SUM(C10:C14)</f>
        <v>564.16446931607618</v>
      </c>
      <c r="D9" s="53">
        <f t="shared" si="3"/>
        <v>564.16446931607618</v>
      </c>
      <c r="E9" s="54">
        <f t="shared" si="3"/>
        <v>0</v>
      </c>
      <c r="F9" s="55">
        <f t="shared" si="3"/>
        <v>0</v>
      </c>
      <c r="G9" s="55">
        <f t="shared" si="3"/>
        <v>0</v>
      </c>
      <c r="H9" s="56">
        <f t="shared" si="3"/>
        <v>89.302320759855832</v>
      </c>
      <c r="I9" s="53">
        <f t="shared" si="3"/>
        <v>89.302320759855832</v>
      </c>
      <c r="J9" s="250">
        <f t="shared" si="3"/>
        <v>0</v>
      </c>
      <c r="K9" s="54">
        <f t="shared" si="3"/>
        <v>0</v>
      </c>
      <c r="L9" s="56">
        <f t="shared" si="3"/>
        <v>3360.5496010946204</v>
      </c>
      <c r="M9" s="54">
        <f t="shared" si="3"/>
        <v>3050.0228853793992</v>
      </c>
      <c r="N9" s="54">
        <f t="shared" ref="N9" si="4">SUM(N10:N14)</f>
        <v>55.067344263475398</v>
      </c>
      <c r="O9" s="54">
        <f t="shared" si="3"/>
        <v>0</v>
      </c>
      <c r="P9" s="54">
        <f t="shared" si="3"/>
        <v>0</v>
      </c>
      <c r="Q9" s="54">
        <f t="shared" si="3"/>
        <v>0</v>
      </c>
      <c r="R9" s="54">
        <f t="shared" si="3"/>
        <v>0</v>
      </c>
      <c r="S9" s="54">
        <f t="shared" si="3"/>
        <v>226.52365412421747</v>
      </c>
      <c r="T9" s="54">
        <f t="shared" si="3"/>
        <v>0.59113145706449255</v>
      </c>
      <c r="U9" s="54">
        <f t="shared" si="3"/>
        <v>28.344585870463867</v>
      </c>
      <c r="V9" s="54">
        <f t="shared" si="3"/>
        <v>0</v>
      </c>
      <c r="W9" s="55">
        <f t="shared" si="3"/>
        <v>0</v>
      </c>
      <c r="X9" s="55">
        <f t="shared" si="3"/>
        <v>0</v>
      </c>
      <c r="Y9" s="55">
        <f t="shared" si="3"/>
        <v>0</v>
      </c>
      <c r="Z9" s="54">
        <f t="shared" si="3"/>
        <v>0</v>
      </c>
      <c r="AA9" s="56">
        <f t="shared" si="3"/>
        <v>2614.4955918362898</v>
      </c>
      <c r="AB9" s="57">
        <f t="shared" si="3"/>
        <v>242.74744152625968</v>
      </c>
      <c r="AC9" s="58">
        <f t="shared" si="3"/>
        <v>0</v>
      </c>
      <c r="AD9" s="54">
        <f t="shared" si="3"/>
        <v>0</v>
      </c>
      <c r="AE9" s="54">
        <f t="shared" si="3"/>
        <v>108.5968246602994</v>
      </c>
      <c r="AF9" s="54">
        <f t="shared" ref="AF9" si="5">SUM(AF10:AF14)</f>
        <v>97.775234898977814</v>
      </c>
      <c r="AG9" s="54">
        <f t="shared" si="3"/>
        <v>25.781253351946191</v>
      </c>
      <c r="AH9" s="54">
        <f t="shared" si="3"/>
        <v>10.594128615036288</v>
      </c>
      <c r="AI9" s="54">
        <f t="shared" si="3"/>
        <v>0</v>
      </c>
      <c r="AJ9" s="54">
        <f t="shared" ref="AJ9" si="6">SUM(AJ10:AJ14)</f>
        <v>0</v>
      </c>
      <c r="AK9" s="53">
        <f t="shared" si="3"/>
        <v>0</v>
      </c>
      <c r="AL9" s="53">
        <f t="shared" ref="AL9" si="7">SUM(AL10:AL14)</f>
        <v>0</v>
      </c>
      <c r="AM9" s="55">
        <f t="shared" si="3"/>
        <v>0</v>
      </c>
      <c r="AN9" s="56">
        <f t="shared" si="3"/>
        <v>90.000579195481436</v>
      </c>
      <c r="AO9" s="56">
        <f t="shared" si="3"/>
        <v>43.971541999999999</v>
      </c>
      <c r="AP9" s="57">
        <f t="shared" si="3"/>
        <v>0</v>
      </c>
      <c r="AQ9" s="59">
        <f t="shared" si="0"/>
        <v>7005.2315457285831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564.16446931607618</v>
      </c>
      <c r="D10" s="63">
        <v>564.16446931607618</v>
      </c>
      <c r="E10" s="64"/>
      <c r="F10" s="65"/>
      <c r="G10" s="65"/>
      <c r="H10" s="66">
        <f>SUM(I10:K10)</f>
        <v>50.01778562299129</v>
      </c>
      <c r="I10" s="63">
        <v>50.01778562299129</v>
      </c>
      <c r="J10" s="252">
        <v>0</v>
      </c>
      <c r="K10" s="64"/>
      <c r="L10" s="66">
        <f>SUM(M10:Z10)</f>
        <v>254.86823999468135</v>
      </c>
      <c r="M10" s="64"/>
      <c r="N10" s="64"/>
      <c r="O10" s="64"/>
      <c r="P10" s="64"/>
      <c r="Q10" s="64"/>
      <c r="R10" s="64"/>
      <c r="S10" s="64">
        <v>226.52365412421747</v>
      </c>
      <c r="T10" s="64"/>
      <c r="U10" s="64">
        <v>28.344585870463867</v>
      </c>
      <c r="V10" s="64"/>
      <c r="W10" s="65"/>
      <c r="X10" s="65"/>
      <c r="Y10" s="65"/>
      <c r="Z10" s="64"/>
      <c r="AA10" s="66">
        <v>2350.7535726930028</v>
      </c>
      <c r="AB10" s="67">
        <f>SUM(AC10:AM10)</f>
        <v>227.08253955579482</v>
      </c>
      <c r="AC10" s="68"/>
      <c r="AD10" s="64"/>
      <c r="AE10" s="64">
        <v>103.52605130487083</v>
      </c>
      <c r="AF10" s="64">
        <v>97.775234898977814</v>
      </c>
      <c r="AG10" s="64">
        <v>25.781253351946191</v>
      </c>
      <c r="AH10" s="64"/>
      <c r="AI10" s="64"/>
      <c r="AJ10" s="64"/>
      <c r="AK10" s="63"/>
      <c r="AL10" s="63"/>
      <c r="AM10" s="65"/>
      <c r="AN10" s="70">
        <v>90.000579195481436</v>
      </c>
      <c r="AO10" s="66"/>
      <c r="AP10" s="67"/>
      <c r="AQ10" s="71">
        <f t="shared" si="0"/>
        <v>3536.8871863780278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5.2837395473908568</v>
      </c>
      <c r="I11" s="24">
        <v>5.2837395473908568</v>
      </c>
      <c r="J11" s="249"/>
      <c r="K11" s="25"/>
      <c r="L11" s="23">
        <f>SUM(M11:Z11)</f>
        <v>0.59113145706449255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0.59113145706449255</v>
      </c>
      <c r="U11" s="25">
        <v>0</v>
      </c>
      <c r="V11" s="25"/>
      <c r="W11" s="22"/>
      <c r="X11" s="22"/>
      <c r="Y11" s="22"/>
      <c r="Z11" s="25"/>
      <c r="AA11" s="23">
        <v>246.58172735160977</v>
      </c>
      <c r="AB11" s="26">
        <f>SUM(AC11:AM11)</f>
        <v>15.664901970464861</v>
      </c>
      <c r="AC11" s="27"/>
      <c r="AD11" s="25"/>
      <c r="AE11" s="25">
        <v>5.0707733554285719</v>
      </c>
      <c r="AF11" s="25"/>
      <c r="AG11" s="25"/>
      <c r="AH11" s="25">
        <v>10.594128615036288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268.12150032653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36.729568</v>
      </c>
      <c r="AP12" s="26"/>
      <c r="AQ12" s="29">
        <f t="shared" si="0"/>
        <v>36.729568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34.00079558947369</v>
      </c>
      <c r="I13" s="24">
        <v>34.00079558947369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34.00079558947369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3105.0902296428744</v>
      </c>
      <c r="M14" s="76">
        <v>3050.0228853793992</v>
      </c>
      <c r="N14" s="76">
        <v>55.067344263475398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17.160291791677146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7.2419739999999999</v>
      </c>
      <c r="AP14" s="79"/>
      <c r="AQ14" s="82">
        <f t="shared" si="0"/>
        <v>3129.4924954345515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8">SUM(C16:C20)</f>
        <v>0</v>
      </c>
      <c r="D15" s="85">
        <f t="shared" si="8"/>
        <v>0</v>
      </c>
      <c r="E15" s="86">
        <f t="shared" si="8"/>
        <v>0</v>
      </c>
      <c r="F15" s="87">
        <f t="shared" si="8"/>
        <v>0</v>
      </c>
      <c r="G15" s="87">
        <f t="shared" si="8"/>
        <v>0</v>
      </c>
      <c r="H15" s="88">
        <f t="shared" si="8"/>
        <v>32.300755810000005</v>
      </c>
      <c r="I15" s="85">
        <f t="shared" si="8"/>
        <v>0</v>
      </c>
      <c r="J15" s="302">
        <f t="shared" si="8"/>
        <v>0</v>
      </c>
      <c r="K15" s="86">
        <f t="shared" si="8"/>
        <v>32.300755810000005</v>
      </c>
      <c r="L15" s="88">
        <f t="shared" si="8"/>
        <v>3153.1811046907687</v>
      </c>
      <c r="M15" s="86">
        <f t="shared" si="8"/>
        <v>0</v>
      </c>
      <c r="N15" s="86">
        <f t="shared" si="8"/>
        <v>0</v>
      </c>
      <c r="O15" s="86">
        <f t="shared" si="8"/>
        <v>117.64416658350582</v>
      </c>
      <c r="P15" s="86">
        <f t="shared" si="8"/>
        <v>569.2635735888889</v>
      </c>
      <c r="Q15" s="86">
        <f t="shared" si="8"/>
        <v>295.01708236000007</v>
      </c>
      <c r="R15" s="86">
        <f t="shared" si="8"/>
        <v>0</v>
      </c>
      <c r="S15" s="86">
        <f t="shared" si="8"/>
        <v>846.99436135367239</v>
      </c>
      <c r="T15" s="86">
        <f t="shared" si="8"/>
        <v>42.207580812793744</v>
      </c>
      <c r="U15" s="86">
        <f t="shared" si="8"/>
        <v>1155.4500409338968</v>
      </c>
      <c r="V15" s="86">
        <f t="shared" si="8"/>
        <v>0</v>
      </c>
      <c r="W15" s="87">
        <f t="shared" si="8"/>
        <v>126.60429905801104</v>
      </c>
      <c r="X15" s="87">
        <f t="shared" si="8"/>
        <v>0</v>
      </c>
      <c r="Y15" s="87">
        <f t="shared" si="8"/>
        <v>0</v>
      </c>
      <c r="Z15" s="86">
        <f t="shared" si="8"/>
        <v>0</v>
      </c>
      <c r="AA15" s="88">
        <f t="shared" si="8"/>
        <v>0</v>
      </c>
      <c r="AB15" s="89">
        <f t="shared" si="8"/>
        <v>0</v>
      </c>
      <c r="AC15" s="90">
        <f t="shared" si="8"/>
        <v>0</v>
      </c>
      <c r="AD15" s="86">
        <f t="shared" si="8"/>
        <v>0</v>
      </c>
      <c r="AE15" s="86">
        <f t="shared" si="8"/>
        <v>0</v>
      </c>
      <c r="AF15" s="86">
        <f t="shared" si="8"/>
        <v>0</v>
      </c>
      <c r="AG15" s="143">
        <f t="shared" si="8"/>
        <v>0</v>
      </c>
      <c r="AH15" s="143">
        <f t="shared" si="8"/>
        <v>0</v>
      </c>
      <c r="AI15" s="143">
        <f t="shared" si="8"/>
        <v>0</v>
      </c>
      <c r="AJ15" s="143">
        <f t="shared" ref="AJ15" si="9">SUM(AJ16:AJ20)</f>
        <v>0</v>
      </c>
      <c r="AK15" s="85">
        <f t="shared" si="8"/>
        <v>0</v>
      </c>
      <c r="AL15" s="85">
        <f t="shared" si="8"/>
        <v>0</v>
      </c>
      <c r="AM15" s="87">
        <f t="shared" si="8"/>
        <v>0</v>
      </c>
      <c r="AN15" s="88">
        <f t="shared" si="8"/>
        <v>0</v>
      </c>
      <c r="AO15" s="88">
        <f t="shared" si="8"/>
        <v>1874.7712548194286</v>
      </c>
      <c r="AP15" s="89">
        <f t="shared" si="8"/>
        <v>0</v>
      </c>
      <c r="AQ15" s="91">
        <f t="shared" si="0"/>
        <v>5060.2531153201971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1675.1829350428945</v>
      </c>
      <c r="AP16" s="67"/>
      <c r="AQ16" s="92">
        <f>C16+H16+L16+AA16+AO16+AP16</f>
        <v>1675.1829350428945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178.02859709045001</v>
      </c>
      <c r="AP17" s="26"/>
      <c r="AQ17" s="29">
        <f>C17+H17+L17+AA17+AO17+AP17</f>
        <v>178.02859709045001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21.55972268608414</v>
      </c>
      <c r="AP18" s="26"/>
      <c r="AQ18" s="29">
        <f t="shared" si="0"/>
        <v>21.55972268608414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32.300755810000005</v>
      </c>
      <c r="I19" s="24"/>
      <c r="J19" s="25"/>
      <c r="K19" s="25">
        <v>32.300755810000005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32.300755810000005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3153.1811046907687</v>
      </c>
      <c r="M20" s="76"/>
      <c r="N20" s="76"/>
      <c r="O20" s="76">
        <v>117.64416658350582</v>
      </c>
      <c r="P20" s="76">
        <v>569.2635735888889</v>
      </c>
      <c r="Q20" s="76">
        <v>295.01708236000007</v>
      </c>
      <c r="R20" s="76">
        <v>0</v>
      </c>
      <c r="S20" s="76">
        <v>846.99436135367239</v>
      </c>
      <c r="T20" s="76">
        <v>42.207580812793744</v>
      </c>
      <c r="U20" s="76">
        <v>1155.4500409338968</v>
      </c>
      <c r="V20" s="76"/>
      <c r="W20" s="77">
        <v>126.60429905801104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3153.1811046907687</v>
      </c>
      <c r="AS20" s="294"/>
    </row>
    <row r="21" spans="1:45" ht="12.75" customHeight="1">
      <c r="A21" s="93" t="s">
        <v>7</v>
      </c>
      <c r="B21" s="94"/>
      <c r="C21" s="95">
        <f>SUM(C22:C24)</f>
        <v>22.678348478054495</v>
      </c>
      <c r="D21" s="96">
        <f>SUM(D22:D24)</f>
        <v>-17.370743940900002</v>
      </c>
      <c r="E21" s="97">
        <f>SUM(E22:E24)</f>
        <v>40.226580518954499</v>
      </c>
      <c r="F21" s="98">
        <f>SUM(F22:F24)</f>
        <v>0</v>
      </c>
      <c r="G21" s="98">
        <f>SUM(G22:G24)</f>
        <v>-0.17748809999999998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-49.063887953372209</v>
      </c>
      <c r="M21" s="97">
        <f t="shared" ref="M21:AQ21" si="10">SUM(M22:M24)</f>
        <v>0</v>
      </c>
      <c r="N21" s="97">
        <f t="shared" si="10"/>
        <v>56.923721599999993</v>
      </c>
      <c r="O21" s="97">
        <f t="shared" si="10"/>
        <v>0</v>
      </c>
      <c r="P21" s="97">
        <f t="shared" si="10"/>
        <v>-16.245509999999999</v>
      </c>
      <c r="Q21" s="97">
        <f t="shared" si="10"/>
        <v>237.77443962272</v>
      </c>
      <c r="R21" s="97">
        <f t="shared" si="10"/>
        <v>-242.67913272024001</v>
      </c>
      <c r="S21" s="97">
        <f t="shared" si="10"/>
        <v>0.63729985508474574</v>
      </c>
      <c r="T21" s="97">
        <f t="shared" si="10"/>
        <v>0</v>
      </c>
      <c r="U21" s="97">
        <f t="shared" si="10"/>
        <v>-51.698979732882421</v>
      </c>
      <c r="V21" s="97">
        <f t="shared" si="10"/>
        <v>-22.855836578054497</v>
      </c>
      <c r="W21" s="98">
        <f t="shared" si="10"/>
        <v>-10.919890000000001</v>
      </c>
      <c r="X21" s="98">
        <f t="shared" si="10"/>
        <v>0</v>
      </c>
      <c r="Y21" s="98">
        <f t="shared" si="10"/>
        <v>0</v>
      </c>
      <c r="Z21" s="97">
        <f t="shared" si="10"/>
        <v>0</v>
      </c>
      <c r="AA21" s="99">
        <f t="shared" si="10"/>
        <v>3.5017313631840001</v>
      </c>
      <c r="AB21" s="100">
        <f t="shared" si="10"/>
        <v>-1040.5153260875434</v>
      </c>
      <c r="AC21" s="101">
        <f t="shared" si="10"/>
        <v>-60.30334748066673</v>
      </c>
      <c r="AD21" s="97">
        <f t="shared" si="10"/>
        <v>-963.92511148232609</v>
      </c>
      <c r="AE21" s="97">
        <f t="shared" si="10"/>
        <v>0</v>
      </c>
      <c r="AF21" s="97">
        <f t="shared" si="10"/>
        <v>0</v>
      </c>
      <c r="AG21" s="175">
        <f t="shared" si="10"/>
        <v>0</v>
      </c>
      <c r="AH21" s="175">
        <f t="shared" si="10"/>
        <v>-3.5017313631840001</v>
      </c>
      <c r="AI21" s="175">
        <f t="shared" si="10"/>
        <v>0</v>
      </c>
      <c r="AJ21" s="175">
        <f t="shared" si="10"/>
        <v>0</v>
      </c>
      <c r="AK21" s="96">
        <f t="shared" si="10"/>
        <v>-12.785135761366538</v>
      </c>
      <c r="AL21" s="175">
        <f t="shared" si="10"/>
        <v>0</v>
      </c>
      <c r="AM21" s="98">
        <f t="shared" si="10"/>
        <v>0</v>
      </c>
      <c r="AN21" s="115">
        <f t="shared" si="10"/>
        <v>0</v>
      </c>
      <c r="AO21" s="99">
        <f t="shared" si="10"/>
        <v>1037.0135947243593</v>
      </c>
      <c r="AP21" s="100">
        <f t="shared" si="10"/>
        <v>0</v>
      </c>
      <c r="AQ21" s="102">
        <f t="shared" si="10"/>
        <v>-26.385539475317714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-1037.0135947243593</v>
      </c>
      <c r="AC22" s="68">
        <f>-AC2</f>
        <v>-60.30334748066673</v>
      </c>
      <c r="AD22" s="64">
        <f>-AD2</f>
        <v>-963.92511148232609</v>
      </c>
      <c r="AE22" s="64"/>
      <c r="AF22" s="64"/>
      <c r="AG22" s="127"/>
      <c r="AH22" s="127"/>
      <c r="AI22" s="127"/>
      <c r="AJ22" s="127"/>
      <c r="AK22" s="63">
        <v>-12.785135761366538</v>
      </c>
      <c r="AL22" s="127"/>
      <c r="AM22" s="65"/>
      <c r="AN22" s="70"/>
      <c r="AO22" s="66">
        <f>-(C22+H22+L22+AA22+AB22)</f>
        <v>1037.0135947243593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22.678348478054495</v>
      </c>
      <c r="D24" s="207">
        <v>-17.370743940900002</v>
      </c>
      <c r="E24" s="36">
        <f>-D24-V24</f>
        <v>40.226580518954499</v>
      </c>
      <c r="F24" s="33"/>
      <c r="G24" s="33">
        <v>-0.17748809999999998</v>
      </c>
      <c r="H24" s="34"/>
      <c r="I24" s="39"/>
      <c r="J24" s="36"/>
      <c r="K24" s="36"/>
      <c r="L24" s="34">
        <f>SUM(N24:Z24)</f>
        <v>-49.063887953372209</v>
      </c>
      <c r="M24" s="36"/>
      <c r="N24" s="36">
        <v>56.923721599999993</v>
      </c>
      <c r="O24" s="36"/>
      <c r="P24" s="36">
        <v>-16.245509999999999</v>
      </c>
      <c r="Q24" s="36">
        <v>237.77443962272</v>
      </c>
      <c r="R24" s="36">
        <v>-242.67913272024001</v>
      </c>
      <c r="S24" s="36">
        <v>0.63729985508474574</v>
      </c>
      <c r="T24" s="36"/>
      <c r="U24" s="36">
        <v>-51.698979732882421</v>
      </c>
      <c r="V24" s="33">
        <v>-22.855836578054497</v>
      </c>
      <c r="W24" s="33">
        <v>-10.919890000000001</v>
      </c>
      <c r="X24" s="33"/>
      <c r="Y24" s="33"/>
      <c r="Z24" s="36"/>
      <c r="AA24" s="34">
        <f>-AH24</f>
        <v>3.5017313631840001</v>
      </c>
      <c r="AB24" s="34">
        <f>SUM(AC24:AM24)</f>
        <v>-3.5017313631840001</v>
      </c>
      <c r="AC24" s="38"/>
      <c r="AD24" s="36"/>
      <c r="AE24" s="36"/>
      <c r="AF24" s="36"/>
      <c r="AG24" s="36"/>
      <c r="AH24" s="36">
        <v>-3.5017313631840001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-26.385539475317714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7.0743145342060645</v>
      </c>
      <c r="I25" s="104">
        <v>7.0743145342060645</v>
      </c>
      <c r="J25" s="258"/>
      <c r="K25" s="105"/>
      <c r="L25" s="88">
        <f>SUM(O25:Z25)</f>
        <v>118.59515022306688</v>
      </c>
      <c r="M25" s="105"/>
      <c r="N25" s="105"/>
      <c r="O25" s="105">
        <v>118.5003499495952</v>
      </c>
      <c r="P25" s="105"/>
      <c r="Q25" s="105"/>
      <c r="R25" s="105"/>
      <c r="S25" s="105">
        <v>0</v>
      </c>
      <c r="T25" s="105">
        <v>1.8276471195184864E-3</v>
      </c>
      <c r="U25" s="105">
        <v>9.2972626352166646E-2</v>
      </c>
      <c r="V25" s="105"/>
      <c r="W25" s="104"/>
      <c r="X25" s="104"/>
      <c r="Y25" s="104"/>
      <c r="Z25" s="105"/>
      <c r="AA25" s="88">
        <v>54.067608253983295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282.37147526126182</v>
      </c>
      <c r="AP25" s="89"/>
      <c r="AQ25" s="107">
        <f>C25+H25+L25+AA25+AB25+AN25+AO25+AP25</f>
        <v>462.10854827251808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11">C7-C9+C15+C21-C25</f>
        <v>185.45783451834637</v>
      </c>
      <c r="D26" s="108">
        <f t="shared" si="11"/>
        <v>95.96235229827569</v>
      </c>
      <c r="E26" s="46">
        <f t="shared" si="11"/>
        <v>83.04550045995606</v>
      </c>
      <c r="F26" s="46">
        <f t="shared" si="11"/>
        <v>0</v>
      </c>
      <c r="G26" s="46">
        <f t="shared" si="11"/>
        <v>6.4499817601146328</v>
      </c>
      <c r="H26" s="47">
        <f t="shared" si="11"/>
        <v>158.30275619334802</v>
      </c>
      <c r="I26" s="108">
        <f t="shared" si="11"/>
        <v>-2.8773967470319777</v>
      </c>
      <c r="J26" s="259">
        <f t="shared" si="11"/>
        <v>127.70399999999999</v>
      </c>
      <c r="K26" s="46">
        <f t="shared" si="11"/>
        <v>33.476152940380004</v>
      </c>
      <c r="L26" s="47">
        <f t="shared" si="11"/>
        <v>6762.8520068917023</v>
      </c>
      <c r="M26" s="46">
        <f t="shared" si="11"/>
        <v>0</v>
      </c>
      <c r="N26" s="46">
        <f t="shared" si="11"/>
        <v>2.235407012459234E-2</v>
      </c>
      <c r="O26" s="46">
        <f t="shared" si="11"/>
        <v>-0.8561833660893825</v>
      </c>
      <c r="P26" s="46">
        <f t="shared" si="11"/>
        <v>692.0310399444445</v>
      </c>
      <c r="Q26" s="46">
        <f t="shared" si="11"/>
        <v>788.88193223840017</v>
      </c>
      <c r="R26" s="46">
        <f t="shared" si="11"/>
        <v>994.95035169695984</v>
      </c>
      <c r="S26" s="46">
        <f t="shared" si="11"/>
        <v>15.852913116460524</v>
      </c>
      <c r="T26" s="46">
        <f t="shared" si="11"/>
        <v>194.54241765780031</v>
      </c>
      <c r="U26" s="46">
        <f t="shared" si="11"/>
        <v>3720.2692225148494</v>
      </c>
      <c r="V26" s="46">
        <f t="shared" si="11"/>
        <v>129.15483255825276</v>
      </c>
      <c r="W26" s="46">
        <f t="shared" si="11"/>
        <v>-5.2695165745397787E-4</v>
      </c>
      <c r="X26" s="46">
        <f t="shared" si="11"/>
        <v>176.75004829737961</v>
      </c>
      <c r="Y26" s="46">
        <f t="shared" si="11"/>
        <v>0.89344419458867819</v>
      </c>
      <c r="Z26" s="46">
        <f t="shared" si="11"/>
        <v>50.360160920188555</v>
      </c>
      <c r="AA26" s="47">
        <f t="shared" si="11"/>
        <v>1806.1087312606714</v>
      </c>
      <c r="AB26" s="45">
        <f t="shared" si="11"/>
        <v>550.76560392993656</v>
      </c>
      <c r="AC26" s="58">
        <f t="shared" si="11"/>
        <v>0</v>
      </c>
      <c r="AD26" s="54">
        <f t="shared" si="11"/>
        <v>0</v>
      </c>
      <c r="AE26" s="54">
        <f t="shared" si="11"/>
        <v>161.52674591499581</v>
      </c>
      <c r="AF26" s="54">
        <f t="shared" si="11"/>
        <v>53.91446384796545</v>
      </c>
      <c r="AG26" s="54">
        <f t="shared" si="11"/>
        <v>0</v>
      </c>
      <c r="AH26" s="54">
        <f t="shared" si="11"/>
        <v>13.442107895811198</v>
      </c>
      <c r="AI26" s="54">
        <f t="shared" si="11"/>
        <v>213.11763753416685</v>
      </c>
      <c r="AJ26" s="54">
        <f t="shared" si="11"/>
        <v>23.439680137823999</v>
      </c>
      <c r="AK26" s="53">
        <f t="shared" si="11"/>
        <v>0</v>
      </c>
      <c r="AL26" s="53">
        <f t="shared" si="11"/>
        <v>14.055233512887737</v>
      </c>
      <c r="AM26" s="109">
        <f t="shared" si="11"/>
        <v>71.269735086285337</v>
      </c>
      <c r="AN26" s="47">
        <f t="shared" si="11"/>
        <v>58.377269159703815</v>
      </c>
      <c r="AO26" s="47">
        <f t="shared" si="11"/>
        <v>2607.1050602825258</v>
      </c>
      <c r="AP26" s="45">
        <f t="shared" si="11"/>
        <v>0</v>
      </c>
      <c r="AQ26" s="48">
        <f>C26+H26+L26+AA26+AB26+AN26+AO26+AP26</f>
        <v>12128.969262236233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12">C28</f>
        <v>0</v>
      </c>
      <c r="D27" s="53">
        <f t="shared" si="12"/>
        <v>0</v>
      </c>
      <c r="E27" s="54">
        <f t="shared" si="12"/>
        <v>0</v>
      </c>
      <c r="F27" s="55">
        <f t="shared" si="12"/>
        <v>0</v>
      </c>
      <c r="G27" s="55">
        <f t="shared" si="12"/>
        <v>0</v>
      </c>
      <c r="H27" s="56">
        <f t="shared" si="12"/>
        <v>0</v>
      </c>
      <c r="I27" s="53">
        <f t="shared" si="12"/>
        <v>0</v>
      </c>
      <c r="J27" s="250">
        <f t="shared" si="12"/>
        <v>0</v>
      </c>
      <c r="K27" s="54">
        <f t="shared" si="12"/>
        <v>0</v>
      </c>
      <c r="L27" s="56">
        <f t="shared" si="12"/>
        <v>228.00365341215684</v>
      </c>
      <c r="M27" s="54">
        <f t="shared" si="12"/>
        <v>0</v>
      </c>
      <c r="N27" s="54">
        <f t="shared" si="12"/>
        <v>0</v>
      </c>
      <c r="O27" s="54">
        <f t="shared" si="12"/>
        <v>0</v>
      </c>
      <c r="P27" s="54">
        <f t="shared" si="12"/>
        <v>0</v>
      </c>
      <c r="Q27" s="54">
        <f t="shared" si="12"/>
        <v>0</v>
      </c>
      <c r="R27" s="54">
        <f t="shared" si="12"/>
        <v>0</v>
      </c>
      <c r="S27" s="54">
        <f t="shared" si="12"/>
        <v>0</v>
      </c>
      <c r="T27" s="54">
        <f t="shared" si="12"/>
        <v>0</v>
      </c>
      <c r="U27" s="54">
        <f t="shared" si="12"/>
        <v>0</v>
      </c>
      <c r="V27" s="54">
        <f t="shared" si="12"/>
        <v>0</v>
      </c>
      <c r="W27" s="55"/>
      <c r="X27" s="55">
        <f t="shared" ref="X27:AQ27" si="13">X28</f>
        <v>176.75004829737961</v>
      </c>
      <c r="Y27" s="55">
        <f t="shared" si="13"/>
        <v>0.89344419458867819</v>
      </c>
      <c r="Z27" s="54">
        <f t="shared" si="13"/>
        <v>50.360160920188555</v>
      </c>
      <c r="AA27" s="56">
        <f t="shared" si="13"/>
        <v>0</v>
      </c>
      <c r="AB27" s="57">
        <f t="shared" si="13"/>
        <v>0</v>
      </c>
      <c r="AC27" s="58">
        <f t="shared" si="13"/>
        <v>0</v>
      </c>
      <c r="AD27" s="54">
        <f t="shared" si="13"/>
        <v>0</v>
      </c>
      <c r="AE27" s="54">
        <f t="shared" si="13"/>
        <v>0</v>
      </c>
      <c r="AF27" s="54">
        <f t="shared" si="13"/>
        <v>0</v>
      </c>
      <c r="AG27" s="54">
        <f t="shared" si="13"/>
        <v>0</v>
      </c>
      <c r="AH27" s="54">
        <f t="shared" si="13"/>
        <v>0</v>
      </c>
      <c r="AI27" s="54">
        <f t="shared" si="13"/>
        <v>0</v>
      </c>
      <c r="AJ27" s="54">
        <f t="shared" si="13"/>
        <v>0</v>
      </c>
      <c r="AK27" s="53">
        <f t="shared" si="13"/>
        <v>0</v>
      </c>
      <c r="AL27" s="53">
        <f t="shared" si="13"/>
        <v>0</v>
      </c>
      <c r="AM27" s="55">
        <f t="shared" si="13"/>
        <v>0</v>
      </c>
      <c r="AN27" s="56">
        <f t="shared" si="13"/>
        <v>0</v>
      </c>
      <c r="AO27" s="56">
        <f t="shared" si="13"/>
        <v>0</v>
      </c>
      <c r="AP27" s="57">
        <f t="shared" si="13"/>
        <v>0</v>
      </c>
      <c r="AQ27" s="111">
        <f t="shared" si="13"/>
        <v>228.00365341215684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228.00365341215684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176.75004829737961</v>
      </c>
      <c r="Y28" s="98">
        <f>Y26</f>
        <v>0.89344419458867819</v>
      </c>
      <c r="Z28" s="97">
        <f>Z26</f>
        <v>50.360160920188555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>C28+H28+L28+AA28+AB28+AN28+AO28+AP28</f>
        <v>228.00365341215684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14">C30+C45+C56+C58+C65+C70+C71</f>
        <v>195.13138912836925</v>
      </c>
      <c r="D29" s="53">
        <f t="shared" si="14"/>
        <v>98.528709303737401</v>
      </c>
      <c r="E29" s="54">
        <f t="shared" si="14"/>
        <v>88.68515250811096</v>
      </c>
      <c r="F29" s="55">
        <f t="shared" si="14"/>
        <v>0</v>
      </c>
      <c r="G29" s="55">
        <f t="shared" si="14"/>
        <v>7.9221823165208729</v>
      </c>
      <c r="H29" s="56">
        <f t="shared" si="14"/>
        <v>160.56790833792408</v>
      </c>
      <c r="I29" s="53">
        <f t="shared" si="14"/>
        <v>0</v>
      </c>
      <c r="J29" s="251">
        <f t="shared" si="14"/>
        <v>127.70399999999999</v>
      </c>
      <c r="K29" s="53">
        <f t="shared" si="14"/>
        <v>32.86390833792408</v>
      </c>
      <c r="L29" s="56">
        <f t="shared" si="14"/>
        <v>6622.4451166562585</v>
      </c>
      <c r="M29" s="54">
        <f t="shared" si="14"/>
        <v>0</v>
      </c>
      <c r="N29" s="54">
        <f t="shared" si="14"/>
        <v>0</v>
      </c>
      <c r="O29" s="54">
        <f t="shared" si="14"/>
        <v>0</v>
      </c>
      <c r="P29" s="54">
        <f t="shared" si="14"/>
        <v>697.83486315555558</v>
      </c>
      <c r="Q29" s="54">
        <f t="shared" si="14"/>
        <v>788.15215795680012</v>
      </c>
      <c r="R29" s="54">
        <f t="shared" si="14"/>
        <v>1017.7427971888796</v>
      </c>
      <c r="S29" s="54">
        <f t="shared" si="14"/>
        <v>21.624541795301674</v>
      </c>
      <c r="T29" s="54">
        <f t="shared" si="14"/>
        <v>183.03351734417762</v>
      </c>
      <c r="U29" s="54">
        <f t="shared" si="14"/>
        <v>3784.4430620908397</v>
      </c>
      <c r="V29" s="54">
        <f t="shared" si="14"/>
        <v>129.61417712470413</v>
      </c>
      <c r="W29" s="55">
        <f t="shared" si="14"/>
        <v>0</v>
      </c>
      <c r="X29" s="55">
        <f t="shared" si="14"/>
        <v>0</v>
      </c>
      <c r="Y29" s="55">
        <f t="shared" si="14"/>
        <v>0</v>
      </c>
      <c r="Z29" s="53">
        <f t="shared" si="14"/>
        <v>0</v>
      </c>
      <c r="AA29" s="47">
        <f t="shared" si="14"/>
        <v>1804.9959901106402</v>
      </c>
      <c r="AB29" s="57">
        <f t="shared" si="14"/>
        <v>549.62974535737737</v>
      </c>
      <c r="AC29" s="58">
        <f t="shared" si="14"/>
        <v>0</v>
      </c>
      <c r="AD29" s="54">
        <f t="shared" si="14"/>
        <v>0</v>
      </c>
      <c r="AE29" s="54">
        <f t="shared" si="14"/>
        <v>169.82229042907676</v>
      </c>
      <c r="AF29" s="54">
        <f t="shared" si="14"/>
        <v>53.91446384796545</v>
      </c>
      <c r="AG29" s="54">
        <f t="shared" si="14"/>
        <v>0</v>
      </c>
      <c r="AH29" s="54">
        <f t="shared" si="14"/>
        <v>13.442107895811201</v>
      </c>
      <c r="AI29" s="54">
        <f t="shared" si="14"/>
        <v>203.84490165925484</v>
      </c>
      <c r="AJ29" s="54">
        <f t="shared" si="14"/>
        <v>23.281012926095997</v>
      </c>
      <c r="AK29" s="57">
        <f t="shared" si="14"/>
        <v>0</v>
      </c>
      <c r="AL29" s="57">
        <f t="shared" si="14"/>
        <v>14.055233512887737</v>
      </c>
      <c r="AM29" s="57">
        <f t="shared" si="14"/>
        <v>71.269735086285337</v>
      </c>
      <c r="AN29" s="57">
        <f t="shared" si="14"/>
        <v>58.377269159703822</v>
      </c>
      <c r="AO29" s="56">
        <f t="shared" si="14"/>
        <v>2607.6227564418336</v>
      </c>
      <c r="AP29" s="57">
        <f t="shared" si="14"/>
        <v>0</v>
      </c>
      <c r="AQ29" s="48">
        <f t="shared" si="14"/>
        <v>11998.770175192105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70.828371967119992</v>
      </c>
      <c r="D30" s="120">
        <v>70.828371967119992</v>
      </c>
      <c r="E30" s="120">
        <v>4.6549999999999994E-3</v>
      </c>
      <c r="F30" s="121"/>
      <c r="G30" s="121"/>
      <c r="H30" s="122">
        <f>SUM(H31:H44)</f>
        <v>0</v>
      </c>
      <c r="I30" s="119">
        <f t="shared" ref="I30:K30" si="15">SUM(I31:I44)</f>
        <v>0</v>
      </c>
      <c r="J30" s="120">
        <f t="shared" si="15"/>
        <v>0</v>
      </c>
      <c r="K30" s="120">
        <f t="shared" si="15"/>
        <v>0</v>
      </c>
      <c r="L30" s="122">
        <f>SUM(L31:L44)</f>
        <v>346.49128978798069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379">
        <v>6.0089156579716123</v>
      </c>
      <c r="R30" s="120">
        <f>SUM(R31:R44)</f>
        <v>0</v>
      </c>
      <c r="S30" s="379">
        <v>21.415238672343808</v>
      </c>
      <c r="T30" s="379">
        <v>75.843784522345771</v>
      </c>
      <c r="U30" s="379">
        <v>120.25439117866384</v>
      </c>
      <c r="V30" s="120">
        <v>122.96895975665572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380">
        <v>902.9614287525427</v>
      </c>
      <c r="AB30" s="123">
        <f t="shared" ref="AB30:AN30" si="16">SUM(AB31:AB44)</f>
        <v>184.17067433101738</v>
      </c>
      <c r="AC30" s="176">
        <f t="shared" si="16"/>
        <v>0</v>
      </c>
      <c r="AD30" s="120">
        <f t="shared" si="16"/>
        <v>0</v>
      </c>
      <c r="AE30" s="120">
        <f t="shared" si="16"/>
        <v>123.59584677095994</v>
      </c>
      <c r="AF30" s="120">
        <f t="shared" ref="AF30" si="17">SUM(AF31:AF44)</f>
        <v>53.91446384796545</v>
      </c>
      <c r="AG30" s="120">
        <f t="shared" si="16"/>
        <v>0</v>
      </c>
      <c r="AH30" s="120">
        <f t="shared" si="16"/>
        <v>6.6603637120920176</v>
      </c>
      <c r="AI30" s="120">
        <f t="shared" si="16"/>
        <v>0</v>
      </c>
      <c r="AJ30" s="120">
        <f t="shared" ref="AJ30" si="18">SUM(AJ31:AJ44)</f>
        <v>0</v>
      </c>
      <c r="AK30" s="120">
        <f t="shared" si="16"/>
        <v>0</v>
      </c>
      <c r="AL30" s="120">
        <f t="shared" ref="AL30" si="19">SUM(AL31:AL44)</f>
        <v>0</v>
      </c>
      <c r="AM30" s="228">
        <f t="shared" si="16"/>
        <v>0</v>
      </c>
      <c r="AN30" s="119">
        <f t="shared" si="16"/>
        <v>58.377269159703822</v>
      </c>
      <c r="AO30" s="380">
        <v>568.70556594894924</v>
      </c>
      <c r="AP30" s="123">
        <f>SUM(AP31:AP44)</f>
        <v>0</v>
      </c>
      <c r="AQ30" s="59">
        <f t="shared" ref="AQ30:AQ72" si="20">C30+H30+L30+AA30+AB30+AN30+AO30+AP30</f>
        <v>2131.5345999473138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21">SUM(D31:G31)</f>
        <v>0</v>
      </c>
      <c r="D31" s="68">
        <v>0</v>
      </c>
      <c r="E31" s="223"/>
      <c r="F31" s="223"/>
      <c r="G31" s="351"/>
      <c r="H31" s="129">
        <f t="shared" ref="H31:H43" si="22">SUM(I31:K31)</f>
        <v>0</v>
      </c>
      <c r="I31" s="126"/>
      <c r="J31" s="254"/>
      <c r="K31" s="127"/>
      <c r="L31" s="129">
        <f t="shared" ref="L31:L43" si="23">SUM(M31:Z31)</f>
        <v>7.5303128598995217</v>
      </c>
      <c r="M31" s="127"/>
      <c r="N31" s="127"/>
      <c r="O31" s="127"/>
      <c r="P31" s="128"/>
      <c r="Q31" s="353">
        <v>0.14599999999999999</v>
      </c>
      <c r="R31" s="223"/>
      <c r="S31" s="353">
        <v>0</v>
      </c>
      <c r="T31" s="353">
        <v>6.3128598995212861E-3</v>
      </c>
      <c r="U31" s="353">
        <v>7.3780000000000001</v>
      </c>
      <c r="V31" s="69">
        <v>0</v>
      </c>
      <c r="W31" s="223"/>
      <c r="X31" s="126"/>
      <c r="Y31" s="128"/>
      <c r="Z31" s="127"/>
      <c r="AA31" s="356">
        <v>0</v>
      </c>
      <c r="AB31" s="131">
        <f t="shared" ref="AB31:AB43" si="24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356">
        <v>24.090759083743443</v>
      </c>
      <c r="AP31" s="131"/>
      <c r="AQ31" s="71">
        <f t="shared" si="20"/>
        <v>31.621071943642963</v>
      </c>
    </row>
    <row r="32" spans="1:45" ht="12.75" customHeight="1">
      <c r="A32" s="166" t="s">
        <v>110</v>
      </c>
      <c r="B32" s="206" t="s">
        <v>122</v>
      </c>
      <c r="C32" s="19">
        <f t="shared" si="21"/>
        <v>0</v>
      </c>
      <c r="D32" s="27">
        <v>0</v>
      </c>
      <c r="E32" s="212"/>
      <c r="F32" s="212"/>
      <c r="G32" s="350"/>
      <c r="H32" s="23">
        <f t="shared" si="22"/>
        <v>0</v>
      </c>
      <c r="I32" s="24">
        <v>0</v>
      </c>
      <c r="J32" s="249"/>
      <c r="K32" s="25"/>
      <c r="L32" s="23">
        <f t="shared" si="23"/>
        <v>81.542638180396409</v>
      </c>
      <c r="M32" s="25"/>
      <c r="N32" s="25"/>
      <c r="O32" s="25"/>
      <c r="P32" s="128"/>
      <c r="Q32" s="354">
        <v>1.5780000000000001</v>
      </c>
      <c r="R32" s="212"/>
      <c r="S32" s="354">
        <v>16.868934619017807</v>
      </c>
      <c r="T32" s="354">
        <v>45.777703561378608</v>
      </c>
      <c r="U32" s="354">
        <v>17.318000000000001</v>
      </c>
      <c r="V32" s="212">
        <v>0</v>
      </c>
      <c r="W32" s="212"/>
      <c r="X32" s="24"/>
      <c r="Y32" s="22"/>
      <c r="Z32" s="25"/>
      <c r="AA32" s="357">
        <v>294.58220630301804</v>
      </c>
      <c r="AB32" s="26">
        <f t="shared" si="24"/>
        <v>13.831855741755872</v>
      </c>
      <c r="AC32" s="27"/>
      <c r="AD32" s="25"/>
      <c r="AE32" s="25">
        <v>7.1714920296638542</v>
      </c>
      <c r="AF32" s="25"/>
      <c r="AG32" s="127"/>
      <c r="AH32" s="127">
        <v>6.6603637120920176</v>
      </c>
      <c r="AI32" s="127"/>
      <c r="AJ32" s="127"/>
      <c r="AK32" s="24"/>
      <c r="AL32" s="22"/>
      <c r="AM32" s="25"/>
      <c r="AN32" s="28"/>
      <c r="AO32" s="357">
        <v>93.882263597051249</v>
      </c>
      <c r="AP32" s="26"/>
      <c r="AQ32" s="29">
        <f t="shared" si="20"/>
        <v>483.83896382222156</v>
      </c>
    </row>
    <row r="33" spans="1:45" ht="12.75" customHeight="1">
      <c r="A33" s="166" t="s">
        <v>16</v>
      </c>
      <c r="B33" s="133" t="s">
        <v>14</v>
      </c>
      <c r="C33" s="19">
        <f t="shared" si="21"/>
        <v>0</v>
      </c>
      <c r="D33" s="27">
        <v>0</v>
      </c>
      <c r="E33" s="212"/>
      <c r="F33" s="212"/>
      <c r="G33" s="350"/>
      <c r="H33" s="23">
        <f t="shared" si="22"/>
        <v>0</v>
      </c>
      <c r="I33" s="24"/>
      <c r="J33" s="249"/>
      <c r="K33" s="25"/>
      <c r="L33" s="23">
        <f t="shared" si="23"/>
        <v>5.3107317772043556</v>
      </c>
      <c r="M33" s="25"/>
      <c r="N33" s="25"/>
      <c r="O33" s="25"/>
      <c r="P33" s="128"/>
      <c r="Q33" s="354">
        <v>0.14000000000000001</v>
      </c>
      <c r="R33" s="212"/>
      <c r="S33" s="354">
        <v>0</v>
      </c>
      <c r="T33" s="354">
        <v>4.8877317772043556</v>
      </c>
      <c r="U33" s="354">
        <v>0.28299999999999997</v>
      </c>
      <c r="V33" s="212">
        <v>0</v>
      </c>
      <c r="W33" s="212"/>
      <c r="X33" s="24"/>
      <c r="Y33" s="22"/>
      <c r="Z33" s="25"/>
      <c r="AA33" s="357">
        <v>11.142098810020592</v>
      </c>
      <c r="AB33" s="26">
        <f t="shared" si="24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357">
        <v>3.7940005882825187</v>
      </c>
      <c r="AP33" s="26"/>
      <c r="AQ33" s="29">
        <f t="shared" si="20"/>
        <v>20.246831175507467</v>
      </c>
    </row>
    <row r="34" spans="1:45" ht="12.75" customHeight="1">
      <c r="A34" s="166" t="s">
        <v>18</v>
      </c>
      <c r="B34" s="133" t="s">
        <v>123</v>
      </c>
      <c r="C34" s="19">
        <f t="shared" si="21"/>
        <v>0</v>
      </c>
      <c r="D34" s="27">
        <v>0</v>
      </c>
      <c r="E34" s="212"/>
      <c r="F34" s="212"/>
      <c r="G34" s="350"/>
      <c r="H34" s="23">
        <f t="shared" si="22"/>
        <v>0</v>
      </c>
      <c r="I34" s="24"/>
      <c r="J34" s="249"/>
      <c r="K34" s="25"/>
      <c r="L34" s="23">
        <f t="shared" si="23"/>
        <v>2.4034285044246153</v>
      </c>
      <c r="M34" s="25"/>
      <c r="N34" s="25"/>
      <c r="O34" s="25"/>
      <c r="P34" s="128"/>
      <c r="Q34" s="354">
        <v>9.6000000000000002E-2</v>
      </c>
      <c r="R34" s="212"/>
      <c r="S34" s="354">
        <v>0</v>
      </c>
      <c r="T34" s="354">
        <v>0.66442850442461543</v>
      </c>
      <c r="U34" s="354">
        <v>1.643</v>
      </c>
      <c r="V34" s="212">
        <v>0</v>
      </c>
      <c r="W34" s="212"/>
      <c r="X34" s="24"/>
      <c r="Y34" s="22"/>
      <c r="Z34" s="25"/>
      <c r="AA34" s="357">
        <v>5.6170560383892409</v>
      </c>
      <c r="AB34" s="26">
        <f t="shared" si="24"/>
        <v>114.37197096830813</v>
      </c>
      <c r="AC34" s="27"/>
      <c r="AD34" s="25"/>
      <c r="AE34" s="25">
        <v>114.37197096830813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357">
        <v>23.929467232074821</v>
      </c>
      <c r="AP34" s="26"/>
      <c r="AQ34" s="29">
        <f t="shared" si="20"/>
        <v>146.32192274319681</v>
      </c>
    </row>
    <row r="35" spans="1:45" ht="12.75" customHeight="1">
      <c r="A35" s="166" t="s">
        <v>20</v>
      </c>
      <c r="B35" s="133" t="s">
        <v>124</v>
      </c>
      <c r="C35" s="19">
        <f t="shared" si="21"/>
        <v>0</v>
      </c>
      <c r="D35" s="27">
        <v>0</v>
      </c>
      <c r="E35" s="212"/>
      <c r="F35" s="212"/>
      <c r="G35" s="350"/>
      <c r="H35" s="23">
        <f t="shared" si="22"/>
        <v>0</v>
      </c>
      <c r="I35" s="24"/>
      <c r="J35" s="249"/>
      <c r="K35" s="25"/>
      <c r="L35" s="23">
        <f t="shared" si="23"/>
        <v>1.1288051833181656</v>
      </c>
      <c r="M35" s="25"/>
      <c r="N35" s="25"/>
      <c r="O35" s="25"/>
      <c r="P35" s="128"/>
      <c r="Q35" s="354">
        <v>8.5999999999999979E-2</v>
      </c>
      <c r="R35" s="212"/>
      <c r="S35" s="354">
        <v>0</v>
      </c>
      <c r="T35" s="354">
        <v>0.41980518331816558</v>
      </c>
      <c r="U35" s="354">
        <v>0.623</v>
      </c>
      <c r="V35" s="212">
        <v>0</v>
      </c>
      <c r="W35" s="212"/>
      <c r="X35" s="24"/>
      <c r="Y35" s="22"/>
      <c r="Z35" s="25"/>
      <c r="AA35" s="357">
        <v>5.3813605166171117</v>
      </c>
      <c r="AB35" s="26">
        <f t="shared" si="24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357">
        <v>7.1863324362806011</v>
      </c>
      <c r="AP35" s="26"/>
      <c r="AQ35" s="29">
        <f t="shared" si="20"/>
        <v>13.69649813621588</v>
      </c>
    </row>
    <row r="36" spans="1:45" ht="12.75" customHeight="1">
      <c r="A36" s="166" t="s">
        <v>22</v>
      </c>
      <c r="B36" s="133" t="s">
        <v>125</v>
      </c>
      <c r="C36" s="19">
        <f t="shared" si="21"/>
        <v>0</v>
      </c>
      <c r="D36" s="132">
        <v>0</v>
      </c>
      <c r="E36" s="212"/>
      <c r="F36" s="212"/>
      <c r="G36" s="350"/>
      <c r="H36" s="23">
        <f t="shared" si="22"/>
        <v>0</v>
      </c>
      <c r="I36" s="24"/>
      <c r="J36" s="249"/>
      <c r="K36" s="25"/>
      <c r="L36" s="23">
        <f t="shared" si="23"/>
        <v>8.9096823172296968</v>
      </c>
      <c r="M36" s="25"/>
      <c r="N36" s="25"/>
      <c r="O36" s="25"/>
      <c r="P36" s="128"/>
      <c r="Q36" s="355">
        <v>0.11999999999999998</v>
      </c>
      <c r="R36" s="212"/>
      <c r="S36" s="355">
        <v>0</v>
      </c>
      <c r="T36" s="355">
        <v>4.5657759223287702</v>
      </c>
      <c r="U36" s="355">
        <v>3.355</v>
      </c>
      <c r="V36" s="223">
        <v>0.8689063949009278</v>
      </c>
      <c r="W36" s="212"/>
      <c r="X36" s="24"/>
      <c r="Y36" s="22"/>
      <c r="Z36" s="25"/>
      <c r="AA36" s="358">
        <v>114.67188759419808</v>
      </c>
      <c r="AB36" s="26">
        <f t="shared" si="24"/>
        <v>0.17920369044072532</v>
      </c>
      <c r="AC36" s="27"/>
      <c r="AD36" s="25"/>
      <c r="AE36" s="25">
        <v>0.17920369044072532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358">
        <v>81.386827759394507</v>
      </c>
      <c r="AP36" s="26"/>
      <c r="AQ36" s="29">
        <f t="shared" si="20"/>
        <v>205.14760136126301</v>
      </c>
    </row>
    <row r="37" spans="1:45" ht="12.75" customHeight="1">
      <c r="A37" s="166" t="s">
        <v>24</v>
      </c>
      <c r="B37" s="133" t="s">
        <v>126</v>
      </c>
      <c r="C37" s="19">
        <f t="shared" si="21"/>
        <v>0</v>
      </c>
      <c r="D37" s="27">
        <v>0</v>
      </c>
      <c r="E37" s="212"/>
      <c r="F37" s="212"/>
      <c r="G37" s="350"/>
      <c r="H37" s="23">
        <f t="shared" si="22"/>
        <v>0</v>
      </c>
      <c r="I37" s="24"/>
      <c r="J37" s="249"/>
      <c r="K37" s="25"/>
      <c r="L37" s="23">
        <f t="shared" si="23"/>
        <v>3.1015590254341383</v>
      </c>
      <c r="M37" s="25"/>
      <c r="N37" s="25"/>
      <c r="O37" s="25"/>
      <c r="P37" s="128"/>
      <c r="Q37" s="354">
        <v>0.32800000000000001</v>
      </c>
      <c r="R37" s="212"/>
      <c r="S37" s="354">
        <v>0</v>
      </c>
      <c r="T37" s="354">
        <v>1.8575590254341385</v>
      </c>
      <c r="U37" s="354">
        <v>0.91600000000000004</v>
      </c>
      <c r="V37" s="212">
        <v>0</v>
      </c>
      <c r="W37" s="212"/>
      <c r="X37" s="24"/>
      <c r="Y37" s="22"/>
      <c r="Z37" s="25"/>
      <c r="AA37" s="357">
        <v>5.2390938503222237</v>
      </c>
      <c r="AB37" s="26">
        <f t="shared" si="24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357">
        <v>19.520476422268725</v>
      </c>
      <c r="AP37" s="26"/>
      <c r="AQ37" s="29">
        <f t="shared" si="20"/>
        <v>27.861129298025087</v>
      </c>
    </row>
    <row r="38" spans="1:45" ht="12.75" customHeight="1">
      <c r="A38" s="166" t="s">
        <v>26</v>
      </c>
      <c r="B38" s="133" t="s">
        <v>127</v>
      </c>
      <c r="C38" s="19">
        <f t="shared" si="21"/>
        <v>70.828371967119992</v>
      </c>
      <c r="D38" s="27">
        <v>70.828371967119992</v>
      </c>
      <c r="E38" s="212"/>
      <c r="F38" s="212"/>
      <c r="G38" s="350"/>
      <c r="H38" s="23">
        <f t="shared" si="22"/>
        <v>0</v>
      </c>
      <c r="I38" s="24"/>
      <c r="J38" s="249"/>
      <c r="K38" s="25"/>
      <c r="L38" s="23">
        <f t="shared" si="23"/>
        <v>159.84775202629055</v>
      </c>
      <c r="M38" s="25"/>
      <c r="N38" s="25"/>
      <c r="O38" s="25"/>
      <c r="P38" s="128"/>
      <c r="Q38" s="354">
        <v>1.671</v>
      </c>
      <c r="R38" s="212"/>
      <c r="S38" s="354">
        <v>0</v>
      </c>
      <c r="T38" s="354">
        <v>3.4846986645357503</v>
      </c>
      <c r="U38" s="354">
        <v>32.591999999999999</v>
      </c>
      <c r="V38" s="212">
        <v>122.10005336175479</v>
      </c>
      <c r="W38" s="212"/>
      <c r="X38" s="24"/>
      <c r="Y38" s="22"/>
      <c r="Z38" s="25"/>
      <c r="AA38" s="357">
        <v>22.171658316852692</v>
      </c>
      <c r="AB38" s="26">
        <f t="shared" si="24"/>
        <v>55.787643930512665</v>
      </c>
      <c r="AC38" s="27"/>
      <c r="AD38" s="25"/>
      <c r="AE38" s="25">
        <v>1.8731800825472169</v>
      </c>
      <c r="AF38" s="25">
        <v>53.91446384796545</v>
      </c>
      <c r="AG38" s="127"/>
      <c r="AH38" s="127"/>
      <c r="AI38" s="127"/>
      <c r="AJ38" s="127"/>
      <c r="AK38" s="24"/>
      <c r="AL38" s="22"/>
      <c r="AM38" s="25"/>
      <c r="AN38" s="28">
        <v>58.377269159703822</v>
      </c>
      <c r="AO38" s="357">
        <v>64.280526149198025</v>
      </c>
      <c r="AP38" s="26"/>
      <c r="AQ38" s="29">
        <f t="shared" si="20"/>
        <v>431.29322154967775</v>
      </c>
    </row>
    <row r="39" spans="1:45" ht="12.75" customHeight="1">
      <c r="A39" s="166" t="s">
        <v>28</v>
      </c>
      <c r="B39" s="133" t="s">
        <v>128</v>
      </c>
      <c r="C39" s="19">
        <f t="shared" si="21"/>
        <v>0</v>
      </c>
      <c r="D39" s="27">
        <v>0</v>
      </c>
      <c r="E39" s="212"/>
      <c r="F39" s="212"/>
      <c r="G39" s="350"/>
      <c r="H39" s="23">
        <f t="shared" si="22"/>
        <v>0</v>
      </c>
      <c r="I39" s="24"/>
      <c r="J39" s="249"/>
      <c r="K39" s="25"/>
      <c r="L39" s="23">
        <f t="shared" si="23"/>
        <v>5.7298222470807225</v>
      </c>
      <c r="M39" s="25"/>
      <c r="N39" s="25"/>
      <c r="O39" s="25"/>
      <c r="P39" s="128"/>
      <c r="Q39" s="354">
        <v>0.17599999999999999</v>
      </c>
      <c r="R39" s="212"/>
      <c r="S39" s="354">
        <v>1.8817161973259999</v>
      </c>
      <c r="T39" s="354">
        <v>1.5861060497547232</v>
      </c>
      <c r="U39" s="354">
        <v>2.0859999999999999</v>
      </c>
      <c r="V39" s="212">
        <v>0</v>
      </c>
      <c r="W39" s="212"/>
      <c r="X39" s="24"/>
      <c r="Y39" s="22"/>
      <c r="Z39" s="25"/>
      <c r="AA39" s="357">
        <v>374.36517713114426</v>
      </c>
      <c r="AB39" s="26">
        <f t="shared" si="24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357">
        <v>59.376213265880558</v>
      </c>
      <c r="AP39" s="26"/>
      <c r="AQ39" s="29">
        <f t="shared" si="20"/>
        <v>439.47121264410555</v>
      </c>
    </row>
    <row r="40" spans="1:45" ht="12.75" customHeight="1">
      <c r="A40" s="166" t="s">
        <v>30</v>
      </c>
      <c r="B40" s="133" t="s">
        <v>129</v>
      </c>
      <c r="C40" s="19">
        <f t="shared" si="21"/>
        <v>0</v>
      </c>
      <c r="D40" s="27">
        <v>0</v>
      </c>
      <c r="E40" s="212"/>
      <c r="F40" s="212"/>
      <c r="G40" s="350"/>
      <c r="H40" s="23">
        <f t="shared" si="22"/>
        <v>0</v>
      </c>
      <c r="I40" s="24"/>
      <c r="J40" s="249"/>
      <c r="K40" s="25"/>
      <c r="L40" s="23">
        <f t="shared" si="23"/>
        <v>3.5126885854365066</v>
      </c>
      <c r="M40" s="25"/>
      <c r="N40" s="25"/>
      <c r="O40" s="25"/>
      <c r="P40" s="128"/>
      <c r="Q40" s="354">
        <v>0.129</v>
      </c>
      <c r="R40" s="212"/>
      <c r="S40" s="354">
        <v>0</v>
      </c>
      <c r="T40" s="354">
        <v>2.4856885854365065</v>
      </c>
      <c r="U40" s="354">
        <v>0.89800000000000002</v>
      </c>
      <c r="V40" s="212">
        <v>0</v>
      </c>
      <c r="W40" s="212"/>
      <c r="X40" s="24"/>
      <c r="Y40" s="22"/>
      <c r="Z40" s="25"/>
      <c r="AA40" s="357">
        <v>6.471363830518249</v>
      </c>
      <c r="AB40" s="26">
        <f t="shared" si="24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357">
        <v>12.852359096510529</v>
      </c>
      <c r="AP40" s="26"/>
      <c r="AQ40" s="29">
        <f t="shared" si="20"/>
        <v>22.836411512465283</v>
      </c>
    </row>
    <row r="41" spans="1:45" ht="12.75" customHeight="1">
      <c r="A41" s="166" t="s">
        <v>32</v>
      </c>
      <c r="B41" s="133" t="s">
        <v>130</v>
      </c>
      <c r="C41" s="19">
        <f t="shared" si="21"/>
        <v>0</v>
      </c>
      <c r="D41" s="132">
        <v>0</v>
      </c>
      <c r="E41" s="212"/>
      <c r="F41" s="212"/>
      <c r="G41" s="350"/>
      <c r="H41" s="23">
        <f t="shared" si="22"/>
        <v>0</v>
      </c>
      <c r="I41" s="24"/>
      <c r="J41" s="249"/>
      <c r="K41" s="25"/>
      <c r="L41" s="23">
        <f t="shared" si="23"/>
        <v>3.0281905036255217</v>
      </c>
      <c r="M41" s="25"/>
      <c r="N41" s="25"/>
      <c r="O41" s="25"/>
      <c r="P41" s="128"/>
      <c r="Q41" s="355">
        <v>0.36399999999999999</v>
      </c>
      <c r="R41" s="212"/>
      <c r="S41" s="355">
        <v>0</v>
      </c>
      <c r="T41" s="355">
        <v>1.9711905036255215</v>
      </c>
      <c r="U41" s="355">
        <v>0.69299999999999995</v>
      </c>
      <c r="V41" s="223">
        <v>0</v>
      </c>
      <c r="W41" s="212"/>
      <c r="X41" s="24"/>
      <c r="Y41" s="22"/>
      <c r="Z41" s="25"/>
      <c r="AA41" s="358">
        <v>22.349314701131384</v>
      </c>
      <c r="AB41" s="26">
        <f t="shared" si="24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358">
        <v>113.31324905645867</v>
      </c>
      <c r="AP41" s="26"/>
      <c r="AQ41" s="29">
        <f t="shared" si="20"/>
        <v>138.69075426121557</v>
      </c>
    </row>
    <row r="42" spans="1:45" ht="12.75" customHeight="1">
      <c r="A42" s="166" t="s">
        <v>34</v>
      </c>
      <c r="B42" s="133" t="s">
        <v>131</v>
      </c>
      <c r="C42" s="19">
        <f t="shared" si="21"/>
        <v>0</v>
      </c>
      <c r="D42" s="27">
        <v>0</v>
      </c>
      <c r="E42" s="212"/>
      <c r="F42" s="212"/>
      <c r="G42" s="350"/>
      <c r="H42" s="23">
        <f t="shared" si="22"/>
        <v>0</v>
      </c>
      <c r="I42" s="24"/>
      <c r="J42" s="249"/>
      <c r="K42" s="25"/>
      <c r="L42" s="23">
        <f t="shared" si="23"/>
        <v>1.241867564626757</v>
      </c>
      <c r="M42" s="25"/>
      <c r="N42" s="25"/>
      <c r="O42" s="25"/>
      <c r="P42" s="128"/>
      <c r="Q42" s="354">
        <v>4.299999999999999E-2</v>
      </c>
      <c r="R42" s="212"/>
      <c r="S42" s="354">
        <v>0</v>
      </c>
      <c r="T42" s="354">
        <v>0.96586756462675694</v>
      </c>
      <c r="U42" s="354">
        <v>0.23300000000000001</v>
      </c>
      <c r="V42" s="212">
        <v>0</v>
      </c>
      <c r="W42" s="212"/>
      <c r="X42" s="24"/>
      <c r="Y42" s="22"/>
      <c r="Z42" s="25"/>
      <c r="AA42" s="357">
        <v>0.73256716226472585</v>
      </c>
      <c r="AB42" s="26">
        <f t="shared" si="24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357">
        <v>2.2154216271128586</v>
      </c>
      <c r="AP42" s="26"/>
      <c r="AQ42" s="29">
        <f t="shared" si="20"/>
        <v>4.1898563540043412</v>
      </c>
    </row>
    <row r="43" spans="1:45" ht="12.75" customHeight="1">
      <c r="A43" s="166" t="s">
        <v>36</v>
      </c>
      <c r="B43" s="133" t="s">
        <v>141</v>
      </c>
      <c r="C43" s="19">
        <f t="shared" si="21"/>
        <v>0</v>
      </c>
      <c r="D43" s="27">
        <v>0</v>
      </c>
      <c r="E43" s="212"/>
      <c r="F43" s="212"/>
      <c r="G43" s="350"/>
      <c r="H43" s="23">
        <f t="shared" si="22"/>
        <v>0</v>
      </c>
      <c r="I43" s="24"/>
      <c r="J43" s="249"/>
      <c r="K43" s="25">
        <v>0</v>
      </c>
      <c r="L43" s="23">
        <f t="shared" si="23"/>
        <v>10.796031728888506</v>
      </c>
      <c r="M43" s="25"/>
      <c r="N43" s="25"/>
      <c r="O43" s="25"/>
      <c r="P43" s="22"/>
      <c r="Q43" s="354">
        <v>0.23100000000000001</v>
      </c>
      <c r="R43" s="212"/>
      <c r="S43" s="354">
        <v>2.6645878559999998</v>
      </c>
      <c r="T43" s="354">
        <v>6.415443872888507</v>
      </c>
      <c r="U43" s="354">
        <v>1.4850000000000001</v>
      </c>
      <c r="V43" s="212">
        <v>0</v>
      </c>
      <c r="W43" s="212"/>
      <c r="X43" s="24"/>
      <c r="Y43" s="22"/>
      <c r="Z43" s="25"/>
      <c r="AA43" s="357">
        <v>36.218545178983852</v>
      </c>
      <c r="AB43" s="26">
        <f t="shared" si="24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357">
        <v>50.823582757078029</v>
      </c>
      <c r="AP43" s="26"/>
      <c r="AQ43" s="29">
        <f t="shared" si="20"/>
        <v>97.838159664950382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52.407779284125262</v>
      </c>
      <c r="M44" s="76"/>
      <c r="N44" s="76"/>
      <c r="O44" s="76"/>
      <c r="P44" s="77"/>
      <c r="Q44" s="213">
        <v>0.90091565797161111</v>
      </c>
      <c r="R44" s="213"/>
      <c r="S44" s="213">
        <v>0</v>
      </c>
      <c r="T44" s="213">
        <v>0.75547244748982845</v>
      </c>
      <c r="U44" s="213">
        <v>50.751391178663823</v>
      </c>
      <c r="V44" s="213">
        <v>0</v>
      </c>
      <c r="W44" s="213"/>
      <c r="X44" s="75"/>
      <c r="Y44" s="77"/>
      <c r="Z44" s="76"/>
      <c r="AA44" s="81">
        <v>4.0190993190823985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12.054086877614742</v>
      </c>
      <c r="AP44" s="79"/>
      <c r="AQ44" s="82">
        <f>C44+H44+L44+AA44+AB44+AN44+AO44+AP44</f>
        <v>68.480965480822405</v>
      </c>
    </row>
    <row r="45" spans="1:45" s="49" customFormat="1" ht="12.75" customHeight="1">
      <c r="A45" s="83" t="s">
        <v>37</v>
      </c>
      <c r="B45" s="1"/>
      <c r="C45" s="306">
        <f t="shared" ref="C45:AP45" si="25">SUM(C46:C55)</f>
        <v>0</v>
      </c>
      <c r="D45" s="307">
        <f t="shared" si="25"/>
        <v>0</v>
      </c>
      <c r="E45" s="307">
        <f t="shared" si="25"/>
        <v>0</v>
      </c>
      <c r="F45" s="308">
        <f t="shared" si="25"/>
        <v>0</v>
      </c>
      <c r="G45" s="308">
        <f t="shared" si="25"/>
        <v>0</v>
      </c>
      <c r="H45" s="309">
        <f t="shared" si="25"/>
        <v>0</v>
      </c>
      <c r="I45" s="310">
        <f t="shared" si="25"/>
        <v>0</v>
      </c>
      <c r="J45" s="315">
        <f t="shared" si="25"/>
        <v>0</v>
      </c>
      <c r="K45" s="307">
        <f t="shared" si="25"/>
        <v>0</v>
      </c>
      <c r="L45" s="309">
        <f t="shared" si="25"/>
        <v>4769.8401583638924</v>
      </c>
      <c r="M45" s="307">
        <f t="shared" si="25"/>
        <v>0</v>
      </c>
      <c r="N45" s="307">
        <f t="shared" ref="N45" si="26">SUM(N46:N55)</f>
        <v>0</v>
      </c>
      <c r="O45" s="307">
        <f t="shared" si="25"/>
        <v>0</v>
      </c>
      <c r="P45" s="307">
        <f t="shared" si="25"/>
        <v>697.83486315555558</v>
      </c>
      <c r="Q45" s="307">
        <f t="shared" si="25"/>
        <v>0</v>
      </c>
      <c r="R45" s="307">
        <f t="shared" si="25"/>
        <v>1017.7427971888796</v>
      </c>
      <c r="S45" s="307">
        <f t="shared" si="25"/>
        <v>0</v>
      </c>
      <c r="T45" s="307">
        <f t="shared" si="25"/>
        <v>1.6215191122715407</v>
      </c>
      <c r="U45" s="307">
        <f>SUM(U46:U55)</f>
        <v>3052.6409789071854</v>
      </c>
      <c r="V45" s="307">
        <f t="shared" si="25"/>
        <v>0</v>
      </c>
      <c r="W45" s="308">
        <f t="shared" si="25"/>
        <v>0</v>
      </c>
      <c r="X45" s="308">
        <f t="shared" si="25"/>
        <v>0</v>
      </c>
      <c r="Y45" s="308">
        <f t="shared" si="25"/>
        <v>0</v>
      </c>
      <c r="Z45" s="307">
        <f t="shared" si="25"/>
        <v>0</v>
      </c>
      <c r="AA45" s="309">
        <f t="shared" si="25"/>
        <v>16.580164546171702</v>
      </c>
      <c r="AB45" s="311">
        <f t="shared" si="25"/>
        <v>227.12591458535084</v>
      </c>
      <c r="AC45" s="312">
        <f t="shared" si="25"/>
        <v>0</v>
      </c>
      <c r="AD45" s="307">
        <f t="shared" si="25"/>
        <v>0</v>
      </c>
      <c r="AE45" s="307">
        <f t="shared" si="25"/>
        <v>0</v>
      </c>
      <c r="AF45" s="307">
        <f t="shared" ref="AF45" si="27">SUM(AF46:AF55)</f>
        <v>0</v>
      </c>
      <c r="AG45" s="307">
        <f t="shared" si="25"/>
        <v>0</v>
      </c>
      <c r="AH45" s="307">
        <f t="shared" si="25"/>
        <v>0</v>
      </c>
      <c r="AI45" s="307">
        <f t="shared" si="25"/>
        <v>203.84490165925484</v>
      </c>
      <c r="AJ45" s="307">
        <f t="shared" ref="AJ45" si="28">SUM(AJ46:AJ55)</f>
        <v>23.281012926095997</v>
      </c>
      <c r="AK45" s="310">
        <f t="shared" si="25"/>
        <v>0</v>
      </c>
      <c r="AL45" s="308">
        <f t="shared" ref="AL45" si="29">SUM(AL46:AL55)</f>
        <v>0</v>
      </c>
      <c r="AM45" s="307">
        <f t="shared" si="25"/>
        <v>0</v>
      </c>
      <c r="AN45" s="309">
        <f t="shared" si="25"/>
        <v>0</v>
      </c>
      <c r="AO45" s="309">
        <f t="shared" si="25"/>
        <v>19.060886058736465</v>
      </c>
      <c r="AP45" s="311">
        <f t="shared" si="25"/>
        <v>0</v>
      </c>
      <c r="AQ45" s="314">
        <f t="shared" si="20"/>
        <v>5032.6071235541513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30">SUM(D46:G46)</f>
        <v>0</v>
      </c>
      <c r="D46" s="149"/>
      <c r="E46" s="103"/>
      <c r="F46" s="65"/>
      <c r="G46" s="65"/>
      <c r="H46" s="66">
        <f t="shared" ref="H46:H64" si="31">SUM(I46:K46)</f>
        <v>0</v>
      </c>
      <c r="I46" s="63"/>
      <c r="J46" s="252"/>
      <c r="K46" s="64"/>
      <c r="L46" s="66">
        <f t="shared" ref="L46:L64" si="32">SUM(M46:Z46)</f>
        <v>736.77290742003004</v>
      </c>
      <c r="M46" s="64"/>
      <c r="N46" s="64"/>
      <c r="O46" s="64"/>
      <c r="P46" s="64"/>
      <c r="Q46" s="64"/>
      <c r="R46" s="64"/>
      <c r="S46" s="64"/>
      <c r="T46" s="64"/>
      <c r="U46" s="64">
        <v>736.77290742003004</v>
      </c>
      <c r="V46" s="64"/>
      <c r="W46" s="65"/>
      <c r="X46" s="65"/>
      <c r="Y46" s="65"/>
      <c r="Z46" s="64"/>
      <c r="AA46" s="70">
        <v>0.64998954927279995</v>
      </c>
      <c r="AB46" s="67">
        <f t="shared" ref="AB46:AB56" si="33">SUM(AC46:AM46)</f>
        <v>50.849492579969954</v>
      </c>
      <c r="AC46" s="68"/>
      <c r="AD46" s="64"/>
      <c r="AE46" s="64"/>
      <c r="AF46" s="64"/>
      <c r="AG46" s="64"/>
      <c r="AH46" s="64"/>
      <c r="AI46" s="64">
        <v>50.849492579969954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0"/>
        <v>788.27238954927282</v>
      </c>
    </row>
    <row r="47" spans="1:45" ht="12.75" customHeight="1">
      <c r="A47" s="165" t="s">
        <v>149</v>
      </c>
      <c r="B47" s="289"/>
      <c r="C47" s="19">
        <f t="shared" si="30"/>
        <v>0</v>
      </c>
      <c r="D47" s="290"/>
      <c r="E47" s="291"/>
      <c r="F47" s="128"/>
      <c r="G47" s="128"/>
      <c r="H47" s="23">
        <f t="shared" si="31"/>
        <v>0</v>
      </c>
      <c r="I47" s="126"/>
      <c r="J47" s="254"/>
      <c r="K47" s="127"/>
      <c r="L47" s="129">
        <f t="shared" si="32"/>
        <v>282.62630077818375</v>
      </c>
      <c r="M47" s="127"/>
      <c r="N47" s="127"/>
      <c r="O47" s="127"/>
      <c r="P47" s="127">
        <v>0.67896043445738463</v>
      </c>
      <c r="Q47" s="127"/>
      <c r="R47" s="127"/>
      <c r="S47" s="127"/>
      <c r="T47" s="127"/>
      <c r="U47" s="127">
        <v>281.94734034372635</v>
      </c>
      <c r="V47" s="127"/>
      <c r="W47" s="128"/>
      <c r="X47" s="128"/>
      <c r="Y47" s="128"/>
      <c r="Z47" s="127"/>
      <c r="AA47" s="297"/>
      <c r="AB47" s="131">
        <f t="shared" si="33"/>
        <v>19.459020610508421</v>
      </c>
      <c r="AC47" s="132"/>
      <c r="AD47" s="127"/>
      <c r="AE47" s="127"/>
      <c r="AF47" s="127"/>
      <c r="AG47" s="127"/>
      <c r="AH47" s="127"/>
      <c r="AI47" s="127">
        <v>19.459020610508421</v>
      </c>
      <c r="AJ47" s="127">
        <v>0</v>
      </c>
      <c r="AK47" s="126"/>
      <c r="AL47" s="128"/>
      <c r="AM47" s="127"/>
      <c r="AN47" s="129"/>
      <c r="AO47" s="130">
        <v>0.39895548103675371</v>
      </c>
      <c r="AP47" s="131"/>
      <c r="AQ47" s="71">
        <f t="shared" si="20"/>
        <v>302.48427686972894</v>
      </c>
    </row>
    <row r="48" spans="1:45" ht="12.75" customHeight="1">
      <c r="A48" s="166" t="s">
        <v>71</v>
      </c>
      <c r="B48" s="18"/>
      <c r="C48" s="19">
        <f t="shared" si="30"/>
        <v>0</v>
      </c>
      <c r="D48" s="20"/>
      <c r="E48" s="21"/>
      <c r="F48" s="22"/>
      <c r="G48" s="22"/>
      <c r="H48" s="23">
        <f t="shared" si="31"/>
        <v>0</v>
      </c>
      <c r="I48" s="24"/>
      <c r="J48" s="249"/>
      <c r="K48" s="25"/>
      <c r="L48" s="23">
        <f t="shared" si="32"/>
        <v>1874.4143955629042</v>
      </c>
      <c r="M48" s="25"/>
      <c r="N48" s="25"/>
      <c r="O48" s="25"/>
      <c r="P48" s="25">
        <v>619.20035958061567</v>
      </c>
      <c r="Q48" s="25"/>
      <c r="R48" s="25"/>
      <c r="S48" s="25"/>
      <c r="T48" s="25">
        <v>1.6215191122715407</v>
      </c>
      <c r="U48" s="25">
        <v>1253.5925168700171</v>
      </c>
      <c r="V48" s="25"/>
      <c r="W48" s="22"/>
      <c r="X48" s="22"/>
      <c r="Y48" s="22"/>
      <c r="Z48" s="25"/>
      <c r="AA48" s="28"/>
      <c r="AB48" s="26">
        <f t="shared" si="33"/>
        <v>109.82931217291181</v>
      </c>
      <c r="AC48" s="27"/>
      <c r="AD48" s="25"/>
      <c r="AE48" s="25"/>
      <c r="AF48" s="25"/>
      <c r="AG48" s="25"/>
      <c r="AH48" s="25"/>
      <c r="AI48" s="25">
        <v>89.132644419150935</v>
      </c>
      <c r="AJ48" s="25">
        <v>20.69666775376087</v>
      </c>
      <c r="AK48" s="24"/>
      <c r="AL48" s="22"/>
      <c r="AM48" s="25"/>
      <c r="AN48" s="23"/>
      <c r="AO48" s="28">
        <v>14.044483104781555</v>
      </c>
      <c r="AP48" s="26"/>
      <c r="AQ48" s="29">
        <f t="shared" si="20"/>
        <v>1998.2881908405977</v>
      </c>
    </row>
    <row r="49" spans="1:45" ht="12.75" customHeight="1">
      <c r="A49" s="166" t="s">
        <v>72</v>
      </c>
      <c r="B49" s="18"/>
      <c r="C49" s="19">
        <f t="shared" si="30"/>
        <v>0</v>
      </c>
      <c r="D49" s="20"/>
      <c r="E49" s="21"/>
      <c r="F49" s="22"/>
      <c r="G49" s="22"/>
      <c r="H49" s="23">
        <f t="shared" si="31"/>
        <v>0</v>
      </c>
      <c r="I49" s="24"/>
      <c r="J49" s="249"/>
      <c r="K49" s="25"/>
      <c r="L49" s="23">
        <f t="shared" si="32"/>
        <v>117.16770987070964</v>
      </c>
      <c r="M49" s="25"/>
      <c r="N49" s="25"/>
      <c r="O49" s="25"/>
      <c r="P49" s="25">
        <v>7.9957968682205678</v>
      </c>
      <c r="Q49" s="25"/>
      <c r="R49" s="25"/>
      <c r="S49" s="25"/>
      <c r="T49" s="25"/>
      <c r="U49" s="25">
        <v>109.17191300248908</v>
      </c>
      <c r="V49" s="25"/>
      <c r="W49" s="22"/>
      <c r="X49" s="22"/>
      <c r="Y49" s="22"/>
      <c r="Z49" s="25"/>
      <c r="AA49" s="28"/>
      <c r="AB49" s="26">
        <f t="shared" si="33"/>
        <v>7.8019222704082845</v>
      </c>
      <c r="AC49" s="27"/>
      <c r="AD49" s="25"/>
      <c r="AE49" s="25"/>
      <c r="AF49" s="25"/>
      <c r="AG49" s="25"/>
      <c r="AH49" s="25"/>
      <c r="AI49" s="25">
        <v>7.5346641064753586</v>
      </c>
      <c r="AJ49" s="25">
        <v>0.26725816393292579</v>
      </c>
      <c r="AK49" s="24"/>
      <c r="AL49" s="22"/>
      <c r="AM49" s="25"/>
      <c r="AN49" s="23"/>
      <c r="AO49" s="28">
        <v>0.41896350691815271</v>
      </c>
      <c r="AP49" s="26"/>
      <c r="AQ49" s="29">
        <f t="shared" si="20"/>
        <v>125.38859564803607</v>
      </c>
    </row>
    <row r="50" spans="1:45" ht="12.75" customHeight="1">
      <c r="A50" s="166" t="s">
        <v>38</v>
      </c>
      <c r="B50" s="18"/>
      <c r="C50" s="19">
        <f t="shared" si="30"/>
        <v>0</v>
      </c>
      <c r="D50" s="20"/>
      <c r="E50" s="21"/>
      <c r="F50" s="22"/>
      <c r="G50" s="22"/>
      <c r="H50" s="23">
        <f t="shared" si="31"/>
        <v>0</v>
      </c>
      <c r="I50" s="24"/>
      <c r="J50" s="249"/>
      <c r="K50" s="25"/>
      <c r="L50" s="23">
        <f t="shared" si="32"/>
        <v>38.349980405071847</v>
      </c>
      <c r="M50" s="25"/>
      <c r="N50" s="25"/>
      <c r="O50" s="25"/>
      <c r="P50" s="25"/>
      <c r="Q50" s="25"/>
      <c r="R50" s="135"/>
      <c r="S50" s="25"/>
      <c r="T50" s="25"/>
      <c r="U50" s="25">
        <v>38.349980405071847</v>
      </c>
      <c r="V50" s="25"/>
      <c r="W50" s="22"/>
      <c r="X50" s="22"/>
      <c r="Y50" s="22"/>
      <c r="Z50" s="25"/>
      <c r="AA50" s="28"/>
      <c r="AB50" s="26">
        <f t="shared" si="33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4.1984839659999995</v>
      </c>
      <c r="AP50" s="26"/>
      <c r="AQ50" s="29">
        <f t="shared" si="20"/>
        <v>42.548464371071844</v>
      </c>
    </row>
    <row r="51" spans="1:45" ht="12.75" customHeight="1">
      <c r="A51" s="166" t="s">
        <v>39</v>
      </c>
      <c r="B51" s="18"/>
      <c r="C51" s="19">
        <f t="shared" si="30"/>
        <v>0</v>
      </c>
      <c r="D51" s="20"/>
      <c r="E51" s="21"/>
      <c r="F51" s="22"/>
      <c r="G51" s="22"/>
      <c r="H51" s="23">
        <f t="shared" si="31"/>
        <v>0</v>
      </c>
      <c r="I51" s="24"/>
      <c r="J51" s="249"/>
      <c r="K51" s="25"/>
      <c r="L51" s="23">
        <f t="shared" si="32"/>
        <v>7.2064221387603871</v>
      </c>
      <c r="M51" s="25"/>
      <c r="N51" s="25"/>
      <c r="O51" s="25"/>
      <c r="P51" s="25">
        <v>0.63742222222222222</v>
      </c>
      <c r="Q51" s="25"/>
      <c r="R51" s="25">
        <v>6.5689999165381652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33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0"/>
        <v>7.2064221387603871</v>
      </c>
    </row>
    <row r="52" spans="1:45" ht="12.75" customHeight="1">
      <c r="A52" s="166" t="s">
        <v>75</v>
      </c>
      <c r="B52" s="133"/>
      <c r="C52" s="134">
        <f t="shared" si="30"/>
        <v>0</v>
      </c>
      <c r="D52" s="135"/>
      <c r="E52" s="135"/>
      <c r="F52" s="136"/>
      <c r="G52" s="136"/>
      <c r="H52" s="137">
        <f t="shared" si="31"/>
        <v>0</v>
      </c>
      <c r="I52" s="138"/>
      <c r="J52" s="260"/>
      <c r="K52" s="135"/>
      <c r="L52" s="137">
        <f t="shared" si="32"/>
        <v>1011.1737972723415</v>
      </c>
      <c r="M52" s="135"/>
      <c r="N52" s="135"/>
      <c r="O52" s="135"/>
      <c r="P52" s="127"/>
      <c r="Q52" s="135"/>
      <c r="R52" s="135">
        <v>1011.1737972723415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33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0"/>
        <v>1011.1737972723415</v>
      </c>
    </row>
    <row r="53" spans="1:45" ht="12.75" customHeight="1">
      <c r="A53" s="166" t="s">
        <v>73</v>
      </c>
      <c r="B53" s="133"/>
      <c r="C53" s="134">
        <f t="shared" si="30"/>
        <v>0</v>
      </c>
      <c r="D53" s="138"/>
      <c r="E53" s="135"/>
      <c r="F53" s="136"/>
      <c r="G53" s="136"/>
      <c r="H53" s="137">
        <f t="shared" si="31"/>
        <v>0</v>
      </c>
      <c r="I53" s="138"/>
      <c r="J53" s="260"/>
      <c r="K53" s="135"/>
      <c r="L53" s="137">
        <f t="shared" si="32"/>
        <v>184.35282209807502</v>
      </c>
      <c r="M53" s="135"/>
      <c r="N53" s="135"/>
      <c r="O53" s="135"/>
      <c r="P53" s="135">
        <v>7.8866680492800043</v>
      </c>
      <c r="Q53" s="135"/>
      <c r="R53" s="135"/>
      <c r="S53" s="135"/>
      <c r="T53" s="135"/>
      <c r="U53" s="135">
        <v>176.46615404879503</v>
      </c>
      <c r="V53" s="135"/>
      <c r="W53" s="136"/>
      <c r="X53" s="136"/>
      <c r="Y53" s="136"/>
      <c r="Z53" s="135"/>
      <c r="AA53" s="130"/>
      <c r="AB53" s="139">
        <f t="shared" si="33"/>
        <v>12.442688121504565</v>
      </c>
      <c r="AC53" s="140"/>
      <c r="AD53" s="135"/>
      <c r="AE53" s="135"/>
      <c r="AF53" s="135"/>
      <c r="AG53" s="135"/>
      <c r="AH53" s="135"/>
      <c r="AI53" s="25">
        <v>12.179077569968866</v>
      </c>
      <c r="AJ53" s="25">
        <v>0.26361055153569962</v>
      </c>
      <c r="AK53" s="135"/>
      <c r="AL53" s="135"/>
      <c r="AM53" s="135"/>
      <c r="AN53" s="130"/>
      <c r="AO53" s="28"/>
      <c r="AP53" s="139"/>
      <c r="AQ53" s="141">
        <f t="shared" si="20"/>
        <v>196.7955102195796</v>
      </c>
    </row>
    <row r="54" spans="1:45" ht="12.75" customHeight="1">
      <c r="A54" s="17" t="s">
        <v>133</v>
      </c>
      <c r="B54" s="18"/>
      <c r="C54" s="134">
        <f t="shared" si="30"/>
        <v>0</v>
      </c>
      <c r="D54" s="138"/>
      <c r="E54" s="135"/>
      <c r="F54" s="136"/>
      <c r="G54" s="136"/>
      <c r="H54" s="137">
        <f t="shared" si="31"/>
        <v>0</v>
      </c>
      <c r="I54" s="138"/>
      <c r="J54" s="260"/>
      <c r="K54" s="135"/>
      <c r="L54" s="137">
        <f t="shared" si="32"/>
        <v>98.599628814877434</v>
      </c>
      <c r="M54" s="135"/>
      <c r="N54" s="135"/>
      <c r="O54" s="135"/>
      <c r="P54" s="135"/>
      <c r="Q54" s="135"/>
      <c r="R54" s="135"/>
      <c r="S54" s="135"/>
      <c r="T54" s="135"/>
      <c r="U54" s="135">
        <v>98.599628814877434</v>
      </c>
      <c r="V54" s="135"/>
      <c r="W54" s="136"/>
      <c r="X54" s="136"/>
      <c r="Y54" s="136"/>
      <c r="Z54" s="135"/>
      <c r="AA54" s="194"/>
      <c r="AB54" s="139">
        <f t="shared" si="33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0"/>
        <v>98.599628814877434</v>
      </c>
    </row>
    <row r="55" spans="1:45" ht="12.75" customHeight="1">
      <c r="A55" s="72" t="s">
        <v>237</v>
      </c>
      <c r="B55" s="73"/>
      <c r="C55" s="74">
        <f t="shared" si="30"/>
        <v>0</v>
      </c>
      <c r="D55" s="150"/>
      <c r="E55" s="151"/>
      <c r="F55" s="77"/>
      <c r="G55" s="77"/>
      <c r="H55" s="78">
        <f t="shared" si="31"/>
        <v>0</v>
      </c>
      <c r="I55" s="75"/>
      <c r="J55" s="255"/>
      <c r="K55" s="76"/>
      <c r="L55" s="78">
        <f t="shared" si="32"/>
        <v>419.1761940029379</v>
      </c>
      <c r="M55" s="76"/>
      <c r="N55" s="76"/>
      <c r="O55" s="76"/>
      <c r="P55" s="76">
        <v>61.435656000759657</v>
      </c>
      <c r="Q55" s="76"/>
      <c r="R55" s="76"/>
      <c r="S55" s="76">
        <v>0</v>
      </c>
      <c r="T55" s="76"/>
      <c r="U55" s="76">
        <v>357.74053800217825</v>
      </c>
      <c r="V55" s="76"/>
      <c r="W55" s="77"/>
      <c r="X55" s="77"/>
      <c r="Y55" s="77"/>
      <c r="Z55" s="76"/>
      <c r="AA55" s="296">
        <v>15.9301749968989</v>
      </c>
      <c r="AB55" s="79">
        <f t="shared" si="33"/>
        <v>26.743478830047792</v>
      </c>
      <c r="AC55" s="80"/>
      <c r="AD55" s="76"/>
      <c r="AE55" s="76"/>
      <c r="AF55" s="76"/>
      <c r="AG55" s="76"/>
      <c r="AH55" s="76"/>
      <c r="AI55" s="76">
        <v>24.69000237318129</v>
      </c>
      <c r="AJ55" s="76">
        <v>2.0534764568665036</v>
      </c>
      <c r="AK55" s="75"/>
      <c r="AL55" s="77"/>
      <c r="AM55" s="76"/>
      <c r="AN55" s="78"/>
      <c r="AO55" s="81"/>
      <c r="AP55" s="79"/>
      <c r="AQ55" s="82">
        <f t="shared" si="20"/>
        <v>461.84984782988465</v>
      </c>
    </row>
    <row r="56" spans="1:45" s="49" customFormat="1" ht="12.75" customHeight="1">
      <c r="A56" s="168" t="s">
        <v>40</v>
      </c>
      <c r="B56" s="152"/>
      <c r="C56" s="142">
        <f t="shared" si="30"/>
        <v>124.0910490409485</v>
      </c>
      <c r="D56" s="146">
        <v>27.488369216316663</v>
      </c>
      <c r="E56" s="169">
        <v>88.68049750811096</v>
      </c>
      <c r="F56" s="144"/>
      <c r="G56" s="144">
        <v>7.9221823165208729</v>
      </c>
      <c r="H56" s="145">
        <f t="shared" si="31"/>
        <v>160.56790833792408</v>
      </c>
      <c r="I56" s="146"/>
      <c r="J56" s="257">
        <v>127.70399999999999</v>
      </c>
      <c r="K56" s="143">
        <v>32.86390833792408</v>
      </c>
      <c r="L56" s="145">
        <f t="shared" si="32"/>
        <v>1045.1217284225261</v>
      </c>
      <c r="M56" s="143"/>
      <c r="N56" s="143"/>
      <c r="O56" s="143"/>
      <c r="P56" s="143">
        <v>0</v>
      </c>
      <c r="Q56" s="359">
        <v>735.90124229882861</v>
      </c>
      <c r="R56" s="143"/>
      <c r="S56" s="143">
        <v>0</v>
      </c>
      <c r="T56" s="359">
        <v>45.352999557976517</v>
      </c>
      <c r="U56" s="359">
        <v>257.22226919767252</v>
      </c>
      <c r="V56" s="143">
        <v>6.6452173680484199</v>
      </c>
      <c r="W56" s="144"/>
      <c r="X56" s="144"/>
      <c r="Y56" s="144"/>
      <c r="Z56" s="143"/>
      <c r="AA56" s="145">
        <v>539.7924043487252</v>
      </c>
      <c r="AB56" s="147">
        <f t="shared" si="33"/>
        <v>87.143004040971036</v>
      </c>
      <c r="AC56" s="177"/>
      <c r="AD56" s="143"/>
      <c r="AE56" s="143">
        <v>25.111020523630533</v>
      </c>
      <c r="AF56" s="143"/>
      <c r="AG56" s="143"/>
      <c r="AH56" s="143"/>
      <c r="AI56" s="143"/>
      <c r="AJ56" s="143"/>
      <c r="AK56" s="146"/>
      <c r="AL56" s="144">
        <v>13.888738851230531</v>
      </c>
      <c r="AM56" s="143">
        <v>48.143244666109972</v>
      </c>
      <c r="AN56" s="145"/>
      <c r="AO56" s="145">
        <v>705.83410841128523</v>
      </c>
      <c r="AP56" s="147"/>
      <c r="AQ56" s="91">
        <f t="shared" si="20"/>
        <v>2662.5502026023801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0.21196812030075188</v>
      </c>
      <c r="D57" s="359">
        <f t="shared" ref="D57:AP57" si="34">D58+D65</f>
        <v>0.21196812030075188</v>
      </c>
      <c r="E57" s="143">
        <f t="shared" si="34"/>
        <v>0</v>
      </c>
      <c r="F57" s="144">
        <f t="shared" si="34"/>
        <v>0</v>
      </c>
      <c r="G57" s="144">
        <f t="shared" si="34"/>
        <v>0</v>
      </c>
      <c r="H57" s="145">
        <f t="shared" si="34"/>
        <v>0</v>
      </c>
      <c r="I57" s="146">
        <f t="shared" si="34"/>
        <v>0</v>
      </c>
      <c r="J57" s="146">
        <f t="shared" si="34"/>
        <v>0</v>
      </c>
      <c r="K57" s="146">
        <f t="shared" si="34"/>
        <v>0</v>
      </c>
      <c r="L57" s="145">
        <f t="shared" si="34"/>
        <v>189.90851727454165</v>
      </c>
      <c r="M57" s="143">
        <f t="shared" si="34"/>
        <v>0</v>
      </c>
      <c r="N57" s="143">
        <f t="shared" si="34"/>
        <v>0</v>
      </c>
      <c r="O57" s="143">
        <f t="shared" si="34"/>
        <v>0</v>
      </c>
      <c r="P57" s="143">
        <f t="shared" si="34"/>
        <v>0</v>
      </c>
      <c r="Q57" s="359">
        <f t="shared" si="34"/>
        <v>46.242000000000004</v>
      </c>
      <c r="R57" s="143">
        <f t="shared" si="34"/>
        <v>0</v>
      </c>
      <c r="S57" s="359">
        <f t="shared" si="34"/>
        <v>0.2093031229578676</v>
      </c>
      <c r="T57" s="359">
        <f t="shared" si="34"/>
        <v>60.21521415158378</v>
      </c>
      <c r="U57" s="359">
        <f t="shared" si="34"/>
        <v>83.242000000000004</v>
      </c>
      <c r="V57" s="143">
        <f t="shared" si="34"/>
        <v>0</v>
      </c>
      <c r="W57" s="144">
        <f t="shared" si="34"/>
        <v>0</v>
      </c>
      <c r="X57" s="144">
        <f t="shared" si="34"/>
        <v>0</v>
      </c>
      <c r="Y57" s="144">
        <f t="shared" si="34"/>
        <v>0</v>
      </c>
      <c r="Z57" s="146">
        <f t="shared" si="34"/>
        <v>0</v>
      </c>
      <c r="AA57" s="373">
        <f t="shared" si="34"/>
        <v>345.66199246320082</v>
      </c>
      <c r="AB57" s="147">
        <f t="shared" si="34"/>
        <v>51.190152400038045</v>
      </c>
      <c r="AC57" s="177">
        <f t="shared" si="34"/>
        <v>0</v>
      </c>
      <c r="AD57" s="143">
        <f t="shared" si="34"/>
        <v>0</v>
      </c>
      <c r="AE57" s="143">
        <f t="shared" si="34"/>
        <v>21.115423134486292</v>
      </c>
      <c r="AF57" s="143">
        <f t="shared" si="34"/>
        <v>0</v>
      </c>
      <c r="AG57" s="143">
        <f t="shared" si="34"/>
        <v>0</v>
      </c>
      <c r="AH57" s="143">
        <f t="shared" si="34"/>
        <v>6.7817441837191828</v>
      </c>
      <c r="AI57" s="143">
        <f t="shared" si="34"/>
        <v>0</v>
      </c>
      <c r="AJ57" s="143">
        <f t="shared" si="34"/>
        <v>0</v>
      </c>
      <c r="AK57" s="143">
        <f t="shared" si="34"/>
        <v>0</v>
      </c>
      <c r="AL57" s="143">
        <f t="shared" si="34"/>
        <v>0.16649466165720572</v>
      </c>
      <c r="AM57" s="146">
        <f t="shared" si="34"/>
        <v>23.126490420175365</v>
      </c>
      <c r="AN57" s="145">
        <f t="shared" si="34"/>
        <v>0</v>
      </c>
      <c r="AO57" s="373">
        <f t="shared" si="34"/>
        <v>1267.4573852268052</v>
      </c>
      <c r="AP57" s="147">
        <f t="shared" si="34"/>
        <v>0</v>
      </c>
      <c r="AQ57" s="148">
        <f t="shared" si="20"/>
        <v>1854.4300154848866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30"/>
        <v>0.21196812030075188</v>
      </c>
      <c r="D58" s="360">
        <v>0.21196812030075188</v>
      </c>
      <c r="E58" s="147">
        <v>0</v>
      </c>
      <c r="F58" s="147">
        <f>SUM(F59:F64)</f>
        <v>0</v>
      </c>
      <c r="G58" s="345">
        <v>0</v>
      </c>
      <c r="H58" s="145">
        <f t="shared" si="31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32"/>
        <v>88.267406992697175</v>
      </c>
      <c r="M58" s="143">
        <f t="shared" ref="M58:AJ58" si="35">SUM(M59:M64)</f>
        <v>0</v>
      </c>
      <c r="N58" s="144">
        <f t="shared" si="35"/>
        <v>0</v>
      </c>
      <c r="O58" s="144">
        <f t="shared" si="35"/>
        <v>0</v>
      </c>
      <c r="P58" s="147">
        <f t="shared" si="35"/>
        <v>0</v>
      </c>
      <c r="Q58" s="366">
        <v>11.694000000000001</v>
      </c>
      <c r="R58" s="147">
        <f t="shared" si="35"/>
        <v>0</v>
      </c>
      <c r="S58" s="366">
        <v>0</v>
      </c>
      <c r="T58" s="366">
        <v>35.642406992697175</v>
      </c>
      <c r="U58" s="366">
        <v>40.931000000000004</v>
      </c>
      <c r="V58" s="147">
        <f t="shared" si="35"/>
        <v>0</v>
      </c>
      <c r="W58" s="147">
        <f t="shared" si="35"/>
        <v>0</v>
      </c>
      <c r="X58" s="147">
        <f t="shared" si="35"/>
        <v>0</v>
      </c>
      <c r="Y58" s="144">
        <f t="shared" si="35"/>
        <v>0</v>
      </c>
      <c r="Z58" s="146">
        <f t="shared" si="35"/>
        <v>0</v>
      </c>
      <c r="AA58" s="373">
        <v>183.82268874018985</v>
      </c>
      <c r="AB58" s="147">
        <f t="shared" ref="AB58:AB71" si="36">SUM(AC58:AM58)</f>
        <v>34.968760811787085</v>
      </c>
      <c r="AC58" s="177">
        <f t="shared" si="35"/>
        <v>0</v>
      </c>
      <c r="AD58" s="143">
        <f t="shared" si="35"/>
        <v>0</v>
      </c>
      <c r="AE58" s="143">
        <f>SUM(AE59:AE64)</f>
        <v>9.6360325755545126</v>
      </c>
      <c r="AF58" s="143"/>
      <c r="AG58" s="143">
        <f t="shared" si="35"/>
        <v>0</v>
      </c>
      <c r="AH58" s="143">
        <f t="shared" si="35"/>
        <v>2.0397431544</v>
      </c>
      <c r="AI58" s="143">
        <f t="shared" si="35"/>
        <v>0</v>
      </c>
      <c r="AJ58" s="143">
        <f t="shared" si="35"/>
        <v>0</v>
      </c>
      <c r="AK58" s="143"/>
      <c r="AL58" s="143">
        <v>0.16649466165720572</v>
      </c>
      <c r="AM58" s="144">
        <v>23.126490420175365</v>
      </c>
      <c r="AN58" s="145">
        <f t="shared" ref="AN58" si="37">SUM(AN59:AN64)</f>
        <v>0</v>
      </c>
      <c r="AO58" s="373">
        <v>1020.3457813593817</v>
      </c>
      <c r="AP58" s="147">
        <f t="shared" ref="AP58" si="38">SUM(AP59:AP64)</f>
        <v>0</v>
      </c>
      <c r="AQ58" s="148">
        <f t="shared" si="20"/>
        <v>1327.6166060243565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30"/>
        <v>4.9992481203007515E-3</v>
      </c>
      <c r="D59" s="361">
        <v>4.9992481203007515E-3</v>
      </c>
      <c r="E59" s="67"/>
      <c r="F59" s="67"/>
      <c r="G59" s="170"/>
      <c r="H59" s="66">
        <f t="shared" si="31"/>
        <v>0</v>
      </c>
      <c r="I59" s="149"/>
      <c r="J59" s="274"/>
      <c r="K59" s="149"/>
      <c r="L59" s="66">
        <f t="shared" si="32"/>
        <v>36.859945821679879</v>
      </c>
      <c r="M59" s="103"/>
      <c r="N59" s="327"/>
      <c r="O59" s="327"/>
      <c r="P59" s="67"/>
      <c r="Q59" s="367">
        <v>4.7759999999999998</v>
      </c>
      <c r="R59" s="67"/>
      <c r="S59" s="367">
        <v>0</v>
      </c>
      <c r="T59" s="367">
        <v>19.056945821679882</v>
      </c>
      <c r="U59" s="367">
        <v>13.026999999999999</v>
      </c>
      <c r="V59" s="381">
        <v>0</v>
      </c>
      <c r="W59" s="67"/>
      <c r="X59" s="67"/>
      <c r="Y59" s="327"/>
      <c r="Z59" s="149"/>
      <c r="AA59" s="374">
        <v>41.333775016362765</v>
      </c>
      <c r="AB59" s="67">
        <f t="shared" si="36"/>
        <v>2.953991471691098</v>
      </c>
      <c r="AC59" s="328"/>
      <c r="AD59" s="103"/>
      <c r="AE59" s="342">
        <v>2.953991471691098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374">
        <v>179.31179357407535</v>
      </c>
      <c r="AP59" s="67"/>
      <c r="AQ59" s="334">
        <f t="shared" si="20"/>
        <v>260.4645051319294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30"/>
        <v>0</v>
      </c>
      <c r="D60" s="361">
        <v>0</v>
      </c>
      <c r="E60" s="26"/>
      <c r="F60" s="26"/>
      <c r="G60" s="346"/>
      <c r="H60" s="23">
        <f t="shared" si="31"/>
        <v>0</v>
      </c>
      <c r="I60" s="20"/>
      <c r="J60" s="280"/>
      <c r="K60" s="20"/>
      <c r="L60" s="23">
        <f t="shared" si="32"/>
        <v>20.190052309859936</v>
      </c>
      <c r="M60" s="21"/>
      <c r="N60" s="169"/>
      <c r="O60" s="169"/>
      <c r="P60" s="26"/>
      <c r="Q60" s="367">
        <v>1.33</v>
      </c>
      <c r="R60" s="26"/>
      <c r="S60" s="367">
        <v>0</v>
      </c>
      <c r="T60" s="367">
        <v>2.8360523098599377</v>
      </c>
      <c r="U60" s="367">
        <v>16.024000000000001</v>
      </c>
      <c r="V60" s="381">
        <v>0</v>
      </c>
      <c r="W60" s="26"/>
      <c r="X60" s="26"/>
      <c r="Y60" s="169"/>
      <c r="Z60" s="20"/>
      <c r="AA60" s="374">
        <v>17.644605592364588</v>
      </c>
      <c r="AB60" s="26">
        <f t="shared" si="36"/>
        <v>0.12302140142343206</v>
      </c>
      <c r="AC60" s="329"/>
      <c r="AD60" s="21"/>
      <c r="AE60" s="343">
        <v>0.12302140142343206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374">
        <v>50.452091201944498</v>
      </c>
      <c r="AP60" s="26"/>
      <c r="AQ60" s="335">
        <f t="shared" si="20"/>
        <v>88.409770505592448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30"/>
        <v>0.19397082706766919</v>
      </c>
      <c r="D61" s="361">
        <v>0.19397082706766919</v>
      </c>
      <c r="E61" s="26"/>
      <c r="F61" s="26"/>
      <c r="G61" s="346"/>
      <c r="H61" s="23">
        <f t="shared" si="31"/>
        <v>0</v>
      </c>
      <c r="I61" s="20"/>
      <c r="J61" s="280"/>
      <c r="K61" s="20"/>
      <c r="L61" s="23">
        <f t="shared" si="32"/>
        <v>12.373697718829778</v>
      </c>
      <c r="M61" s="21"/>
      <c r="N61" s="169"/>
      <c r="O61" s="169"/>
      <c r="P61" s="26"/>
      <c r="Q61" s="367">
        <v>1.714</v>
      </c>
      <c r="R61" s="26"/>
      <c r="S61" s="367">
        <v>0</v>
      </c>
      <c r="T61" s="367">
        <v>9.4976977188297766</v>
      </c>
      <c r="U61" s="367">
        <v>1.1619999999999999</v>
      </c>
      <c r="V61" s="381">
        <v>0</v>
      </c>
      <c r="W61" s="26"/>
      <c r="X61" s="26"/>
      <c r="Y61" s="169"/>
      <c r="Z61" s="20"/>
      <c r="AA61" s="374">
        <v>24.931348525229666</v>
      </c>
      <c r="AB61" s="26">
        <f t="shared" si="36"/>
        <v>2.357645660068898</v>
      </c>
      <c r="AC61" s="329"/>
      <c r="AD61" s="21"/>
      <c r="AE61" s="343">
        <v>2.357645660068898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374">
        <v>111.98649350241034</v>
      </c>
      <c r="AP61" s="26"/>
      <c r="AQ61" s="335">
        <f t="shared" si="20"/>
        <v>151.84315623360635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30"/>
        <v>0</v>
      </c>
      <c r="D62" s="361">
        <v>0</v>
      </c>
      <c r="E62" s="26"/>
      <c r="F62" s="26"/>
      <c r="G62" s="346"/>
      <c r="H62" s="23">
        <f t="shared" si="31"/>
        <v>0</v>
      </c>
      <c r="I62" s="20"/>
      <c r="J62" s="280"/>
      <c r="K62" s="20"/>
      <c r="L62" s="23">
        <f t="shared" si="32"/>
        <v>3.082380038593298</v>
      </c>
      <c r="M62" s="21"/>
      <c r="N62" s="169"/>
      <c r="O62" s="169"/>
      <c r="P62" s="26"/>
      <c r="Q62" s="367">
        <v>9.5000000000000001E-2</v>
      </c>
      <c r="R62" s="26"/>
      <c r="S62" s="367">
        <v>0</v>
      </c>
      <c r="T62" s="367">
        <v>8.8380038593298016E-2</v>
      </c>
      <c r="U62" s="367">
        <v>2.899</v>
      </c>
      <c r="V62" s="381">
        <v>0</v>
      </c>
      <c r="W62" s="26"/>
      <c r="X62" s="26"/>
      <c r="Y62" s="169"/>
      <c r="Z62" s="20"/>
      <c r="AA62" s="374">
        <v>25.466441061144764</v>
      </c>
      <c r="AB62" s="26">
        <f t="shared" si="36"/>
        <v>7.2817550228223948E-2</v>
      </c>
      <c r="AC62" s="329"/>
      <c r="AD62" s="21"/>
      <c r="AE62" s="343">
        <v>7.2817550228223948E-2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374">
        <v>533.37862576443968</v>
      </c>
      <c r="AP62" s="26"/>
      <c r="AQ62" s="335">
        <f t="shared" si="20"/>
        <v>562.00026441440593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30"/>
        <v>5.9990977443609029E-3</v>
      </c>
      <c r="D63" s="362">
        <v>5.9990977443609029E-3</v>
      </c>
      <c r="E63" s="26"/>
      <c r="F63" s="26"/>
      <c r="G63" s="346"/>
      <c r="H63" s="23">
        <f t="shared" si="31"/>
        <v>0</v>
      </c>
      <c r="I63" s="20"/>
      <c r="J63" s="280"/>
      <c r="K63" s="20"/>
      <c r="L63" s="23">
        <f t="shared" si="32"/>
        <v>2.1532293670358778</v>
      </c>
      <c r="M63" s="21"/>
      <c r="N63" s="169"/>
      <c r="O63" s="169"/>
      <c r="P63" s="26"/>
      <c r="Q63" s="368">
        <v>1.147</v>
      </c>
      <c r="R63" s="26"/>
      <c r="S63" s="368">
        <v>0</v>
      </c>
      <c r="T63" s="368">
        <v>0.18622936703587795</v>
      </c>
      <c r="U63" s="368">
        <v>0.82</v>
      </c>
      <c r="V63" s="382">
        <v>0</v>
      </c>
      <c r="W63" s="26"/>
      <c r="X63" s="26"/>
      <c r="Y63" s="169"/>
      <c r="Z63" s="20"/>
      <c r="AA63" s="375">
        <v>16.226185695573758</v>
      </c>
      <c r="AB63" s="26">
        <f t="shared" si="36"/>
        <v>1.8928904823305523</v>
      </c>
      <c r="AC63" s="329"/>
      <c r="AD63" s="21"/>
      <c r="AE63" s="343">
        <v>1.8928904823305523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375">
        <v>41.318810027134937</v>
      </c>
      <c r="AP63" s="26"/>
      <c r="AQ63" s="335">
        <f t="shared" si="20"/>
        <v>61.59711466981949</v>
      </c>
      <c r="AR63" s="2"/>
      <c r="AS63" s="293"/>
    </row>
    <row r="64" spans="1:45" ht="12.75" customHeight="1">
      <c r="A64" s="400" t="s">
        <v>183</v>
      </c>
      <c r="B64" s="401"/>
      <c r="C64" s="74">
        <f t="shared" si="30"/>
        <v>6.9989473684210534E-3</v>
      </c>
      <c r="D64" s="362">
        <v>6.9989473684210534E-3</v>
      </c>
      <c r="E64" s="79"/>
      <c r="F64" s="79"/>
      <c r="G64" s="347"/>
      <c r="H64" s="78">
        <f t="shared" si="31"/>
        <v>0</v>
      </c>
      <c r="I64" s="150"/>
      <c r="J64" s="283"/>
      <c r="K64" s="150"/>
      <c r="L64" s="78">
        <f t="shared" si="32"/>
        <v>13.608101736698409</v>
      </c>
      <c r="M64" s="151"/>
      <c r="N64" s="331"/>
      <c r="O64" s="331"/>
      <c r="P64" s="79"/>
      <c r="Q64" s="368">
        <v>2.6320000000000001</v>
      </c>
      <c r="R64" s="79"/>
      <c r="S64" s="368">
        <v>0</v>
      </c>
      <c r="T64" s="368">
        <v>3.9771017366984101</v>
      </c>
      <c r="U64" s="368">
        <v>6.9989999999999997</v>
      </c>
      <c r="V64" s="382">
        <v>0</v>
      </c>
      <c r="W64" s="79"/>
      <c r="X64" s="79"/>
      <c r="Y64" s="331"/>
      <c r="Z64" s="150"/>
      <c r="AA64" s="375">
        <v>58.220332849514278</v>
      </c>
      <c r="AB64" s="79">
        <f t="shared" si="36"/>
        <v>27.568394246044882</v>
      </c>
      <c r="AC64" s="332"/>
      <c r="AD64" s="151"/>
      <c r="AE64" s="344">
        <v>2.2356660098123098</v>
      </c>
      <c r="AF64" s="344"/>
      <c r="AG64" s="344"/>
      <c r="AH64" s="344">
        <v>2.0397431544</v>
      </c>
      <c r="AI64" s="344"/>
      <c r="AJ64" s="344"/>
      <c r="AK64" s="344"/>
      <c r="AL64" s="344">
        <v>0.16649466165720572</v>
      </c>
      <c r="AM64" s="388">
        <v>23.126490420175365</v>
      </c>
      <c r="AN64" s="78"/>
      <c r="AO64" s="375">
        <v>103.89796728937687</v>
      </c>
      <c r="AP64" s="79"/>
      <c r="AQ64" s="336">
        <f t="shared" si="20"/>
        <v>203.30179506900288</v>
      </c>
    </row>
    <row r="65" spans="1:45" ht="12.75" customHeight="1">
      <c r="A65" s="168" t="s">
        <v>194</v>
      </c>
      <c r="B65" s="152"/>
      <c r="C65" s="74">
        <f>SUM(D65:G65)</f>
        <v>0</v>
      </c>
      <c r="D65" s="360">
        <f>SUM(D66:D69)</f>
        <v>0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101.64111028184448</v>
      </c>
      <c r="M65" s="76"/>
      <c r="N65" s="77"/>
      <c r="O65" s="77"/>
      <c r="P65" s="213"/>
      <c r="Q65" s="366">
        <v>34.548000000000002</v>
      </c>
      <c r="R65" s="213"/>
      <c r="S65" s="366">
        <v>0.2093031229578676</v>
      </c>
      <c r="T65" s="366">
        <v>24.572807158886604</v>
      </c>
      <c r="U65" s="366">
        <v>42.311</v>
      </c>
      <c r="V65" s="147">
        <f>SUM(V66:V69)</f>
        <v>0</v>
      </c>
      <c r="W65" s="213"/>
      <c r="X65" s="213"/>
      <c r="Y65" s="77"/>
      <c r="Z65" s="76"/>
      <c r="AA65" s="373">
        <v>161.83930372301097</v>
      </c>
      <c r="AB65" s="79">
        <f t="shared" si="36"/>
        <v>16.221391588250963</v>
      </c>
      <c r="AC65" s="80"/>
      <c r="AD65" s="76"/>
      <c r="AE65" s="76">
        <f>SUM(AE66:AE69)</f>
        <v>11.479390558931781</v>
      </c>
      <c r="AF65" s="76"/>
      <c r="AG65" s="76"/>
      <c r="AH65" s="76">
        <v>4.7420010293191828</v>
      </c>
      <c r="AI65" s="76"/>
      <c r="AJ65" s="76"/>
      <c r="AK65" s="76"/>
      <c r="AL65" s="76"/>
      <c r="AM65" s="77"/>
      <c r="AN65" s="78"/>
      <c r="AO65" s="373">
        <v>247.11160386742355</v>
      </c>
      <c r="AP65" s="79"/>
      <c r="AQ65" s="340">
        <f t="shared" si="20"/>
        <v>526.81340946053001</v>
      </c>
    </row>
    <row r="66" spans="1:45" ht="12.75" customHeight="1">
      <c r="A66" s="402" t="s">
        <v>184</v>
      </c>
      <c r="B66" s="403" t="s">
        <v>185</v>
      </c>
      <c r="C66" s="62">
        <f t="shared" ref="C66:C69" si="39">SUM(D66:G66)</f>
        <v>0</v>
      </c>
      <c r="D66" s="363">
        <v>0</v>
      </c>
      <c r="E66" s="69"/>
      <c r="F66" s="69"/>
      <c r="G66" s="349"/>
      <c r="H66" s="66">
        <f t="shared" ref="H66:H69" si="40">SUM(I66:K66)</f>
        <v>0</v>
      </c>
      <c r="I66" s="318"/>
      <c r="J66" s="252"/>
      <c r="K66" s="219"/>
      <c r="L66" s="66">
        <f t="shared" ref="L66:L69" si="41">SUM(M66:Z66)</f>
        <v>3.0213037773836935</v>
      </c>
      <c r="M66" s="318"/>
      <c r="N66" s="69"/>
      <c r="O66" s="65"/>
      <c r="P66" s="69"/>
      <c r="Q66" s="369">
        <v>9.2999999999999999E-2</v>
      </c>
      <c r="R66" s="69"/>
      <c r="S66" s="369">
        <v>7.8624794368147982E-2</v>
      </c>
      <c r="T66" s="369">
        <v>0.12467898301554542</v>
      </c>
      <c r="U66" s="369">
        <v>2.7250000000000001</v>
      </c>
      <c r="V66" s="383">
        <v>0</v>
      </c>
      <c r="W66" s="69"/>
      <c r="X66" s="69"/>
      <c r="Y66" s="65"/>
      <c r="Z66" s="64"/>
      <c r="AA66" s="376">
        <v>7.7184974922674741</v>
      </c>
      <c r="AB66" s="67">
        <f t="shared" si="36"/>
        <v>4.746894597084415</v>
      </c>
      <c r="AC66" s="68"/>
      <c r="AD66" s="64"/>
      <c r="AE66" s="64">
        <v>4.8935677652323902E-3</v>
      </c>
      <c r="AF66" s="64"/>
      <c r="AG66" s="64"/>
      <c r="AH66" s="64">
        <v>4.7420010293191828</v>
      </c>
      <c r="AI66" s="64"/>
      <c r="AJ66" s="64"/>
      <c r="AK66" s="64"/>
      <c r="AL66" s="64"/>
      <c r="AM66" s="65"/>
      <c r="AN66" s="66"/>
      <c r="AO66" s="376">
        <v>60.694644079197602</v>
      </c>
      <c r="AP66" s="67"/>
      <c r="AQ66" s="92">
        <f t="shared" si="20"/>
        <v>76.181339945933189</v>
      </c>
    </row>
    <row r="67" spans="1:45" ht="12.75" customHeight="1">
      <c r="A67" s="404" t="s">
        <v>186</v>
      </c>
      <c r="B67" s="405">
        <v>84</v>
      </c>
      <c r="C67" s="19">
        <f t="shared" si="39"/>
        <v>0</v>
      </c>
      <c r="D67" s="364">
        <v>0</v>
      </c>
      <c r="E67" s="212"/>
      <c r="F67" s="212"/>
      <c r="G67" s="350"/>
      <c r="H67" s="23">
        <f t="shared" si="40"/>
        <v>0</v>
      </c>
      <c r="I67" s="319"/>
      <c r="J67" s="249"/>
      <c r="K67" s="215"/>
      <c r="L67" s="23">
        <f t="shared" si="41"/>
        <v>32.519764802829116</v>
      </c>
      <c r="M67" s="319"/>
      <c r="N67" s="212"/>
      <c r="O67" s="22"/>
      <c r="P67" s="212"/>
      <c r="Q67" s="370">
        <v>5.9909999999999997</v>
      </c>
      <c r="R67" s="212"/>
      <c r="S67" s="370">
        <v>1.2196644001707165E-2</v>
      </c>
      <c r="T67" s="370">
        <v>8.8695681588274073</v>
      </c>
      <c r="U67" s="370">
        <v>17.646999999999998</v>
      </c>
      <c r="V67" s="384">
        <v>0</v>
      </c>
      <c r="W67" s="212"/>
      <c r="X67" s="212"/>
      <c r="Y67" s="22"/>
      <c r="Z67" s="25"/>
      <c r="AA67" s="377">
        <v>45.583372351857847</v>
      </c>
      <c r="AB67" s="26">
        <f t="shared" si="36"/>
        <v>8.061077067344451</v>
      </c>
      <c r="AC67" s="27"/>
      <c r="AD67" s="25"/>
      <c r="AE67" s="25">
        <v>8.061077067344451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377">
        <v>79.115214132345471</v>
      </c>
      <c r="AP67" s="26"/>
      <c r="AQ67" s="29">
        <f t="shared" si="20"/>
        <v>165.27942835437688</v>
      </c>
    </row>
    <row r="68" spans="1:45" ht="12.75" customHeight="1">
      <c r="A68" s="398" t="s">
        <v>187</v>
      </c>
      <c r="B68" s="399">
        <v>85</v>
      </c>
      <c r="C68" s="19">
        <f t="shared" si="39"/>
        <v>0</v>
      </c>
      <c r="D68" s="364">
        <v>0</v>
      </c>
      <c r="E68" s="212"/>
      <c r="F68" s="212"/>
      <c r="G68" s="350"/>
      <c r="H68" s="23">
        <f t="shared" si="40"/>
        <v>0</v>
      </c>
      <c r="I68" s="319"/>
      <c r="J68" s="249"/>
      <c r="K68" s="215"/>
      <c r="L68" s="23">
        <f t="shared" si="41"/>
        <v>50.370406337492099</v>
      </c>
      <c r="M68" s="319"/>
      <c r="N68" s="212"/>
      <c r="O68" s="22"/>
      <c r="P68" s="212"/>
      <c r="Q68" s="370">
        <v>22.042000000000002</v>
      </c>
      <c r="R68" s="212"/>
      <c r="S68" s="370">
        <v>3.5936540362172906E-2</v>
      </c>
      <c r="T68" s="370">
        <v>11.803469797129925</v>
      </c>
      <c r="U68" s="370">
        <v>16.489000000000001</v>
      </c>
      <c r="V68" s="384">
        <v>0</v>
      </c>
      <c r="W68" s="212"/>
      <c r="X68" s="212"/>
      <c r="Y68" s="22"/>
      <c r="Z68" s="25"/>
      <c r="AA68" s="377">
        <v>36.692767399966812</v>
      </c>
      <c r="AB68" s="26">
        <f t="shared" si="36"/>
        <v>2.5315534419978705</v>
      </c>
      <c r="AC68" s="27"/>
      <c r="AD68" s="25"/>
      <c r="AE68" s="25">
        <v>2.5315534419978705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377">
        <v>57.509390156890206</v>
      </c>
      <c r="AP68" s="26"/>
      <c r="AQ68" s="29">
        <f t="shared" si="20"/>
        <v>147.10411733634697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39"/>
        <v>0</v>
      </c>
      <c r="D69" s="365">
        <v>0</v>
      </c>
      <c r="E69" s="213"/>
      <c r="F69" s="213"/>
      <c r="G69" s="348"/>
      <c r="H69" s="137">
        <f t="shared" si="40"/>
        <v>0</v>
      </c>
      <c r="I69" s="320"/>
      <c r="J69" s="255"/>
      <c r="K69" s="220"/>
      <c r="L69" s="137">
        <f t="shared" si="41"/>
        <v>15.729635364139568</v>
      </c>
      <c r="M69" s="320"/>
      <c r="N69" s="213"/>
      <c r="O69" s="77"/>
      <c r="P69" s="213"/>
      <c r="Q69" s="371">
        <v>6.4219999999999997</v>
      </c>
      <c r="R69" s="213"/>
      <c r="S69" s="371">
        <v>8.254514422583957E-2</v>
      </c>
      <c r="T69" s="371">
        <v>3.7750902199137295</v>
      </c>
      <c r="U69" s="371">
        <v>5.45</v>
      </c>
      <c r="V69" s="385">
        <v>0</v>
      </c>
      <c r="W69" s="213"/>
      <c r="X69" s="213"/>
      <c r="Y69" s="77"/>
      <c r="Z69" s="76"/>
      <c r="AA69" s="378">
        <v>71.844666478918839</v>
      </c>
      <c r="AB69" s="139">
        <f t="shared" si="36"/>
        <v>0.88186648182422689</v>
      </c>
      <c r="AC69" s="140"/>
      <c r="AD69" s="135"/>
      <c r="AE69" s="135">
        <v>0.88186648182422689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378">
        <v>49.792355498990268</v>
      </c>
      <c r="AP69" s="139"/>
      <c r="AQ69" s="141">
        <f t="shared" si="20"/>
        <v>138.24852382387292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253.79651776589762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372">
        <v>253.79651776589762</v>
      </c>
      <c r="V70" s="64"/>
      <c r="W70" s="155"/>
      <c r="X70" s="155"/>
      <c r="Y70" s="155"/>
      <c r="Z70" s="154"/>
      <c r="AA70" s="99">
        <v>0</v>
      </c>
      <c r="AB70" s="100">
        <f t="shared" si="36"/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46.564810796057259</v>
      </c>
      <c r="AP70" s="100"/>
      <c r="AQ70" s="91">
        <f t="shared" si="20"/>
        <v>300.36132856195491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17.28690504142012</v>
      </c>
      <c r="M71" s="76"/>
      <c r="N71" s="76"/>
      <c r="O71" s="76"/>
      <c r="P71" s="76"/>
      <c r="Q71" s="76"/>
      <c r="R71" s="76"/>
      <c r="S71" s="76"/>
      <c r="T71" s="76"/>
      <c r="U71" s="151">
        <v>17.28690504142012</v>
      </c>
      <c r="V71" s="76"/>
      <c r="W71" s="77"/>
      <c r="X71" s="77"/>
      <c r="Y71" s="77"/>
      <c r="Z71" s="76"/>
      <c r="AA71" s="78"/>
      <c r="AB71" s="79">
        <f t="shared" si="36"/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0"/>
        <v>17.28690504142012</v>
      </c>
      <c r="AR71" s="2"/>
    </row>
    <row r="72" spans="1:45" ht="12.75" customHeight="1" thickBot="1">
      <c r="A72" s="42" t="s">
        <v>42</v>
      </c>
      <c r="B72" s="43"/>
      <c r="C72" s="44">
        <f t="shared" ref="C72:AP72" si="42">C26-C27-C29</f>
        <v>-9.673554610022876</v>
      </c>
      <c r="D72" s="108">
        <f t="shared" si="42"/>
        <v>-2.5663570054617111</v>
      </c>
      <c r="E72" s="46">
        <f t="shared" si="42"/>
        <v>-5.6396520481549004</v>
      </c>
      <c r="F72" s="109">
        <f t="shared" si="42"/>
        <v>0</v>
      </c>
      <c r="G72" s="109">
        <f t="shared" si="42"/>
        <v>-1.4722005564062401</v>
      </c>
      <c r="H72" s="47">
        <f t="shared" si="42"/>
        <v>-2.2651521445760636</v>
      </c>
      <c r="I72" s="108">
        <f t="shared" si="42"/>
        <v>-2.8773967470319777</v>
      </c>
      <c r="J72" s="259">
        <f t="shared" si="42"/>
        <v>0</v>
      </c>
      <c r="K72" s="46">
        <f t="shared" si="42"/>
        <v>0.61224460245592383</v>
      </c>
      <c r="L72" s="47">
        <f t="shared" si="42"/>
        <v>-87.596763176713466</v>
      </c>
      <c r="M72" s="46">
        <f t="shared" si="42"/>
        <v>0</v>
      </c>
      <c r="N72" s="46">
        <f t="shared" si="42"/>
        <v>2.235407012459234E-2</v>
      </c>
      <c r="O72" s="46">
        <f t="shared" si="42"/>
        <v>-0.8561833660893825</v>
      </c>
      <c r="P72" s="46">
        <f t="shared" si="42"/>
        <v>-5.8038232111110801</v>
      </c>
      <c r="Q72" s="46">
        <f t="shared" si="42"/>
        <v>0.72977428160004365</v>
      </c>
      <c r="R72" s="46">
        <f t="shared" si="42"/>
        <v>-22.792445491919807</v>
      </c>
      <c r="S72" s="46">
        <f t="shared" si="42"/>
        <v>-5.7716286788411502</v>
      </c>
      <c r="T72" s="46">
        <f t="shared" si="42"/>
        <v>11.508900313622689</v>
      </c>
      <c r="U72" s="46">
        <f t="shared" si="42"/>
        <v>-64.173839575990314</v>
      </c>
      <c r="V72" s="46">
        <f t="shared" si="42"/>
        <v>-0.45934456645136379</v>
      </c>
      <c r="W72" s="109">
        <f t="shared" si="42"/>
        <v>-5.2695165745397787E-4</v>
      </c>
      <c r="X72" s="109">
        <f t="shared" si="42"/>
        <v>0</v>
      </c>
      <c r="Y72" s="109">
        <f t="shared" si="42"/>
        <v>0</v>
      </c>
      <c r="Z72" s="46">
        <f t="shared" si="42"/>
        <v>0</v>
      </c>
      <c r="AA72" s="47">
        <f t="shared" si="42"/>
        <v>1.1127411500312974</v>
      </c>
      <c r="AB72" s="45">
        <f t="shared" si="42"/>
        <v>1.1358585725591865</v>
      </c>
      <c r="AC72" s="110">
        <f t="shared" si="42"/>
        <v>0</v>
      </c>
      <c r="AD72" s="46">
        <f t="shared" si="42"/>
        <v>0</v>
      </c>
      <c r="AE72" s="46">
        <f t="shared" si="42"/>
        <v>-8.2955445140809445</v>
      </c>
      <c r="AF72" s="46">
        <f t="shared" si="42"/>
        <v>0</v>
      </c>
      <c r="AG72" s="46">
        <f t="shared" si="42"/>
        <v>0</v>
      </c>
      <c r="AH72" s="46">
        <f t="shared" si="42"/>
        <v>0</v>
      </c>
      <c r="AI72" s="46">
        <f t="shared" si="42"/>
        <v>9.2727358749120015</v>
      </c>
      <c r="AJ72" s="46">
        <f t="shared" si="42"/>
        <v>0.15866721172800169</v>
      </c>
      <c r="AK72" s="108">
        <f t="shared" si="42"/>
        <v>0</v>
      </c>
      <c r="AL72" s="109">
        <f t="shared" si="42"/>
        <v>0</v>
      </c>
      <c r="AM72" s="46">
        <f t="shared" si="42"/>
        <v>0</v>
      </c>
      <c r="AN72" s="47">
        <f t="shared" si="42"/>
        <v>0</v>
      </c>
      <c r="AO72" s="47">
        <f t="shared" si="42"/>
        <v>-0.51769615930788859</v>
      </c>
      <c r="AP72" s="45">
        <f t="shared" si="42"/>
        <v>0</v>
      </c>
      <c r="AQ72" s="48">
        <f t="shared" si="20"/>
        <v>-97.804566368029811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240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232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352" t="s">
        <v>241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233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2"/>
  <dimension ref="A1:AS76"/>
  <sheetViews>
    <sheetView zoomScale="80" zoomScaleNormal="80" workbookViewId="0">
      <pane xSplit="2" ySplit="1" topLeftCell="C29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59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12</v>
      </c>
    </row>
    <row r="2" spans="1:45" ht="12.75" customHeight="1">
      <c r="A2" s="3" t="s">
        <v>65</v>
      </c>
      <c r="B2" s="4"/>
      <c r="C2" s="5">
        <f>SUM(D2:G2)</f>
        <v>0.62407992000000001</v>
      </c>
      <c r="D2" s="6">
        <v>0.62407992000000001</v>
      </c>
      <c r="E2" s="7"/>
      <c r="F2" s="8"/>
      <c r="G2" s="8"/>
      <c r="H2" s="9">
        <f>SUM(I2:K2)</f>
        <v>1696.749</v>
      </c>
      <c r="I2" s="10">
        <v>1205.652</v>
      </c>
      <c r="J2" s="11">
        <v>491.09699999999998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2253.4186530715197</v>
      </c>
      <c r="AB2" s="13">
        <f>SUM(AC2:AM2)</f>
        <v>154.64348927091478</v>
      </c>
      <c r="AC2" s="14">
        <v>61.317999999999998</v>
      </c>
      <c r="AD2" s="11">
        <v>1.3759999999999999</v>
      </c>
      <c r="AE2" s="11">
        <v>88.964489270914768</v>
      </c>
      <c r="AF2" s="11">
        <v>0</v>
      </c>
      <c r="AG2" s="11">
        <v>0</v>
      </c>
      <c r="AH2" s="11">
        <v>2.84172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4105.4352222624348</v>
      </c>
    </row>
    <row r="3" spans="1:45" ht="12.75" customHeight="1">
      <c r="A3" s="17" t="s">
        <v>1</v>
      </c>
      <c r="B3" s="18"/>
      <c r="C3" s="19">
        <f>SUM(D3:G3)</f>
        <v>1891.2926477549613</v>
      </c>
      <c r="D3" s="20">
        <v>1818.8839677549613</v>
      </c>
      <c r="E3" s="22">
        <v>48.743600000000001</v>
      </c>
      <c r="F3" s="22"/>
      <c r="G3" s="22">
        <v>23.66508</v>
      </c>
      <c r="H3" s="23">
        <f>SUM(I3:K3)</f>
        <v>0</v>
      </c>
      <c r="I3" s="24"/>
      <c r="J3" s="25"/>
      <c r="K3" s="22"/>
      <c r="L3" s="23">
        <f>SUM(M3:Z3)</f>
        <v>6796.7419930500009</v>
      </c>
      <c r="M3" s="24">
        <v>2283.4657999999999</v>
      </c>
      <c r="N3" s="24">
        <v>21.299999999999997</v>
      </c>
      <c r="O3" s="25">
        <v>0</v>
      </c>
      <c r="P3" s="25">
        <v>701.83499999999992</v>
      </c>
      <c r="Q3" s="25">
        <v>237.51000000000002</v>
      </c>
      <c r="R3" s="25">
        <v>350.74889999999999</v>
      </c>
      <c r="S3" s="25">
        <v>1357.1922</v>
      </c>
      <c r="T3" s="25">
        <v>116.00890000000001</v>
      </c>
      <c r="U3" s="25">
        <v>1467.8136</v>
      </c>
      <c r="V3" s="25">
        <v>109.63639305</v>
      </c>
      <c r="W3" s="25">
        <v>0</v>
      </c>
      <c r="X3" s="25">
        <v>110.7492</v>
      </c>
      <c r="Y3" s="25">
        <v>2.1019999999999999</v>
      </c>
      <c r="Z3" s="22">
        <v>38.380000000000003</v>
      </c>
      <c r="AA3" s="23">
        <v>85.406634643439986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1.7199999999999998</v>
      </c>
      <c r="AP3" s="26"/>
      <c r="AQ3" s="29">
        <f t="shared" ref="AQ3:AQ20" si="0">C3+H3+L3+AA3+AB3+AN3+AO3+AP3</f>
        <v>8775.1612754484013</v>
      </c>
    </row>
    <row r="4" spans="1:45" ht="12.75" customHeight="1">
      <c r="A4" s="17" t="s">
        <v>2</v>
      </c>
      <c r="B4" s="18"/>
      <c r="C4" s="19">
        <f>SUM(D4:G4)</f>
        <v>5.7673477599999998</v>
      </c>
      <c r="D4" s="20">
        <v>1.87223976</v>
      </c>
      <c r="E4" s="21">
        <v>1.5286</v>
      </c>
      <c r="F4" s="22"/>
      <c r="G4" s="22">
        <v>2.3665080000000001</v>
      </c>
      <c r="H4" s="23">
        <f>SUM(I4:K4)</f>
        <v>5.7590000000000003</v>
      </c>
      <c r="I4" s="24"/>
      <c r="J4" s="25"/>
      <c r="K4" s="22">
        <v>5.7590000000000003</v>
      </c>
      <c r="L4" s="23">
        <f>SUM(M4:Z4)</f>
        <v>1012.7745999999999</v>
      </c>
      <c r="M4" s="24">
        <v>0</v>
      </c>
      <c r="N4" s="24">
        <v>0</v>
      </c>
      <c r="O4" s="25"/>
      <c r="P4" s="25">
        <v>15.975</v>
      </c>
      <c r="Q4" s="25">
        <v>13.722800000000001</v>
      </c>
      <c r="R4" s="25">
        <v>1.0532999999999999</v>
      </c>
      <c r="S4" s="25">
        <v>680.56589999999994</v>
      </c>
      <c r="T4" s="25">
        <v>4.5052000000000003</v>
      </c>
      <c r="U4" s="25">
        <v>176.88239999999999</v>
      </c>
      <c r="V4" s="25">
        <v>0</v>
      </c>
      <c r="W4" s="25">
        <v>69.366</v>
      </c>
      <c r="X4" s="25">
        <v>31.513999999999999</v>
      </c>
      <c r="Y4" s="25">
        <v>0</v>
      </c>
      <c r="Z4" s="22">
        <v>19.190000000000001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3.01</v>
      </c>
      <c r="AP4" s="26"/>
      <c r="AQ4" s="29">
        <f t="shared" si="0"/>
        <v>1027.3109477599999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118.5498</v>
      </c>
      <c r="M5" s="24"/>
      <c r="N5" s="24"/>
      <c r="O5" s="25"/>
      <c r="P5" s="25"/>
      <c r="Q5" s="25"/>
      <c r="R5" s="25"/>
      <c r="S5" s="25">
        <v>49.244999999999997</v>
      </c>
      <c r="T5" s="25"/>
      <c r="U5" s="25">
        <v>69.3048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118.5498</v>
      </c>
    </row>
    <row r="6" spans="1:45" ht="12.75" customHeight="1" thickBot="1">
      <c r="A6" s="30" t="s">
        <v>4</v>
      </c>
      <c r="B6" s="31"/>
      <c r="C6" s="19">
        <f>SUM(D6:G6)</f>
        <v>-109.33341460920923</v>
      </c>
      <c r="D6" s="32">
        <v>-109.33341460920923</v>
      </c>
      <c r="E6" s="22">
        <v>0</v>
      </c>
      <c r="F6" s="33"/>
      <c r="G6" s="33">
        <v>0</v>
      </c>
      <c r="H6" s="34">
        <f>SUM(I6:K6)</f>
        <v>-506.68700000000001</v>
      </c>
      <c r="I6" s="35">
        <v>-490.29599999999999</v>
      </c>
      <c r="J6" s="35">
        <v>0</v>
      </c>
      <c r="K6" s="33">
        <v>-16.391000000000002</v>
      </c>
      <c r="L6" s="34">
        <f>SUM(M6:Z6)</f>
        <v>-13.768399999999996</v>
      </c>
      <c r="M6" s="24">
        <v>-4.0903999999999998</v>
      </c>
      <c r="N6" s="24">
        <v>-8.52</v>
      </c>
      <c r="O6" s="25"/>
      <c r="P6" s="25">
        <v>25.56</v>
      </c>
      <c r="Q6" s="25">
        <v>-3.1668000000000003</v>
      </c>
      <c r="R6" s="25">
        <v>5.2664999999999997</v>
      </c>
      <c r="S6" s="25">
        <v>-82.7316</v>
      </c>
      <c r="T6" s="25">
        <v>1.1263000000000001</v>
      </c>
      <c r="U6" s="25">
        <v>50.685600000000001</v>
      </c>
      <c r="V6" s="25">
        <v>0</v>
      </c>
      <c r="W6" s="25">
        <v>2.1019999999999999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-629.78881460920923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1776.8159653057521</v>
      </c>
      <c r="D7" s="57">
        <f t="shared" si="1"/>
        <v>1708.302393305752</v>
      </c>
      <c r="E7" s="54">
        <f t="shared" si="1"/>
        <v>47.215000000000003</v>
      </c>
      <c r="F7" s="54">
        <f t="shared" si="1"/>
        <v>0</v>
      </c>
      <c r="G7" s="54">
        <f t="shared" si="1"/>
        <v>21.298572</v>
      </c>
      <c r="H7" s="56">
        <f t="shared" si="1"/>
        <v>1184.3029999999999</v>
      </c>
      <c r="I7" s="57">
        <f t="shared" si="1"/>
        <v>715.35599999999999</v>
      </c>
      <c r="J7" s="54">
        <f t="shared" si="1"/>
        <v>491.09699999999998</v>
      </c>
      <c r="K7" s="57">
        <f t="shared" si="1"/>
        <v>-22.150000000000002</v>
      </c>
      <c r="L7" s="56">
        <f t="shared" si="1"/>
        <v>5651.6491930500015</v>
      </c>
      <c r="M7" s="57">
        <f t="shared" si="1"/>
        <v>2279.3753999999999</v>
      </c>
      <c r="N7" s="57">
        <f t="shared" ref="N7" si="2">N2+N3-N4-N5+N6</f>
        <v>12.779999999999998</v>
      </c>
      <c r="O7" s="54">
        <f t="shared" si="1"/>
        <v>0</v>
      </c>
      <c r="P7" s="54">
        <f t="shared" si="1"/>
        <v>711.41999999999985</v>
      </c>
      <c r="Q7" s="54">
        <f t="shared" si="1"/>
        <v>220.62040000000002</v>
      </c>
      <c r="R7" s="54">
        <f t="shared" si="1"/>
        <v>354.96210000000002</v>
      </c>
      <c r="S7" s="54">
        <f t="shared" si="1"/>
        <v>544.64970000000005</v>
      </c>
      <c r="T7" s="54">
        <f t="shared" si="1"/>
        <v>112.63000000000001</v>
      </c>
      <c r="U7" s="54">
        <f t="shared" si="1"/>
        <v>1272.3120000000001</v>
      </c>
      <c r="V7" s="54">
        <f t="shared" si="1"/>
        <v>109.63639305</v>
      </c>
      <c r="W7" s="54">
        <f t="shared" si="1"/>
        <v>-67.263999999999996</v>
      </c>
      <c r="X7" s="54">
        <f t="shared" si="1"/>
        <v>79.235200000000006</v>
      </c>
      <c r="Y7" s="54">
        <f t="shared" si="1"/>
        <v>2.1019999999999999</v>
      </c>
      <c r="Z7" s="57">
        <f t="shared" si="1"/>
        <v>19.190000000000001</v>
      </c>
      <c r="AA7" s="56">
        <f t="shared" si="1"/>
        <v>2338.8252877149598</v>
      </c>
      <c r="AB7" s="56">
        <f t="shared" si="1"/>
        <v>154.64348927091478</v>
      </c>
      <c r="AC7" s="57">
        <f t="shared" si="1"/>
        <v>61.317999999999998</v>
      </c>
      <c r="AD7" s="54">
        <f t="shared" si="1"/>
        <v>1.3759999999999999</v>
      </c>
      <c r="AE7" s="54">
        <f t="shared" si="1"/>
        <v>88.964489270914768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2.84172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-1.29</v>
      </c>
      <c r="AP7" s="182">
        <f t="shared" si="1"/>
        <v>0</v>
      </c>
      <c r="AQ7" s="111">
        <f t="shared" si="0"/>
        <v>11104.946935341628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1776.8159653057521</v>
      </c>
      <c r="D8" s="185">
        <f t="shared" si="6"/>
        <v>1708.302393305752</v>
      </c>
      <c r="E8" s="188">
        <f t="shared" si="6"/>
        <v>47.215000000000003</v>
      </c>
      <c r="F8" s="189">
        <f t="shared" si="6"/>
        <v>0</v>
      </c>
      <c r="G8" s="189">
        <f t="shared" si="6"/>
        <v>21.298572</v>
      </c>
      <c r="H8" s="190">
        <f t="shared" si="6"/>
        <v>1184.3029999999999</v>
      </c>
      <c r="I8" s="185">
        <f t="shared" si="6"/>
        <v>715.35599999999999</v>
      </c>
      <c r="J8" s="188">
        <f t="shared" si="6"/>
        <v>491.09699999999998</v>
      </c>
      <c r="K8" s="185">
        <f t="shared" si="6"/>
        <v>-22.150000000000002</v>
      </c>
      <c r="L8" s="190">
        <f t="shared" si="6"/>
        <v>5551.121993050001</v>
      </c>
      <c r="M8" s="185">
        <f t="shared" si="6"/>
        <v>2279.3753999999999</v>
      </c>
      <c r="N8" s="185">
        <f t="shared" si="6"/>
        <v>12.779999999999998</v>
      </c>
      <c r="O8" s="188">
        <f t="shared" si="6"/>
        <v>0</v>
      </c>
      <c r="P8" s="188">
        <f t="shared" si="6"/>
        <v>711.41999999999985</v>
      </c>
      <c r="Q8" s="188">
        <f t="shared" si="6"/>
        <v>220.62040000000002</v>
      </c>
      <c r="R8" s="188">
        <f t="shared" si="6"/>
        <v>354.96210000000002</v>
      </c>
      <c r="S8" s="188">
        <f t="shared" si="6"/>
        <v>544.64970000000005</v>
      </c>
      <c r="T8" s="188">
        <f t="shared" si="6"/>
        <v>112.63000000000001</v>
      </c>
      <c r="U8" s="188">
        <f t="shared" si="6"/>
        <v>1272.3120000000001</v>
      </c>
      <c r="V8" s="188">
        <f t="shared" si="6"/>
        <v>109.63639305</v>
      </c>
      <c r="W8" s="188">
        <f t="shared" si="6"/>
        <v>-67.263999999999996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1915.6336229949598</v>
      </c>
      <c r="AB8" s="185">
        <f t="shared" si="6"/>
        <v>154.64348927091478</v>
      </c>
      <c r="AC8" s="185">
        <f t="shared" si="6"/>
        <v>61.317999999999998</v>
      </c>
      <c r="AD8" s="188">
        <f t="shared" si="6"/>
        <v>1.3759999999999999</v>
      </c>
      <c r="AE8" s="188">
        <f t="shared" si="6"/>
        <v>88.964489270914768</v>
      </c>
      <c r="AF8" s="188">
        <f t="shared" si="6"/>
        <v>0</v>
      </c>
      <c r="AG8" s="188">
        <f t="shared" si="6"/>
        <v>0</v>
      </c>
      <c r="AH8" s="188">
        <f t="shared" si="6"/>
        <v>2.84172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-1.29</v>
      </c>
      <c r="AP8" s="185">
        <f t="shared" si="6"/>
        <v>0</v>
      </c>
      <c r="AQ8" s="186">
        <f t="shared" si="0"/>
        <v>10581.228070621626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1498.7249906399998</v>
      </c>
      <c r="D9" s="53">
        <f t="shared" si="8"/>
        <v>1498.7249906399998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729.93599999999992</v>
      </c>
      <c r="I9" s="53">
        <f t="shared" si="8"/>
        <v>722.42399999999998</v>
      </c>
      <c r="J9" s="54">
        <f t="shared" si="8"/>
        <v>7.5120000000000005</v>
      </c>
      <c r="K9" s="55">
        <f t="shared" si="8"/>
        <v>0</v>
      </c>
      <c r="L9" s="56">
        <f t="shared" si="8"/>
        <v>2933.2703999999999</v>
      </c>
      <c r="M9" s="54">
        <f t="shared" si="8"/>
        <v>2279.3753999999999</v>
      </c>
      <c r="N9" s="54">
        <f t="shared" ref="N9" si="9">SUM(N10:N14)</f>
        <v>28.754999999999999</v>
      </c>
      <c r="O9" s="54">
        <f t="shared" si="8"/>
        <v>4.8953999999999995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604.72860000000003</v>
      </c>
      <c r="T9" s="54">
        <f t="shared" si="8"/>
        <v>0</v>
      </c>
      <c r="U9" s="54">
        <f t="shared" si="8"/>
        <v>15.516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1062.62098008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38.613999999999997</v>
      </c>
      <c r="AP9" s="57">
        <f t="shared" si="8"/>
        <v>0</v>
      </c>
      <c r="AQ9" s="59">
        <f t="shared" si="0"/>
        <v>6263.1663707199996</v>
      </c>
    </row>
    <row r="10" spans="1:45" ht="12.75" customHeight="1">
      <c r="A10" s="60" t="s">
        <v>220</v>
      </c>
      <c r="B10" s="61"/>
      <c r="C10" s="62">
        <f>SUM(D10:G10)</f>
        <v>1494.8118705599998</v>
      </c>
      <c r="D10" s="63">
        <v>1494.8118705599998</v>
      </c>
      <c r="E10" s="64"/>
      <c r="F10" s="65"/>
      <c r="G10" s="65"/>
      <c r="H10" s="66">
        <f>SUM(I10:K10)</f>
        <v>566.06999999999994</v>
      </c>
      <c r="I10" s="63">
        <v>558.55799999999999</v>
      </c>
      <c r="J10" s="64">
        <v>7.5120000000000005</v>
      </c>
      <c r="K10" s="65"/>
      <c r="L10" s="66">
        <f>SUM(M10:Z10)</f>
        <v>620.24459999999999</v>
      </c>
      <c r="M10" s="64"/>
      <c r="N10" s="64"/>
      <c r="O10" s="64"/>
      <c r="P10" s="64"/>
      <c r="Q10" s="64"/>
      <c r="R10" s="64"/>
      <c r="S10" s="64">
        <v>604.72860000000003</v>
      </c>
      <c r="T10" s="64"/>
      <c r="U10" s="64">
        <v>15.516</v>
      </c>
      <c r="V10" s="64"/>
      <c r="W10" s="64"/>
      <c r="X10" s="64"/>
      <c r="Y10" s="64"/>
      <c r="Z10" s="65"/>
      <c r="AA10" s="66">
        <v>1028.8035568800001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3709.9300274399998</v>
      </c>
    </row>
    <row r="11" spans="1:45" ht="12.75" customHeight="1">
      <c r="A11" s="17" t="s">
        <v>221</v>
      </c>
      <c r="B11" s="18"/>
      <c r="C11" s="19">
        <f>SUM(D11:G11)</f>
        <v>3.9131200799999997</v>
      </c>
      <c r="D11" s="24">
        <v>3.9131200799999997</v>
      </c>
      <c r="E11" s="25"/>
      <c r="F11" s="22"/>
      <c r="G11" s="22"/>
      <c r="H11" s="23">
        <f>SUM(I11:K11)</f>
        <v>8.3699999999999992</v>
      </c>
      <c r="I11" s="24">
        <v>8.3699999999999992</v>
      </c>
      <c r="J11" s="25"/>
      <c r="K11" s="22"/>
      <c r="L11" s="23">
        <f>SUM(M11:Z11)</f>
        <v>4.8953999999999995</v>
      </c>
      <c r="M11" s="25"/>
      <c r="N11" s="25"/>
      <c r="O11" s="25">
        <v>4.8953999999999995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33.8174232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50.995943279999999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30.873999999999999</v>
      </c>
      <c r="AP12" s="26"/>
      <c r="AQ12" s="29">
        <f t="shared" si="0"/>
        <v>30.873999999999999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155.49600000000001</v>
      </c>
      <c r="I13" s="24">
        <v>155.49600000000001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155.49600000000001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2308.1304</v>
      </c>
      <c r="M14" s="76">
        <v>2279.3753999999999</v>
      </c>
      <c r="N14" s="76">
        <v>28.754999999999999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7.7399999999999993</v>
      </c>
      <c r="AP14" s="79"/>
      <c r="AQ14" s="82">
        <f t="shared" si="0"/>
        <v>2315.8703999999998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147.96199999999999</v>
      </c>
      <c r="I15" s="85">
        <f t="shared" si="13"/>
        <v>0</v>
      </c>
      <c r="J15" s="86">
        <f t="shared" si="13"/>
        <v>0</v>
      </c>
      <c r="K15" s="87">
        <f t="shared" si="13"/>
        <v>147.96199999999999</v>
      </c>
      <c r="L15" s="88">
        <f t="shared" si="13"/>
        <v>2301.4638</v>
      </c>
      <c r="M15" s="86">
        <f t="shared" si="13"/>
        <v>0</v>
      </c>
      <c r="N15" s="86">
        <f t="shared" si="13"/>
        <v>0</v>
      </c>
      <c r="O15" s="86">
        <f t="shared" si="13"/>
        <v>51.809800000000003</v>
      </c>
      <c r="P15" s="86">
        <f t="shared" si="13"/>
        <v>401.505</v>
      </c>
      <c r="Q15" s="86">
        <f t="shared" si="13"/>
        <v>66.502800000000008</v>
      </c>
      <c r="R15" s="86">
        <f t="shared" si="13"/>
        <v>48.451799999999999</v>
      </c>
      <c r="S15" s="86">
        <f t="shared" si="13"/>
        <v>773.14649999999995</v>
      </c>
      <c r="T15" s="86">
        <f t="shared" si="13"/>
        <v>39.420500000000004</v>
      </c>
      <c r="U15" s="86">
        <f t="shared" si="13"/>
        <v>854.4144</v>
      </c>
      <c r="V15" s="86">
        <f t="shared" si="13"/>
        <v>0</v>
      </c>
      <c r="W15" s="86">
        <f t="shared" si="13"/>
        <v>66.212999999999994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1471.46</v>
      </c>
      <c r="AP15" s="89">
        <f t="shared" si="13"/>
        <v>0</v>
      </c>
      <c r="AQ15" s="91">
        <f t="shared" si="0"/>
        <v>3920.8858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1429.1479999999999</v>
      </c>
      <c r="AP16" s="67"/>
      <c r="AQ16" s="92">
        <f>C16+H16+L16+AA16+AO16+AP16</f>
        <v>1429.1479999999999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20.381999999999998</v>
      </c>
      <c r="AP17" s="26"/>
      <c r="AQ17" s="29">
        <f>C17+H17+L17+AA17+AO17+AP17</f>
        <v>20.381999999999998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21.93</v>
      </c>
      <c r="AP18" s="26"/>
      <c r="AQ18" s="29">
        <f t="shared" si="0"/>
        <v>21.93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147.96199999999999</v>
      </c>
      <c r="I19" s="24"/>
      <c r="J19" s="25"/>
      <c r="K19" s="22">
        <v>147.96199999999999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147.96199999999999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2301.4638</v>
      </c>
      <c r="M20" s="76"/>
      <c r="N20" s="76"/>
      <c r="O20" s="76">
        <v>51.809800000000003</v>
      </c>
      <c r="P20" s="76">
        <v>401.505</v>
      </c>
      <c r="Q20" s="76">
        <v>66.502800000000008</v>
      </c>
      <c r="R20" s="76">
        <v>48.451799999999999</v>
      </c>
      <c r="S20" s="76">
        <v>773.14649999999995</v>
      </c>
      <c r="T20" s="76">
        <v>39.420500000000004</v>
      </c>
      <c r="U20" s="76">
        <v>854.4144</v>
      </c>
      <c r="V20" s="76"/>
      <c r="W20" s="76">
        <v>66.212999999999994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2301.4638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-62.693999999999996</v>
      </c>
      <c r="AC21" s="101">
        <f t="shared" si="17"/>
        <v>-61.317999999999998</v>
      </c>
      <c r="AD21" s="97">
        <f t="shared" si="17"/>
        <v>-1.3759999999999999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62.693999999999996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-62.693999999999996</v>
      </c>
      <c r="AC22" s="68">
        <f>-AC2</f>
        <v>-61.317999999999998</v>
      </c>
      <c r="AD22" s="64">
        <f>-AD2</f>
        <v>-1.3759999999999999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62.693999999999996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192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5.58</v>
      </c>
      <c r="I25" s="104">
        <v>5.58</v>
      </c>
      <c r="J25" s="105"/>
      <c r="K25" s="104"/>
      <c r="L25" s="88">
        <f>SUM(O25:Z25)</f>
        <v>65.406200000000013</v>
      </c>
      <c r="M25" s="105"/>
      <c r="N25" s="105"/>
      <c r="O25" s="105">
        <v>46.914400000000001</v>
      </c>
      <c r="P25" s="105"/>
      <c r="Q25" s="105"/>
      <c r="R25" s="105"/>
      <c r="S25" s="105">
        <v>9.8490000000000002</v>
      </c>
      <c r="T25" s="105">
        <v>4.5052000000000003</v>
      </c>
      <c r="U25" s="105">
        <v>4.1375999999999999</v>
      </c>
      <c r="V25" s="105"/>
      <c r="W25" s="105"/>
      <c r="X25" s="105"/>
      <c r="Y25" s="105"/>
      <c r="Z25" s="104"/>
      <c r="AA25" s="88">
        <v>55.701819359999995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219.64399999999998</v>
      </c>
      <c r="AP25" s="89"/>
      <c r="AQ25" s="107">
        <f>C25+H25+L25+AA25+AB25+AN25+AO25+AP25</f>
        <v>346.33201936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278.09097466575236</v>
      </c>
      <c r="D26" s="108">
        <f t="shared" si="20"/>
        <v>209.57740266575229</v>
      </c>
      <c r="E26" s="46">
        <f t="shared" si="20"/>
        <v>47.215000000000003</v>
      </c>
      <c r="F26" s="46">
        <f t="shared" si="20"/>
        <v>0</v>
      </c>
      <c r="G26" s="46">
        <f t="shared" si="20"/>
        <v>21.298572</v>
      </c>
      <c r="H26" s="47">
        <f t="shared" si="20"/>
        <v>596.74899999999991</v>
      </c>
      <c r="I26" s="108">
        <f t="shared" si="20"/>
        <v>-12.647999999999984</v>
      </c>
      <c r="J26" s="46">
        <f t="shared" si="20"/>
        <v>483.58499999999998</v>
      </c>
      <c r="K26" s="109">
        <f t="shared" si="20"/>
        <v>125.81199999999998</v>
      </c>
      <c r="L26" s="47">
        <f t="shared" si="20"/>
        <v>4954.4363930500012</v>
      </c>
      <c r="M26" s="46">
        <f t="shared" si="20"/>
        <v>0</v>
      </c>
      <c r="N26" s="46">
        <f t="shared" si="20"/>
        <v>-15.975000000000001</v>
      </c>
      <c r="O26" s="46">
        <f t="shared" si="20"/>
        <v>0</v>
      </c>
      <c r="P26" s="46">
        <f t="shared" si="20"/>
        <v>1112.9249999999997</v>
      </c>
      <c r="Q26" s="46">
        <f t="shared" si="20"/>
        <v>287.1232</v>
      </c>
      <c r="R26" s="46">
        <f t="shared" si="20"/>
        <v>403.41390000000001</v>
      </c>
      <c r="S26" s="46">
        <f t="shared" si="20"/>
        <v>703.21859999999992</v>
      </c>
      <c r="T26" s="46">
        <f t="shared" si="20"/>
        <v>147.5453</v>
      </c>
      <c r="U26" s="46">
        <f t="shared" si="20"/>
        <v>2107.0727999999999</v>
      </c>
      <c r="V26" s="46">
        <f t="shared" si="20"/>
        <v>109.63639305</v>
      </c>
      <c r="W26" s="46">
        <f t="shared" si="20"/>
        <v>-1.0510000000000019</v>
      </c>
      <c r="X26" s="46">
        <f t="shared" si="20"/>
        <v>79.235200000000006</v>
      </c>
      <c r="Y26" s="46">
        <f t="shared" si="20"/>
        <v>2.1019999999999999</v>
      </c>
      <c r="Z26" s="109">
        <f t="shared" si="20"/>
        <v>19.190000000000001</v>
      </c>
      <c r="AA26" s="47">
        <f t="shared" si="20"/>
        <v>1220.5024882749599</v>
      </c>
      <c r="AB26" s="45">
        <f t="shared" si="20"/>
        <v>91.949489270914796</v>
      </c>
      <c r="AC26" s="110">
        <f t="shared" si="20"/>
        <v>0</v>
      </c>
      <c r="AD26" s="110">
        <f t="shared" si="20"/>
        <v>0</v>
      </c>
      <c r="AE26" s="110">
        <f t="shared" si="20"/>
        <v>88.964489270914768</v>
      </c>
      <c r="AF26" s="110">
        <f t="shared" si="20"/>
        <v>0</v>
      </c>
      <c r="AG26" s="110">
        <f t="shared" si="20"/>
        <v>0</v>
      </c>
      <c r="AH26" s="110">
        <f t="shared" si="20"/>
        <v>2.84172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1274.606</v>
      </c>
      <c r="AP26" s="45">
        <f t="shared" si="20"/>
        <v>0</v>
      </c>
      <c r="AQ26" s="48">
        <f>C26+H26+L26+AA26+AB26+AN26+AO26+AP26</f>
        <v>8416.3343452616282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100.52720000000001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79.235200000000006</v>
      </c>
      <c r="Y27" s="54">
        <f t="shared" si="23"/>
        <v>2.1019999999999999</v>
      </c>
      <c r="Z27" s="55">
        <f t="shared" si="23"/>
        <v>19.190000000000001</v>
      </c>
      <c r="AA27" s="56">
        <f t="shared" si="23"/>
        <v>423.19166471999995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523.71886471999994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100.52720000000001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79.235200000000006</v>
      </c>
      <c r="Y28" s="97">
        <f>Y26</f>
        <v>2.1019999999999999</v>
      </c>
      <c r="Z28" s="98">
        <f>Z26</f>
        <v>19.190000000000001</v>
      </c>
      <c r="AA28" s="115">
        <v>423.19166471999995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523.71886471999994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317.42990249343597</v>
      </c>
      <c r="D29" s="53">
        <f t="shared" si="25"/>
        <v>248.91633049343596</v>
      </c>
      <c r="E29" s="54">
        <f t="shared" si="25"/>
        <v>47.215000000000003</v>
      </c>
      <c r="F29" s="55">
        <f t="shared" si="25"/>
        <v>0</v>
      </c>
      <c r="G29" s="55">
        <f t="shared" si="25"/>
        <v>21.298572</v>
      </c>
      <c r="H29" s="56">
        <f t="shared" si="25"/>
        <v>611.58011199999999</v>
      </c>
      <c r="I29" s="53">
        <f t="shared" si="25"/>
        <v>0</v>
      </c>
      <c r="J29" s="53">
        <f t="shared" si="25"/>
        <v>485.77600000000001</v>
      </c>
      <c r="K29" s="53">
        <f t="shared" si="25"/>
        <v>125.804112</v>
      </c>
      <c r="L29" s="56">
        <f t="shared" si="25"/>
        <v>4883.5898371772746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1104.3451269056604</v>
      </c>
      <c r="Q29" s="54">
        <f t="shared" si="25"/>
        <v>325.12480000000011</v>
      </c>
      <c r="R29" s="54">
        <f t="shared" si="25"/>
        <v>400.25423732161448</v>
      </c>
      <c r="S29" s="54">
        <f t="shared" si="25"/>
        <v>671.70180000000005</v>
      </c>
      <c r="T29" s="54">
        <f t="shared" si="25"/>
        <v>145.68847990000003</v>
      </c>
      <c r="U29" s="54">
        <f t="shared" si="25"/>
        <v>2125.7879999999996</v>
      </c>
      <c r="V29" s="54">
        <f t="shared" si="25"/>
        <v>109.63639304999998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797.18651759999989</v>
      </c>
      <c r="AB29" s="57">
        <f t="shared" si="25"/>
        <v>91.949489270914768</v>
      </c>
      <c r="AC29" s="58">
        <f t="shared" si="25"/>
        <v>0</v>
      </c>
      <c r="AD29" s="54">
        <f t="shared" si="25"/>
        <v>0</v>
      </c>
      <c r="AE29" s="54">
        <f t="shared" si="25"/>
        <v>88.964489270914768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2.84172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1277.1859999999999</v>
      </c>
      <c r="AP29" s="57">
        <f t="shared" si="25"/>
        <v>0</v>
      </c>
      <c r="AQ29" s="48">
        <f t="shared" si="25"/>
        <v>7978.9218585416247</v>
      </c>
    </row>
    <row r="30" spans="1:43" s="49" customFormat="1" ht="12.75" customHeight="1">
      <c r="A30" s="164" t="s">
        <v>43</v>
      </c>
      <c r="B30" s="117"/>
      <c r="C30" s="118">
        <f>SUM(C31:C44)</f>
        <v>71.361330493435972</v>
      </c>
      <c r="D30" s="120">
        <v>71.361330493435958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964.98386095095793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35.499733171653794</v>
      </c>
      <c r="R30" s="120">
        <f>SUM(R31:R44)</f>
        <v>0</v>
      </c>
      <c r="S30" s="120">
        <v>582.32212500000003</v>
      </c>
      <c r="T30" s="120">
        <v>57.15617742501616</v>
      </c>
      <c r="U30" s="120">
        <v>212.5181851292881</v>
      </c>
      <c r="V30" s="120">
        <v>76.436640224999991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368.50221407999999</v>
      </c>
      <c r="AB30" s="123">
        <f t="shared" ref="AB30:AN30" si="31">SUM(AB31:AB44)</f>
        <v>62.111879999999999</v>
      </c>
      <c r="AC30" s="176">
        <f t="shared" si="31"/>
        <v>0</v>
      </c>
      <c r="AD30" s="120">
        <f t="shared" si="31"/>
        <v>0</v>
      </c>
      <c r="AE30" s="120">
        <f t="shared" si="31"/>
        <v>59.270159999999997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2.84172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495.96199999999993</v>
      </c>
      <c r="AP30" s="123">
        <f>SUM(AP31:AP44)</f>
        <v>0</v>
      </c>
      <c r="AQ30" s="59">
        <f t="shared" ref="AQ30" si="35">C30+H30+L30+AA30+AB30+AN30+AO30+AP30</f>
        <v>1962.9212855243939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68.062177342362247</v>
      </c>
      <c r="M31" s="127"/>
      <c r="N31" s="127"/>
      <c r="O31" s="127"/>
      <c r="P31" s="127"/>
      <c r="Q31" s="127">
        <v>1.1289664663929999</v>
      </c>
      <c r="R31" s="127"/>
      <c r="S31" s="127">
        <v>19.049138562906343</v>
      </c>
      <c r="T31" s="127">
        <v>0.44462142875728439</v>
      </c>
      <c r="U31" s="127">
        <v>34.27663440761917</v>
      </c>
      <c r="V31" s="127">
        <v>13.162816476686451</v>
      </c>
      <c r="W31" s="127"/>
      <c r="X31" s="127"/>
      <c r="Y31" s="127"/>
      <c r="Z31" s="128"/>
      <c r="AA31" s="70">
        <v>34.704420681422114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28.527038412412221</v>
      </c>
      <c r="AP31" s="131"/>
      <c r="AQ31" s="71">
        <f t="shared" si="24"/>
        <v>131.29363643619658</v>
      </c>
    </row>
    <row r="32" spans="1:43" ht="12.75" customHeight="1">
      <c r="A32" s="166" t="s">
        <v>110</v>
      </c>
      <c r="B32" s="133" t="s">
        <v>15</v>
      </c>
      <c r="C32" s="19">
        <f t="shared" si="36"/>
        <v>18.269555932129542</v>
      </c>
      <c r="D32" s="127">
        <v>18.269555932129542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219.68217109183817</v>
      </c>
      <c r="M32" s="25"/>
      <c r="N32" s="25"/>
      <c r="O32" s="25"/>
      <c r="P32" s="127"/>
      <c r="Q32" s="127">
        <v>8.4277016542797227</v>
      </c>
      <c r="R32" s="25"/>
      <c r="S32" s="127">
        <v>142.20126226789483</v>
      </c>
      <c r="T32" s="127">
        <v>10.742203545138276</v>
      </c>
      <c r="U32" s="127">
        <v>34.357997362199683</v>
      </c>
      <c r="V32" s="127">
        <v>23.953006262325655</v>
      </c>
      <c r="W32" s="25"/>
      <c r="X32" s="25"/>
      <c r="Y32" s="25"/>
      <c r="Z32" s="22"/>
      <c r="AA32" s="28">
        <v>122.26560718011349</v>
      </c>
      <c r="AB32" s="26">
        <f t="shared" si="39"/>
        <v>2.84172</v>
      </c>
      <c r="AC32" s="27"/>
      <c r="AD32" s="25"/>
      <c r="AE32" s="25">
        <v>0</v>
      </c>
      <c r="AF32" s="25"/>
      <c r="AG32" s="127"/>
      <c r="AH32" s="127">
        <v>2.84172</v>
      </c>
      <c r="AI32" s="25"/>
      <c r="AJ32" s="25"/>
      <c r="AK32" s="25"/>
      <c r="AL32" s="25"/>
      <c r="AM32" s="229"/>
      <c r="AN32" s="212"/>
      <c r="AO32" s="130">
        <v>112.81672688366385</v>
      </c>
      <c r="AP32" s="26"/>
      <c r="AQ32" s="29">
        <f t="shared" si="24"/>
        <v>475.87578108774505</v>
      </c>
    </row>
    <row r="33" spans="1:43" ht="12.75" customHeight="1">
      <c r="A33" s="166" t="s">
        <v>16</v>
      </c>
      <c r="B33" s="133" t="s">
        <v>17</v>
      </c>
      <c r="C33" s="19">
        <f t="shared" si="36"/>
        <v>6.3681446485272932</v>
      </c>
      <c r="D33" s="127">
        <v>6.3681446485272932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28.234363653496594</v>
      </c>
      <c r="M33" s="25"/>
      <c r="N33" s="25"/>
      <c r="O33" s="25"/>
      <c r="P33" s="127"/>
      <c r="Q33" s="127">
        <v>0.54289531259068524</v>
      </c>
      <c r="R33" s="25"/>
      <c r="S33" s="127">
        <v>9.1603146262914024</v>
      </c>
      <c r="T33" s="127">
        <v>11.508112642691074</v>
      </c>
      <c r="U33" s="127">
        <v>7.0230410719234282</v>
      </c>
      <c r="V33" s="127">
        <v>0</v>
      </c>
      <c r="W33" s="25"/>
      <c r="X33" s="25"/>
      <c r="Y33" s="25"/>
      <c r="Z33" s="22"/>
      <c r="AA33" s="28">
        <v>1.5761788086562227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12.633413338835584</v>
      </c>
      <c r="AP33" s="26"/>
      <c r="AQ33" s="29">
        <f t="shared" si="24"/>
        <v>48.812100449515697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6.8874824200750293</v>
      </c>
      <c r="M34" s="25"/>
      <c r="N34" s="25"/>
      <c r="O34" s="25"/>
      <c r="P34" s="127"/>
      <c r="Q34" s="127">
        <v>0.31409148113280361</v>
      </c>
      <c r="R34" s="25"/>
      <c r="S34" s="127">
        <v>5.2996898700129167</v>
      </c>
      <c r="T34" s="127">
        <v>0.34904198147045035</v>
      </c>
      <c r="U34" s="127">
        <v>0.92465908745885939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59.270159999999997</v>
      </c>
      <c r="AC34" s="27"/>
      <c r="AD34" s="25"/>
      <c r="AE34" s="25">
        <v>59.270159999999997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21.055237980064373</v>
      </c>
      <c r="AP34" s="26"/>
      <c r="AQ34" s="29">
        <f t="shared" si="24"/>
        <v>87.212880400139397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8.3802181923739898</v>
      </c>
      <c r="M35" s="25"/>
      <c r="N35" s="25"/>
      <c r="O35" s="25"/>
      <c r="P35" s="127"/>
      <c r="Q35" s="127">
        <v>0.13135630412600738</v>
      </c>
      <c r="R35" s="25"/>
      <c r="S35" s="127">
        <v>2.2163850857342844</v>
      </c>
      <c r="T35" s="127">
        <v>1.2692435689834558E-2</v>
      </c>
      <c r="U35" s="127">
        <v>6.0197843668238642</v>
      </c>
      <c r="V35" s="127">
        <v>0</v>
      </c>
      <c r="W35" s="25"/>
      <c r="X35" s="25"/>
      <c r="Y35" s="25"/>
      <c r="Z35" s="22"/>
      <c r="AA35" s="28">
        <v>13.658177503427311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19.599937160997264</v>
      </c>
      <c r="AP35" s="26"/>
      <c r="AQ35" s="29">
        <f t="shared" si="24"/>
        <v>41.638332856798563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58.478846017807335</v>
      </c>
      <c r="M36" s="25"/>
      <c r="N36" s="25"/>
      <c r="O36" s="25"/>
      <c r="P36" s="127"/>
      <c r="Q36" s="127">
        <v>2.4711074379441822</v>
      </c>
      <c r="R36" s="25"/>
      <c r="S36" s="127">
        <v>41.695187049817129</v>
      </c>
      <c r="T36" s="127">
        <v>3.5530196983083813</v>
      </c>
      <c r="U36" s="127">
        <v>10.759531831737638</v>
      </c>
      <c r="V36" s="127">
        <v>0</v>
      </c>
      <c r="W36" s="25"/>
      <c r="X36" s="25"/>
      <c r="Y36" s="25"/>
      <c r="Z36" s="22"/>
      <c r="AA36" s="130">
        <v>66.867050865927325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82.908643597422227</v>
      </c>
      <c r="AP36" s="26"/>
      <c r="AQ36" s="29">
        <f t="shared" si="24"/>
        <v>208.25454048115688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11.732104968912395</v>
      </c>
      <c r="M37" s="25"/>
      <c r="N37" s="25"/>
      <c r="O37" s="25"/>
      <c r="P37" s="127"/>
      <c r="Q37" s="127">
        <v>0.18158398823757127</v>
      </c>
      <c r="R37" s="25"/>
      <c r="S37" s="127">
        <v>3.0638806870801654</v>
      </c>
      <c r="T37" s="127">
        <v>1.5189752539202128</v>
      </c>
      <c r="U37" s="127">
        <v>6.9676650396744453</v>
      </c>
      <c r="V37" s="127">
        <v>0</v>
      </c>
      <c r="W37" s="25"/>
      <c r="X37" s="25"/>
      <c r="Y37" s="25"/>
      <c r="Z37" s="22"/>
      <c r="AA37" s="28">
        <v>3.2844994461533288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23.703642705471921</v>
      </c>
      <c r="AP37" s="26"/>
      <c r="AQ37" s="29">
        <f t="shared" si="24"/>
        <v>38.72024712053765</v>
      </c>
    </row>
    <row r="38" spans="1:43" ht="12.75" customHeight="1">
      <c r="A38" s="166" t="s">
        <v>26</v>
      </c>
      <c r="B38" s="133" t="s">
        <v>27</v>
      </c>
      <c r="C38" s="19">
        <f t="shared" si="36"/>
        <v>44.062958247071506</v>
      </c>
      <c r="D38" s="127">
        <v>44.062958247071506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62.398213457773593</v>
      </c>
      <c r="M38" s="25"/>
      <c r="N38" s="25"/>
      <c r="O38" s="25"/>
      <c r="P38" s="127"/>
      <c r="Q38" s="127">
        <v>1.2144359755880965</v>
      </c>
      <c r="R38" s="25"/>
      <c r="S38" s="127">
        <v>20.491272206399554</v>
      </c>
      <c r="T38" s="127">
        <v>4.6710814273850838</v>
      </c>
      <c r="U38" s="127">
        <v>16.065240504354968</v>
      </c>
      <c r="V38" s="127">
        <v>19.956183344045897</v>
      </c>
      <c r="W38" s="25"/>
      <c r="X38" s="25"/>
      <c r="Y38" s="25"/>
      <c r="Z38" s="22"/>
      <c r="AA38" s="28">
        <v>43.878726069915601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36.417942953189311</v>
      </c>
      <c r="AP38" s="26"/>
      <c r="AQ38" s="29">
        <f t="shared" si="24"/>
        <v>186.75784072795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360.3646127867172</v>
      </c>
      <c r="M39" s="25"/>
      <c r="N39" s="25"/>
      <c r="O39" s="25"/>
      <c r="P39" s="127"/>
      <c r="Q39" s="127">
        <v>19.3259123201607</v>
      </c>
      <c r="R39" s="25"/>
      <c r="S39" s="127">
        <v>326.08761429160791</v>
      </c>
      <c r="T39" s="127">
        <v>8.0646815824554707</v>
      </c>
      <c r="U39" s="127">
        <v>6.7919995201691403</v>
      </c>
      <c r="V39" s="127">
        <v>9.4405072324001665E-2</v>
      </c>
      <c r="W39" s="25"/>
      <c r="X39" s="25"/>
      <c r="Y39" s="25"/>
      <c r="Z39" s="22"/>
      <c r="AA39" s="28">
        <v>18.055988235840875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33.044872270887026</v>
      </c>
      <c r="AP39" s="26"/>
      <c r="AQ39" s="29">
        <f t="shared" si="24"/>
        <v>411.46547329344509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31.779298673576616</v>
      </c>
      <c r="M40" s="25"/>
      <c r="N40" s="25"/>
      <c r="O40" s="25"/>
      <c r="P40" s="127"/>
      <c r="Q40" s="127">
        <v>0.15224333074729268</v>
      </c>
      <c r="R40" s="25"/>
      <c r="S40" s="127">
        <v>2.5688135024499612</v>
      </c>
      <c r="T40" s="127">
        <v>5.4576404228085238</v>
      </c>
      <c r="U40" s="127">
        <v>4.3303723479528617</v>
      </c>
      <c r="V40" s="127">
        <v>19.270229069617976</v>
      </c>
      <c r="W40" s="25"/>
      <c r="X40" s="25"/>
      <c r="Y40" s="25"/>
      <c r="Z40" s="22"/>
      <c r="AA40" s="28">
        <v>4.7279446006392174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12.640339530276957</v>
      </c>
      <c r="AP40" s="26"/>
      <c r="AQ40" s="29">
        <f t="shared" si="24"/>
        <v>49.147582804492785</v>
      </c>
    </row>
    <row r="41" spans="1:43" ht="12.75" customHeight="1">
      <c r="A41" s="166" t="s">
        <v>32</v>
      </c>
      <c r="B41" s="133" t="s">
        <v>33</v>
      </c>
      <c r="C41" s="305">
        <f t="shared" si="36"/>
        <v>2.6606716657076288</v>
      </c>
      <c r="D41" s="304">
        <v>2.6606716657076288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50.469536705286501</v>
      </c>
      <c r="M41" s="25"/>
      <c r="N41" s="25"/>
      <c r="O41" s="25"/>
      <c r="P41" s="127"/>
      <c r="Q41" s="127">
        <v>0.36567824736083498</v>
      </c>
      <c r="R41" s="25"/>
      <c r="S41" s="127">
        <v>6.1701173690950286</v>
      </c>
      <c r="T41" s="127">
        <v>8.5602652630529121</v>
      </c>
      <c r="U41" s="127">
        <v>35.373475825777724</v>
      </c>
      <c r="V41" s="127">
        <v>0</v>
      </c>
      <c r="W41" s="25"/>
      <c r="X41" s="25"/>
      <c r="Y41" s="25"/>
      <c r="Z41" s="22"/>
      <c r="AA41" s="130">
        <v>23.592125877872238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72.737085700567036</v>
      </c>
      <c r="AP41" s="26"/>
      <c r="AQ41" s="29">
        <f t="shared" si="24"/>
        <v>149.45941994943342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4.3447599454794013</v>
      </c>
      <c r="M42" s="25"/>
      <c r="N42" s="25"/>
      <c r="O42" s="25"/>
      <c r="P42" s="127"/>
      <c r="Q42" s="127">
        <v>9.4357487096623671E-2</v>
      </c>
      <c r="R42" s="25"/>
      <c r="S42" s="127">
        <v>1.5921011825036229</v>
      </c>
      <c r="T42" s="127">
        <v>1.0196238812697993</v>
      </c>
      <c r="U42" s="127">
        <v>1.6386773946093549</v>
      </c>
      <c r="V42" s="127">
        <v>0</v>
      </c>
      <c r="W42" s="25"/>
      <c r="X42" s="25"/>
      <c r="Y42" s="25"/>
      <c r="Z42" s="22"/>
      <c r="AA42" s="194">
        <v>1.3032612121590945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7.3599006591704326</v>
      </c>
      <c r="AP42" s="26"/>
      <c r="AQ42" s="29">
        <f t="shared" si="24"/>
        <v>13.007921816808928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5.7891743681766963</v>
      </c>
      <c r="M43" s="25"/>
      <c r="N43" s="25"/>
      <c r="O43" s="25"/>
      <c r="P43" s="25"/>
      <c r="Q43" s="25">
        <v>0.16157978977467816</v>
      </c>
      <c r="R43" s="25"/>
      <c r="S43" s="25">
        <v>2.7263482982068203</v>
      </c>
      <c r="T43" s="25">
        <v>0.73825503960854699</v>
      </c>
      <c r="U43" s="25">
        <v>1.111991240586649</v>
      </c>
      <c r="V43" s="25">
        <v>0</v>
      </c>
      <c r="W43" s="25">
        <v>1.0510000000000019</v>
      </c>
      <c r="X43" s="25"/>
      <c r="Y43" s="25"/>
      <c r="Z43" s="22"/>
      <c r="AA43" s="28">
        <v>34.588233597873177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15.990342850784312</v>
      </c>
      <c r="AP43" s="26"/>
      <c r="AQ43" s="29">
        <f t="shared" si="24"/>
        <v>56.367750816834189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48.380901327082242</v>
      </c>
      <c r="M44" s="76"/>
      <c r="N44" s="76"/>
      <c r="O44" s="76"/>
      <c r="P44" s="76"/>
      <c r="Q44" s="76">
        <v>0.98782337622159311</v>
      </c>
      <c r="R44" s="76"/>
      <c r="S44" s="76">
        <v>0</v>
      </c>
      <c r="T44" s="76">
        <v>0.51596282246031944</v>
      </c>
      <c r="U44" s="76">
        <v>46.877115128400327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16.526875956257459</v>
      </c>
      <c r="AP44" s="79"/>
      <c r="AQ44" s="82">
        <f>C44+H44+L44+AA44+AB44+AN44+AO44+AP44</f>
        <v>64.907777283339698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2370.2544441272748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1104.3451269056604</v>
      </c>
      <c r="Q45" s="307">
        <f t="shared" si="40"/>
        <v>0</v>
      </c>
      <c r="R45" s="307">
        <f t="shared" si="40"/>
        <v>400.25423732161448</v>
      </c>
      <c r="S45" s="307">
        <f t="shared" si="40"/>
        <v>21.6678</v>
      </c>
      <c r="T45" s="307">
        <f t="shared" si="40"/>
        <v>6.027279899999999</v>
      </c>
      <c r="U45" s="307">
        <f>SUM(U46:U55)</f>
        <v>837.95999999999992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1.5479999999999998</v>
      </c>
      <c r="AP45" s="311">
        <f t="shared" si="40"/>
        <v>0</v>
      </c>
      <c r="AQ45" s="314">
        <f t="shared" si="24"/>
        <v>2371.8024441272746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355.94640000000004</v>
      </c>
      <c r="M46" s="64"/>
      <c r="N46" s="64"/>
      <c r="O46" s="64"/>
      <c r="P46" s="64"/>
      <c r="Q46" s="64"/>
      <c r="R46" s="64"/>
      <c r="S46" s="64"/>
      <c r="T46" s="64"/>
      <c r="U46" s="64">
        <v>355.94640000000004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355.94640000000004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1176.3762386405949</v>
      </c>
      <c r="M48" s="25"/>
      <c r="N48" s="25"/>
      <c r="O48" s="25"/>
      <c r="P48" s="25">
        <v>942.71317910731557</v>
      </c>
      <c r="Q48" s="25"/>
      <c r="R48" s="25"/>
      <c r="S48" s="25"/>
      <c r="T48" s="25">
        <v>6.027279899999999</v>
      </c>
      <c r="U48" s="25">
        <v>227.6357796332793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1176.3762386405949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64.803200000000004</v>
      </c>
      <c r="M49" s="25"/>
      <c r="N49" s="25"/>
      <c r="O49" s="25"/>
      <c r="P49" s="25">
        <v>7.26</v>
      </c>
      <c r="Q49" s="25"/>
      <c r="R49" s="25"/>
      <c r="S49" s="25"/>
      <c r="T49" s="25"/>
      <c r="U49" s="25">
        <v>57.543199999999999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64.803200000000004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36.299999999999997</v>
      </c>
      <c r="M50" s="25"/>
      <c r="N50" s="25"/>
      <c r="O50" s="25"/>
      <c r="P50" s="25"/>
      <c r="Q50" s="25"/>
      <c r="R50" s="135"/>
      <c r="S50" s="25"/>
      <c r="T50" s="25"/>
      <c r="U50" s="25">
        <v>36.299999999999997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1.5479999999999998</v>
      </c>
      <c r="AP50" s="26"/>
      <c r="AQ50" s="29">
        <f t="shared" si="24"/>
        <v>37.847999999999999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15.184699897859671</v>
      </c>
      <c r="M51" s="25"/>
      <c r="N51" s="25"/>
      <c r="O51" s="25"/>
      <c r="P51" s="25">
        <v>0.92112452830188674</v>
      </c>
      <c r="Q51" s="22"/>
      <c r="R51" s="25">
        <v>14.263575369557785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15.184699897859671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385.99066195205671</v>
      </c>
      <c r="M52" s="135"/>
      <c r="N52" s="135"/>
      <c r="O52" s="135"/>
      <c r="P52" s="127"/>
      <c r="Q52" s="127"/>
      <c r="R52" s="135">
        <v>385.99066195205671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385.99066195205671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14.518968726737713</v>
      </c>
      <c r="M53" s="135"/>
      <c r="N53" s="135"/>
      <c r="O53" s="135"/>
      <c r="P53" s="105">
        <v>0</v>
      </c>
      <c r="Q53" s="105"/>
      <c r="R53" s="135"/>
      <c r="S53" s="127"/>
      <c r="T53" s="135"/>
      <c r="U53" s="135">
        <v>14.518968726737713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14.518968726737713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7.2408000000000001</v>
      </c>
      <c r="M54" s="135"/>
      <c r="N54" s="135"/>
      <c r="O54" s="135"/>
      <c r="P54" s="105"/>
      <c r="Q54" s="105"/>
      <c r="R54" s="135"/>
      <c r="S54" s="127"/>
      <c r="T54" s="135"/>
      <c r="U54" s="135">
        <v>7.2408000000000001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7.2408000000000001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313.89347491002582</v>
      </c>
      <c r="M55" s="76"/>
      <c r="N55" s="76"/>
      <c r="O55" s="76"/>
      <c r="P55" s="76">
        <v>153.45082327004286</v>
      </c>
      <c r="Q55" s="76"/>
      <c r="R55" s="76"/>
      <c r="S55" s="25">
        <v>21.6678</v>
      </c>
      <c r="T55" s="76"/>
      <c r="U55" s="76">
        <v>138.77485163998293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313.89347491002582</v>
      </c>
    </row>
    <row r="56" spans="1:43" s="49" customFormat="1" ht="12.75" customHeight="1">
      <c r="A56" s="168" t="s">
        <v>40</v>
      </c>
      <c r="B56" s="152"/>
      <c r="C56" s="142">
        <f t="shared" si="45"/>
        <v>246.06857200000002</v>
      </c>
      <c r="D56" s="146">
        <v>177.55500000000001</v>
      </c>
      <c r="E56" s="22">
        <v>47.215000000000003</v>
      </c>
      <c r="F56" s="144"/>
      <c r="G56" s="144">
        <v>21.298572</v>
      </c>
      <c r="H56" s="145">
        <f t="shared" si="46"/>
        <v>605.98459600000001</v>
      </c>
      <c r="I56" s="146"/>
      <c r="J56" s="143">
        <v>485.77600000000001</v>
      </c>
      <c r="K56" s="144">
        <v>120.208596</v>
      </c>
      <c r="L56" s="145">
        <f t="shared" si="47"/>
        <v>697.83427712733521</v>
      </c>
      <c r="M56" s="143"/>
      <c r="N56" s="143"/>
      <c r="O56" s="143"/>
      <c r="P56" s="143">
        <v>0</v>
      </c>
      <c r="Q56" s="143">
        <v>286.67355957152597</v>
      </c>
      <c r="R56" s="143"/>
      <c r="S56" s="143">
        <v>0</v>
      </c>
      <c r="T56" s="143">
        <v>60.46623635500216</v>
      </c>
      <c r="U56" s="143">
        <v>317.49472837580703</v>
      </c>
      <c r="V56" s="143">
        <v>33.199752824999997</v>
      </c>
      <c r="W56" s="143"/>
      <c r="X56" s="143"/>
      <c r="Y56" s="143"/>
      <c r="Z56" s="144"/>
      <c r="AA56" s="145">
        <v>251.62747632</v>
      </c>
      <c r="AB56" s="147">
        <f t="shared" si="48"/>
        <v>29.789849270914775</v>
      </c>
      <c r="AC56" s="177"/>
      <c r="AD56" s="143"/>
      <c r="AE56" s="143">
        <v>29.694329270914775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426.55999999999995</v>
      </c>
      <c r="AP56" s="147"/>
      <c r="AQ56" s="91">
        <f t="shared" si="24"/>
        <v>2257.8647707182499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5.5955160000000008</v>
      </c>
      <c r="I57" s="146">
        <f t="shared" si="49"/>
        <v>0</v>
      </c>
      <c r="J57" s="146">
        <f t="shared" si="49"/>
        <v>0</v>
      </c>
      <c r="K57" s="146">
        <f t="shared" si="49"/>
        <v>5.5955160000000008</v>
      </c>
      <c r="L57" s="145">
        <f t="shared" si="49"/>
        <v>502.51770743949191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2.9515072568203031</v>
      </c>
      <c r="R57" s="143">
        <f t="shared" si="49"/>
        <v>0</v>
      </c>
      <c r="S57" s="143">
        <f t="shared" si="49"/>
        <v>67.711874999999992</v>
      </c>
      <c r="T57" s="143">
        <f t="shared" si="49"/>
        <v>22.038786219981723</v>
      </c>
      <c r="U57" s="143">
        <f t="shared" si="49"/>
        <v>409.81553896268991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177.05682719999999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310.11599999999999</v>
      </c>
      <c r="AP57" s="147">
        <f t="shared" si="49"/>
        <v>0</v>
      </c>
      <c r="AQ57" s="148">
        <f t="shared" si="24"/>
        <v>995.33381063949184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289.87100086410902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1.4141561117116124</v>
      </c>
      <c r="R58" s="143">
        <f t="shared" si="54"/>
        <v>0</v>
      </c>
      <c r="S58" s="143">
        <v>6.6059243065470117</v>
      </c>
      <c r="T58" s="143">
        <v>16.739299454963241</v>
      </c>
      <c r="U58" s="143">
        <v>265.11162099088716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77.590145406928414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222.32443294078482</v>
      </c>
      <c r="AP58" s="147">
        <f t="shared" ref="AP58" si="57">SUM(AP59:AP64)</f>
        <v>0</v>
      </c>
      <c r="AQ58" s="148">
        <f t="shared" si="24"/>
        <v>589.83333921182225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5.5955160000000008</v>
      </c>
      <c r="I65" s="146"/>
      <c r="J65" s="146">
        <v>0</v>
      </c>
      <c r="K65" s="146">
        <v>5.5955160000000008</v>
      </c>
      <c r="L65" s="78">
        <f>SUM(M65:Z65)</f>
        <v>212.64670657538289</v>
      </c>
      <c r="M65" s="76"/>
      <c r="N65" s="76"/>
      <c r="O65" s="76"/>
      <c r="P65" s="76"/>
      <c r="Q65" s="76">
        <v>1.5373511451086905</v>
      </c>
      <c r="R65" s="76"/>
      <c r="S65" s="143">
        <v>61.105950693452982</v>
      </c>
      <c r="T65" s="143">
        <v>5.2994867650184805</v>
      </c>
      <c r="U65" s="143">
        <v>144.70391797180275</v>
      </c>
      <c r="V65" s="76">
        <f>SUM(V66:V69)</f>
        <v>0</v>
      </c>
      <c r="W65" s="76"/>
      <c r="X65" s="76"/>
      <c r="Y65" s="76"/>
      <c r="Z65" s="77"/>
      <c r="AA65" s="145">
        <v>99.466681793071587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87.791567059215168</v>
      </c>
      <c r="AP65" s="79"/>
      <c r="AQ65" s="340">
        <f t="shared" si="24"/>
        <v>405.50047142766959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296.87279999999998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296.87279999999998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43</v>
      </c>
      <c r="AP70" s="100"/>
      <c r="AQ70" s="91">
        <f t="shared" si="24"/>
        <v>339.87279999999998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51.126747532214928</v>
      </c>
      <c r="M71" s="76"/>
      <c r="N71" s="76"/>
      <c r="O71" s="76"/>
      <c r="P71" s="76"/>
      <c r="Q71" s="76"/>
      <c r="R71" s="76"/>
      <c r="S71" s="76"/>
      <c r="T71" s="76"/>
      <c r="U71" s="76">
        <v>51.126747532214928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51.126747532214928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-39.338927827683619</v>
      </c>
      <c r="D72" s="108">
        <f t="shared" si="58"/>
        <v>-39.338927827683676</v>
      </c>
      <c r="E72" s="46">
        <f t="shared" si="58"/>
        <v>0</v>
      </c>
      <c r="F72" s="109">
        <f t="shared" si="58"/>
        <v>0</v>
      </c>
      <c r="G72" s="109">
        <f t="shared" si="58"/>
        <v>0</v>
      </c>
      <c r="H72" s="47">
        <f t="shared" si="58"/>
        <v>-14.831112000000076</v>
      </c>
      <c r="I72" s="108">
        <f t="shared" si="58"/>
        <v>-12.647999999999984</v>
      </c>
      <c r="J72" s="46">
        <f t="shared" si="58"/>
        <v>-2.1910000000000309</v>
      </c>
      <c r="K72" s="109">
        <f t="shared" si="58"/>
        <v>7.8879999999799111E-3</v>
      </c>
      <c r="L72" s="47">
        <f t="shared" si="58"/>
        <v>-29.680644127273808</v>
      </c>
      <c r="M72" s="46">
        <f t="shared" si="58"/>
        <v>0</v>
      </c>
      <c r="N72" s="46">
        <f t="shared" ref="N72" si="59">N26-N27-N29</f>
        <v>-15.975000000000001</v>
      </c>
      <c r="O72" s="46">
        <f t="shared" si="58"/>
        <v>0</v>
      </c>
      <c r="P72" s="46">
        <f t="shared" si="58"/>
        <v>8.5798730943392911</v>
      </c>
      <c r="Q72" s="46">
        <f t="shared" si="58"/>
        <v>-38.00160000000011</v>
      </c>
      <c r="R72" s="46">
        <f t="shared" si="58"/>
        <v>3.1596626783855299</v>
      </c>
      <c r="S72" s="46">
        <f t="shared" si="58"/>
        <v>31.516799999999876</v>
      </c>
      <c r="T72" s="46">
        <f t="shared" si="58"/>
        <v>1.8568200999999647</v>
      </c>
      <c r="U72" s="46">
        <f t="shared" si="58"/>
        <v>-18.715199999999641</v>
      </c>
      <c r="V72" s="46">
        <f t="shared" si="58"/>
        <v>0</v>
      </c>
      <c r="W72" s="46">
        <f t="shared" si="58"/>
        <v>-2.1020000000000039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0.12430595496005026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-2.5799999999999272</v>
      </c>
      <c r="AP72" s="45">
        <f t="shared" si="58"/>
        <v>0</v>
      </c>
      <c r="AQ72" s="48">
        <f t="shared" si="24"/>
        <v>-86.30637799999738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-0.77718856742418363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3"/>
  <dimension ref="A1:AS76"/>
  <sheetViews>
    <sheetView zoomScale="80" zoomScaleNormal="80" workbookViewId="0">
      <pane xSplit="2" ySplit="1" topLeftCell="C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3" width="5.44140625" style="157" customWidth="1"/>
    <col min="24" max="24" width="5.5546875" style="157" bestFit="1" customWidth="1"/>
    <col min="25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60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11</v>
      </c>
    </row>
    <row r="2" spans="1:45" ht="12.75" customHeight="1">
      <c r="A2" s="3" t="s">
        <v>65</v>
      </c>
      <c r="B2" s="4"/>
      <c r="C2" s="5">
        <f>SUM(D2:G2)</f>
        <v>0.62407992000000001</v>
      </c>
      <c r="D2" s="6">
        <v>0.62407992000000001</v>
      </c>
      <c r="E2" s="7"/>
      <c r="F2" s="8"/>
      <c r="G2" s="8"/>
      <c r="H2" s="9">
        <f>SUM(I2:K2)</f>
        <v>1191.951</v>
      </c>
      <c r="I2" s="10">
        <v>719.63400000000001</v>
      </c>
      <c r="J2" s="11">
        <v>472.31700000000001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2198.2888004985598</v>
      </c>
      <c r="AB2" s="13">
        <f>SUM(AC2:AM2)</f>
        <v>174.16413092756795</v>
      </c>
      <c r="AC2" s="14">
        <v>79.11999999999999</v>
      </c>
      <c r="AD2" s="11">
        <v>1.6339999999999999</v>
      </c>
      <c r="AE2" s="11">
        <v>90.78333092756796</v>
      </c>
      <c r="AF2" s="11">
        <v>0</v>
      </c>
      <c r="AG2" s="11">
        <v>0</v>
      </c>
      <c r="AH2" s="11">
        <v>2.4835199999999999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3565.0280113461276</v>
      </c>
    </row>
    <row r="3" spans="1:45" ht="12.75" customHeight="1">
      <c r="A3" s="17" t="s">
        <v>1</v>
      </c>
      <c r="B3" s="18"/>
      <c r="C3" s="19">
        <f>SUM(D3:G3)</f>
        <v>1552.8164808171261</v>
      </c>
      <c r="D3" s="20">
        <v>1464.4478008171261</v>
      </c>
      <c r="E3" s="22">
        <v>64.703600000000009</v>
      </c>
      <c r="F3" s="22"/>
      <c r="G3" s="22">
        <v>23.66508</v>
      </c>
      <c r="H3" s="23">
        <f>SUM(I3:K3)</f>
        <v>0</v>
      </c>
      <c r="I3" s="24"/>
      <c r="J3" s="25"/>
      <c r="K3" s="22"/>
      <c r="L3" s="23">
        <f>SUM(M3:Z3)</f>
        <v>6665.4982966500002</v>
      </c>
      <c r="M3" s="24">
        <v>2343.7991999999999</v>
      </c>
      <c r="N3" s="24">
        <v>30.884999999999998</v>
      </c>
      <c r="O3" s="25">
        <v>0</v>
      </c>
      <c r="P3" s="25">
        <v>698.64</v>
      </c>
      <c r="Q3" s="25">
        <v>224.84280000000001</v>
      </c>
      <c r="R3" s="25">
        <v>398.14739999999995</v>
      </c>
      <c r="S3" s="25">
        <v>1215.3666000000001</v>
      </c>
      <c r="T3" s="25">
        <v>125.01930000000002</v>
      </c>
      <c r="U3" s="25">
        <v>1380.924</v>
      </c>
      <c r="V3" s="25">
        <v>97.282996650000001</v>
      </c>
      <c r="W3" s="25">
        <v>0</v>
      </c>
      <c r="X3" s="25">
        <v>108.048</v>
      </c>
      <c r="Y3" s="25">
        <v>3.1529999999999996</v>
      </c>
      <c r="Z3" s="22">
        <v>39.39</v>
      </c>
      <c r="AA3" s="23">
        <v>2.5912331279999998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0</v>
      </c>
      <c r="AP3" s="26"/>
      <c r="AQ3" s="29">
        <f t="shared" ref="AQ3:AQ20" si="0">C3+H3+L3+AA3+AB3+AN3+AO3+AP3</f>
        <v>8220.9060105951266</v>
      </c>
    </row>
    <row r="4" spans="1:45" ht="12.75" customHeight="1">
      <c r="A4" s="17" t="s">
        <v>2</v>
      </c>
      <c r="B4" s="18"/>
      <c r="C4" s="19">
        <f>SUM(D4:G4)</f>
        <v>9.5539103999999995</v>
      </c>
      <c r="D4" s="20">
        <v>6.2407991999999997</v>
      </c>
      <c r="E4" s="21">
        <v>0</v>
      </c>
      <c r="F4" s="22"/>
      <c r="G4" s="22">
        <v>3.3131111999999998</v>
      </c>
      <c r="H4" s="23">
        <f>SUM(I4:K4)</f>
        <v>5.3159999999999998</v>
      </c>
      <c r="I4" s="24"/>
      <c r="J4" s="25"/>
      <c r="K4" s="22">
        <v>5.3159999999999998</v>
      </c>
      <c r="L4" s="23">
        <f>SUM(M4:Z4)</f>
        <v>1044.3776</v>
      </c>
      <c r="M4" s="24">
        <v>0</v>
      </c>
      <c r="N4" s="24">
        <v>0</v>
      </c>
      <c r="O4" s="25"/>
      <c r="P4" s="25">
        <v>15.975</v>
      </c>
      <c r="Q4" s="25">
        <v>61.224800000000002</v>
      </c>
      <c r="R4" s="25">
        <v>0</v>
      </c>
      <c r="S4" s="25">
        <v>789.88980000000004</v>
      </c>
      <c r="T4" s="25">
        <v>9.0104000000000006</v>
      </c>
      <c r="U4" s="25">
        <v>111.7152</v>
      </c>
      <c r="V4" s="25">
        <v>0</v>
      </c>
      <c r="W4" s="25">
        <v>54.651999999999994</v>
      </c>
      <c r="X4" s="25">
        <v>0.90039999999999998</v>
      </c>
      <c r="Y4" s="25">
        <v>0</v>
      </c>
      <c r="Z4" s="22">
        <v>1.01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1059.2475104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39.351600000000005</v>
      </c>
      <c r="M5" s="24"/>
      <c r="N5" s="24"/>
      <c r="O5" s="25"/>
      <c r="P5" s="25"/>
      <c r="Q5" s="25"/>
      <c r="R5" s="25"/>
      <c r="S5" s="25">
        <v>19.698</v>
      </c>
      <c r="T5" s="25"/>
      <c r="U5" s="25">
        <v>19.653600000000001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39.351600000000005</v>
      </c>
    </row>
    <row r="6" spans="1:45" ht="12.75" customHeight="1" thickBot="1">
      <c r="A6" s="30" t="s">
        <v>4</v>
      </c>
      <c r="B6" s="31"/>
      <c r="C6" s="19">
        <f>SUM(D6:G6)</f>
        <v>188.84259524121615</v>
      </c>
      <c r="D6" s="32">
        <v>188.84259524121615</v>
      </c>
      <c r="E6" s="22">
        <v>0</v>
      </c>
      <c r="F6" s="33"/>
      <c r="G6" s="33">
        <v>0</v>
      </c>
      <c r="H6" s="34">
        <f>SUM(I6:K6)</f>
        <v>21.617000000000001</v>
      </c>
      <c r="I6" s="35">
        <v>31.806000000000001</v>
      </c>
      <c r="J6" s="35">
        <v>0</v>
      </c>
      <c r="K6" s="33">
        <v>-10.189</v>
      </c>
      <c r="L6" s="34">
        <f>SUM(M6:Z6)</f>
        <v>101.35720000000001</v>
      </c>
      <c r="M6" s="24">
        <v>-5.1129999999999995</v>
      </c>
      <c r="N6" s="24">
        <v>-6.39</v>
      </c>
      <c r="O6" s="25"/>
      <c r="P6" s="25">
        <v>-6.39</v>
      </c>
      <c r="Q6" s="25">
        <v>0</v>
      </c>
      <c r="R6" s="25">
        <v>-12.639599999999998</v>
      </c>
      <c r="S6" s="25">
        <v>111.2937</v>
      </c>
      <c r="T6" s="25">
        <v>-1.1263000000000001</v>
      </c>
      <c r="U6" s="25">
        <v>21.7224</v>
      </c>
      <c r="V6" s="25">
        <v>0</v>
      </c>
      <c r="W6" s="25">
        <v>0</v>
      </c>
      <c r="X6" s="25">
        <v>0</v>
      </c>
      <c r="Y6" s="36">
        <v>0</v>
      </c>
      <c r="Z6" s="33">
        <v>0</v>
      </c>
      <c r="AA6" s="34">
        <v>-2.42994340512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309.38685183609613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1732.7292455783422</v>
      </c>
      <c r="D7" s="57">
        <f t="shared" si="1"/>
        <v>1647.6736767783423</v>
      </c>
      <c r="E7" s="54">
        <f t="shared" si="1"/>
        <v>64.703600000000009</v>
      </c>
      <c r="F7" s="54">
        <f t="shared" si="1"/>
        <v>0</v>
      </c>
      <c r="G7" s="54">
        <f t="shared" si="1"/>
        <v>20.351968800000002</v>
      </c>
      <c r="H7" s="56">
        <f t="shared" si="1"/>
        <v>1208.252</v>
      </c>
      <c r="I7" s="57">
        <f t="shared" si="1"/>
        <v>751.44</v>
      </c>
      <c r="J7" s="54">
        <f t="shared" si="1"/>
        <v>472.31700000000001</v>
      </c>
      <c r="K7" s="57">
        <f t="shared" si="1"/>
        <v>-15.504999999999999</v>
      </c>
      <c r="L7" s="56">
        <f t="shared" si="1"/>
        <v>5683.1262966500008</v>
      </c>
      <c r="M7" s="57">
        <f t="shared" si="1"/>
        <v>2338.6862000000001</v>
      </c>
      <c r="N7" s="57">
        <f t="shared" ref="N7" si="2">N2+N3-N4-N5+N6</f>
        <v>24.494999999999997</v>
      </c>
      <c r="O7" s="54">
        <f t="shared" si="1"/>
        <v>0</v>
      </c>
      <c r="P7" s="54">
        <f t="shared" si="1"/>
        <v>676.27499999999998</v>
      </c>
      <c r="Q7" s="54">
        <f t="shared" si="1"/>
        <v>163.61799999999999</v>
      </c>
      <c r="R7" s="54">
        <f t="shared" si="1"/>
        <v>385.50779999999997</v>
      </c>
      <c r="S7" s="54">
        <f t="shared" si="1"/>
        <v>517.07249999999999</v>
      </c>
      <c r="T7" s="54">
        <f t="shared" si="1"/>
        <v>114.88260000000001</v>
      </c>
      <c r="U7" s="54">
        <f t="shared" si="1"/>
        <v>1271.2775999999999</v>
      </c>
      <c r="V7" s="54">
        <f t="shared" si="1"/>
        <v>97.282996650000001</v>
      </c>
      <c r="W7" s="54">
        <f t="shared" si="1"/>
        <v>-54.651999999999994</v>
      </c>
      <c r="X7" s="54">
        <f t="shared" si="1"/>
        <v>107.1476</v>
      </c>
      <c r="Y7" s="54">
        <f t="shared" si="1"/>
        <v>3.1529999999999996</v>
      </c>
      <c r="Z7" s="57">
        <f t="shared" si="1"/>
        <v>38.380000000000003</v>
      </c>
      <c r="AA7" s="56">
        <f t="shared" si="1"/>
        <v>2198.45009022144</v>
      </c>
      <c r="AB7" s="56">
        <f t="shared" si="1"/>
        <v>174.16413092756795</v>
      </c>
      <c r="AC7" s="57">
        <f t="shared" si="1"/>
        <v>79.11999999999999</v>
      </c>
      <c r="AD7" s="54">
        <f t="shared" si="1"/>
        <v>1.6339999999999999</v>
      </c>
      <c r="AE7" s="54">
        <f t="shared" si="1"/>
        <v>90.78333092756796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2.4835199999999999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0</v>
      </c>
      <c r="AP7" s="182">
        <f t="shared" si="1"/>
        <v>0</v>
      </c>
      <c r="AQ7" s="111">
        <f t="shared" si="0"/>
        <v>10996.721763377351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1732.7292455783422</v>
      </c>
      <c r="D8" s="185">
        <f t="shared" si="6"/>
        <v>1647.6736767783423</v>
      </c>
      <c r="E8" s="188">
        <f t="shared" si="6"/>
        <v>64.703600000000009</v>
      </c>
      <c r="F8" s="189">
        <f t="shared" si="6"/>
        <v>0</v>
      </c>
      <c r="G8" s="189">
        <f t="shared" si="6"/>
        <v>20.351968800000002</v>
      </c>
      <c r="H8" s="190">
        <f t="shared" si="6"/>
        <v>1208.252</v>
      </c>
      <c r="I8" s="185">
        <f t="shared" si="6"/>
        <v>751.44</v>
      </c>
      <c r="J8" s="188">
        <f t="shared" si="6"/>
        <v>472.31700000000001</v>
      </c>
      <c r="K8" s="185">
        <f t="shared" si="6"/>
        <v>-15.504999999999999</v>
      </c>
      <c r="L8" s="190">
        <f t="shared" si="6"/>
        <v>5534.4456966500011</v>
      </c>
      <c r="M8" s="185">
        <f t="shared" si="6"/>
        <v>2338.6862000000001</v>
      </c>
      <c r="N8" s="185">
        <f t="shared" si="6"/>
        <v>24.494999999999997</v>
      </c>
      <c r="O8" s="188">
        <f t="shared" si="6"/>
        <v>0</v>
      </c>
      <c r="P8" s="188">
        <f t="shared" si="6"/>
        <v>676.27499999999998</v>
      </c>
      <c r="Q8" s="188">
        <f t="shared" si="6"/>
        <v>163.61799999999999</v>
      </c>
      <c r="R8" s="188">
        <f t="shared" si="6"/>
        <v>385.50779999999997</v>
      </c>
      <c r="S8" s="188">
        <f t="shared" si="6"/>
        <v>517.07249999999999</v>
      </c>
      <c r="T8" s="188">
        <f t="shared" si="6"/>
        <v>114.88260000000001</v>
      </c>
      <c r="U8" s="188">
        <f t="shared" si="6"/>
        <v>1271.2775999999999</v>
      </c>
      <c r="V8" s="188">
        <f t="shared" si="6"/>
        <v>97.282996650000001</v>
      </c>
      <c r="W8" s="188">
        <f t="shared" si="6"/>
        <v>-54.651999999999994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1739.09316846144</v>
      </c>
      <c r="AB8" s="185">
        <f t="shared" si="6"/>
        <v>174.16413092756795</v>
      </c>
      <c r="AC8" s="185">
        <f t="shared" si="6"/>
        <v>79.11999999999999</v>
      </c>
      <c r="AD8" s="188">
        <f t="shared" si="6"/>
        <v>1.6339999999999999</v>
      </c>
      <c r="AE8" s="188">
        <f t="shared" si="6"/>
        <v>90.78333092756796</v>
      </c>
      <c r="AF8" s="188">
        <f t="shared" si="6"/>
        <v>0</v>
      </c>
      <c r="AG8" s="188">
        <f t="shared" si="6"/>
        <v>0</v>
      </c>
      <c r="AH8" s="188">
        <f t="shared" si="6"/>
        <v>2.4835199999999999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0</v>
      </c>
      <c r="AP8" s="185">
        <f t="shared" si="6"/>
        <v>0</v>
      </c>
      <c r="AQ8" s="186">
        <f t="shared" si="0"/>
        <v>10388.684241617351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1402.1033305001797</v>
      </c>
      <c r="D9" s="53">
        <f t="shared" si="8"/>
        <v>1402.1033305001797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763.23</v>
      </c>
      <c r="I9" s="53">
        <f t="shared" si="8"/>
        <v>755.71799999999996</v>
      </c>
      <c r="J9" s="54">
        <f t="shared" si="8"/>
        <v>7.5120000000000005</v>
      </c>
      <c r="K9" s="55">
        <f t="shared" si="8"/>
        <v>0</v>
      </c>
      <c r="L9" s="56">
        <f t="shared" si="8"/>
        <v>3023.2281200000002</v>
      </c>
      <c r="M9" s="54">
        <f t="shared" si="8"/>
        <v>2338.6862000000001</v>
      </c>
      <c r="N9" s="54">
        <f t="shared" ref="N9" si="9">SUM(N10:N14)</f>
        <v>29.82</v>
      </c>
      <c r="O9" s="54">
        <f t="shared" si="8"/>
        <v>3.7969199999999996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632.30579999999998</v>
      </c>
      <c r="T9" s="54">
        <f t="shared" si="8"/>
        <v>0</v>
      </c>
      <c r="U9" s="54">
        <f t="shared" si="8"/>
        <v>18.619199999999999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945.4662254399999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41.279999999999994</v>
      </c>
      <c r="AP9" s="57">
        <f t="shared" si="8"/>
        <v>0</v>
      </c>
      <c r="AQ9" s="59">
        <f t="shared" si="0"/>
        <v>6175.3076759401793</v>
      </c>
    </row>
    <row r="10" spans="1:45" ht="12.75" customHeight="1">
      <c r="A10" s="60" t="s">
        <v>220</v>
      </c>
      <c r="B10" s="61"/>
      <c r="C10" s="62">
        <f>SUM(D10:G10)</f>
        <v>1398.3211007999998</v>
      </c>
      <c r="D10" s="63">
        <v>1398.3211007999998</v>
      </c>
      <c r="E10" s="64"/>
      <c r="F10" s="65"/>
      <c r="G10" s="65"/>
      <c r="H10" s="66">
        <f>SUM(I10:K10)</f>
        <v>576.4860000000001</v>
      </c>
      <c r="I10" s="63">
        <v>568.97400000000005</v>
      </c>
      <c r="J10" s="64">
        <v>7.5120000000000005</v>
      </c>
      <c r="K10" s="65"/>
      <c r="L10" s="66">
        <f>SUM(M10:Z10)</f>
        <v>650.92499999999995</v>
      </c>
      <c r="M10" s="64"/>
      <c r="N10" s="64"/>
      <c r="O10" s="64"/>
      <c r="P10" s="64"/>
      <c r="Q10" s="64"/>
      <c r="R10" s="64"/>
      <c r="S10" s="64">
        <v>632.30579999999998</v>
      </c>
      <c r="T10" s="64"/>
      <c r="U10" s="64">
        <v>18.619199999999999</v>
      </c>
      <c r="V10" s="64"/>
      <c r="W10" s="64"/>
      <c r="X10" s="64"/>
      <c r="Y10" s="64"/>
      <c r="Z10" s="65"/>
      <c r="AA10" s="66">
        <v>914.01817583999991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3539.7502766399998</v>
      </c>
    </row>
    <row r="11" spans="1:45" ht="12.75" customHeight="1">
      <c r="A11" s="17" t="s">
        <v>221</v>
      </c>
      <c r="B11" s="18"/>
      <c r="C11" s="19">
        <f>SUM(D11:G11)</f>
        <v>3.7822297001798288</v>
      </c>
      <c r="D11" s="24">
        <v>3.7822297001798288</v>
      </c>
      <c r="E11" s="25"/>
      <c r="F11" s="22"/>
      <c r="G11" s="22"/>
      <c r="H11" s="23">
        <f>SUM(I11:K11)</f>
        <v>9.3000000000000007</v>
      </c>
      <c r="I11" s="24">
        <v>9.3000000000000007</v>
      </c>
      <c r="J11" s="25"/>
      <c r="K11" s="22"/>
      <c r="L11" s="23">
        <f>SUM(M11:Z11)</f>
        <v>3.7969199999999996</v>
      </c>
      <c r="M11" s="25"/>
      <c r="N11" s="25"/>
      <c r="O11" s="25">
        <v>3.7969199999999996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31.448049599999997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48.327199300179828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33.281999999999996</v>
      </c>
      <c r="AP12" s="26"/>
      <c r="AQ12" s="29">
        <f t="shared" si="0"/>
        <v>33.281999999999996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177.44399999999999</v>
      </c>
      <c r="I13" s="24">
        <v>177.44399999999999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177.44399999999999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2368.5062000000003</v>
      </c>
      <c r="M14" s="76">
        <v>2338.6862000000001</v>
      </c>
      <c r="N14" s="76">
        <v>29.82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7.9979999999999993</v>
      </c>
      <c r="AP14" s="79"/>
      <c r="AQ14" s="82">
        <f t="shared" si="0"/>
        <v>2376.5042000000003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164.35300000000001</v>
      </c>
      <c r="I15" s="85">
        <f t="shared" si="13"/>
        <v>0</v>
      </c>
      <c r="J15" s="86">
        <f t="shared" si="13"/>
        <v>0</v>
      </c>
      <c r="K15" s="87">
        <f t="shared" si="13"/>
        <v>164.35300000000001</v>
      </c>
      <c r="L15" s="88">
        <f t="shared" si="13"/>
        <v>2324.6709000000001</v>
      </c>
      <c r="M15" s="86">
        <f t="shared" si="13"/>
        <v>0</v>
      </c>
      <c r="N15" s="86">
        <f t="shared" si="13"/>
        <v>0</v>
      </c>
      <c r="O15" s="86">
        <f t="shared" si="13"/>
        <v>51.809800000000003</v>
      </c>
      <c r="P15" s="86">
        <f t="shared" si="13"/>
        <v>377.01</v>
      </c>
      <c r="Q15" s="86">
        <f t="shared" si="13"/>
        <v>101.33760000000001</v>
      </c>
      <c r="R15" s="86">
        <f t="shared" si="13"/>
        <v>29.492399999999996</v>
      </c>
      <c r="S15" s="86">
        <f t="shared" si="13"/>
        <v>806.63310000000001</v>
      </c>
      <c r="T15" s="86">
        <f t="shared" si="13"/>
        <v>33.789000000000001</v>
      </c>
      <c r="U15" s="86">
        <f t="shared" si="13"/>
        <v>868.89599999999996</v>
      </c>
      <c r="V15" s="86">
        <f t="shared" si="13"/>
        <v>0</v>
      </c>
      <c r="W15" s="86">
        <f t="shared" si="13"/>
        <v>55.702999999999996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1388.5559999999998</v>
      </c>
      <c r="AP15" s="89">
        <f t="shared" si="13"/>
        <v>0</v>
      </c>
      <c r="AQ15" s="91">
        <f t="shared" si="0"/>
        <v>3877.5798999999997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1345.5559999999998</v>
      </c>
      <c r="AP16" s="67"/>
      <c r="AQ16" s="92">
        <f>C16+H16+L16+AA16+AO16+AP16</f>
        <v>1345.5559999999998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19.091999999999999</v>
      </c>
      <c r="AP17" s="26"/>
      <c r="AQ17" s="29">
        <f>C17+H17+L17+AA17+AO17+AP17</f>
        <v>19.091999999999999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23.907999999999998</v>
      </c>
      <c r="AP18" s="26"/>
      <c r="AQ18" s="29">
        <f t="shared" si="0"/>
        <v>23.907999999999998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164.35300000000001</v>
      </c>
      <c r="I19" s="24"/>
      <c r="J19" s="25"/>
      <c r="K19" s="22">
        <v>164.35300000000001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164.35300000000001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2324.6709000000001</v>
      </c>
      <c r="M20" s="76"/>
      <c r="N20" s="76"/>
      <c r="O20" s="76">
        <v>51.809800000000003</v>
      </c>
      <c r="P20" s="76">
        <v>377.01</v>
      </c>
      <c r="Q20" s="76">
        <v>101.33760000000001</v>
      </c>
      <c r="R20" s="76">
        <v>29.492399999999996</v>
      </c>
      <c r="S20" s="76">
        <v>806.63310000000001</v>
      </c>
      <c r="T20" s="76">
        <v>33.789000000000001</v>
      </c>
      <c r="U20" s="76">
        <v>868.89599999999996</v>
      </c>
      <c r="V20" s="76"/>
      <c r="W20" s="76">
        <v>55.702999999999996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2324.6709000000001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-80.753999999999991</v>
      </c>
      <c r="AC21" s="101">
        <f t="shared" si="17"/>
        <v>-79.11999999999999</v>
      </c>
      <c r="AD21" s="97">
        <f t="shared" si="17"/>
        <v>-1.6339999999999999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80.753999999999991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-80.753999999999991</v>
      </c>
      <c r="AC22" s="68">
        <f>-AC2</f>
        <v>-79.11999999999999</v>
      </c>
      <c r="AD22" s="64">
        <f>-AD2</f>
        <v>-1.6339999999999999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80.753999999999991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192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6.1379999999999999</v>
      </c>
      <c r="I25" s="104">
        <v>6.1379999999999999</v>
      </c>
      <c r="J25" s="105"/>
      <c r="K25" s="104"/>
      <c r="L25" s="88">
        <f>SUM(O25:Z25)</f>
        <v>65.378380000000007</v>
      </c>
      <c r="M25" s="105"/>
      <c r="N25" s="105"/>
      <c r="O25" s="105">
        <v>48.012880000000003</v>
      </c>
      <c r="P25" s="105"/>
      <c r="Q25" s="105"/>
      <c r="R25" s="105"/>
      <c r="S25" s="105">
        <v>9.8490000000000002</v>
      </c>
      <c r="T25" s="105">
        <v>3.3789000000000002</v>
      </c>
      <c r="U25" s="105">
        <v>4.1375999999999999</v>
      </c>
      <c r="V25" s="105"/>
      <c r="W25" s="105"/>
      <c r="X25" s="105"/>
      <c r="Y25" s="105"/>
      <c r="Z25" s="104"/>
      <c r="AA25" s="88">
        <v>20.742788879999999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212.93599999999998</v>
      </c>
      <c r="AP25" s="89"/>
      <c r="AQ25" s="107">
        <f>C25+H25+L25+AA25+AB25+AN25+AO25+AP25</f>
        <v>305.19516887999998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330.62591507816251</v>
      </c>
      <c r="D26" s="108">
        <f t="shared" si="20"/>
        <v>245.57034627816256</v>
      </c>
      <c r="E26" s="46">
        <f t="shared" si="20"/>
        <v>64.703600000000009</v>
      </c>
      <c r="F26" s="46">
        <f t="shared" si="20"/>
        <v>0</v>
      </c>
      <c r="G26" s="46">
        <f t="shared" si="20"/>
        <v>20.351968800000002</v>
      </c>
      <c r="H26" s="47">
        <f t="shared" si="20"/>
        <v>603.23699999999997</v>
      </c>
      <c r="I26" s="108">
        <f t="shared" si="20"/>
        <v>-10.415999999999906</v>
      </c>
      <c r="J26" s="46">
        <f t="shared" si="20"/>
        <v>464.80500000000001</v>
      </c>
      <c r="K26" s="109">
        <f t="shared" si="20"/>
        <v>148.84800000000001</v>
      </c>
      <c r="L26" s="47">
        <f t="shared" si="20"/>
        <v>4919.190696650001</v>
      </c>
      <c r="M26" s="46">
        <f t="shared" si="20"/>
        <v>0</v>
      </c>
      <c r="N26" s="46">
        <f t="shared" si="20"/>
        <v>-5.3250000000000028</v>
      </c>
      <c r="O26" s="46">
        <f t="shared" si="20"/>
        <v>0</v>
      </c>
      <c r="P26" s="46">
        <f t="shared" si="20"/>
        <v>1053.2849999999999</v>
      </c>
      <c r="Q26" s="46">
        <f t="shared" si="20"/>
        <v>264.9556</v>
      </c>
      <c r="R26" s="46">
        <f t="shared" si="20"/>
        <v>415.00019999999995</v>
      </c>
      <c r="S26" s="46">
        <f t="shared" si="20"/>
        <v>681.55079999999998</v>
      </c>
      <c r="T26" s="46">
        <f t="shared" si="20"/>
        <v>145.29270000000002</v>
      </c>
      <c r="U26" s="46">
        <f t="shared" si="20"/>
        <v>2117.4168</v>
      </c>
      <c r="V26" s="46">
        <f t="shared" si="20"/>
        <v>97.282996650000001</v>
      </c>
      <c r="W26" s="46">
        <f t="shared" si="20"/>
        <v>1.0510000000000019</v>
      </c>
      <c r="X26" s="46">
        <f t="shared" si="20"/>
        <v>107.1476</v>
      </c>
      <c r="Y26" s="46">
        <f t="shared" si="20"/>
        <v>3.1529999999999996</v>
      </c>
      <c r="Z26" s="109">
        <f t="shared" si="20"/>
        <v>38.380000000000003</v>
      </c>
      <c r="AA26" s="47">
        <f t="shared" si="20"/>
        <v>1232.2410759014399</v>
      </c>
      <c r="AB26" s="45">
        <f t="shared" si="20"/>
        <v>93.410130927567963</v>
      </c>
      <c r="AC26" s="110">
        <f t="shared" si="20"/>
        <v>0</v>
      </c>
      <c r="AD26" s="110">
        <f t="shared" si="20"/>
        <v>0</v>
      </c>
      <c r="AE26" s="110">
        <f t="shared" si="20"/>
        <v>90.78333092756796</v>
      </c>
      <c r="AF26" s="110">
        <f t="shared" si="20"/>
        <v>0</v>
      </c>
      <c r="AG26" s="110">
        <f t="shared" si="20"/>
        <v>0</v>
      </c>
      <c r="AH26" s="110">
        <f t="shared" si="20"/>
        <v>2.4835199999999999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1215.0939999999998</v>
      </c>
      <c r="AP26" s="45">
        <f t="shared" si="20"/>
        <v>0</v>
      </c>
      <c r="AQ26" s="48">
        <f>C26+H26+L26+AA26+AB26+AN26+AO26+AP26</f>
        <v>8393.7988185571721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148.6806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107.1476</v>
      </c>
      <c r="Y27" s="54">
        <f t="shared" si="23"/>
        <v>3.1529999999999996</v>
      </c>
      <c r="Z27" s="55">
        <f t="shared" si="23"/>
        <v>38.380000000000003</v>
      </c>
      <c r="AA27" s="56">
        <f t="shared" si="23"/>
        <v>459.35692175999998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608.03752176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148.6806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107.1476</v>
      </c>
      <c r="Y28" s="97">
        <f>Y26</f>
        <v>3.1529999999999996</v>
      </c>
      <c r="Z28" s="98">
        <f>Z26</f>
        <v>38.380000000000003</v>
      </c>
      <c r="AA28" s="115">
        <v>459.35692175999998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608.03752176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389.92309477487714</v>
      </c>
      <c r="D29" s="53">
        <f t="shared" si="25"/>
        <v>304.86752597487714</v>
      </c>
      <c r="E29" s="54">
        <f t="shared" si="25"/>
        <v>64.703600000000009</v>
      </c>
      <c r="F29" s="55">
        <f t="shared" si="25"/>
        <v>0</v>
      </c>
      <c r="G29" s="55">
        <f t="shared" si="25"/>
        <v>20.351968799999998</v>
      </c>
      <c r="H29" s="56">
        <f t="shared" si="25"/>
        <v>621.93300199999999</v>
      </c>
      <c r="I29" s="53">
        <f t="shared" si="25"/>
        <v>0</v>
      </c>
      <c r="J29" s="53">
        <f t="shared" si="25"/>
        <v>473.25599999999997</v>
      </c>
      <c r="K29" s="53">
        <f t="shared" si="25"/>
        <v>148.67700199999999</v>
      </c>
      <c r="L29" s="56">
        <f t="shared" si="25"/>
        <v>4765.8955979935636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1047.9130837358491</v>
      </c>
      <c r="Q29" s="54">
        <f t="shared" si="25"/>
        <v>238.56560000000005</v>
      </c>
      <c r="R29" s="54">
        <f t="shared" si="25"/>
        <v>409.73390182771476</v>
      </c>
      <c r="S29" s="54">
        <f t="shared" si="25"/>
        <v>733.75049999999999</v>
      </c>
      <c r="T29" s="54">
        <f t="shared" si="25"/>
        <v>152.45531578000006</v>
      </c>
      <c r="U29" s="54">
        <f t="shared" si="25"/>
        <v>2085.1432</v>
      </c>
      <c r="V29" s="54">
        <f t="shared" si="25"/>
        <v>97.282996649999987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772.48041288000002</v>
      </c>
      <c r="AB29" s="57">
        <f t="shared" si="25"/>
        <v>93.410130927567963</v>
      </c>
      <c r="AC29" s="58">
        <f t="shared" si="25"/>
        <v>0</v>
      </c>
      <c r="AD29" s="54">
        <f t="shared" si="25"/>
        <v>0</v>
      </c>
      <c r="AE29" s="54">
        <f t="shared" si="25"/>
        <v>90.78333092756796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2.4835199999999999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1217.2439999999999</v>
      </c>
      <c r="AP29" s="57">
        <f t="shared" si="25"/>
        <v>0</v>
      </c>
      <c r="AQ29" s="48">
        <f t="shared" si="25"/>
        <v>7860.8862385760085</v>
      </c>
    </row>
    <row r="30" spans="1:43" s="49" customFormat="1" ht="12.75" customHeight="1">
      <c r="A30" s="164" t="s">
        <v>43</v>
      </c>
      <c r="B30" s="117"/>
      <c r="C30" s="118">
        <f>SUM(C31:C44)</f>
        <v>51.502525974877138</v>
      </c>
      <c r="D30" s="120">
        <v>51.50252597487713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994.64808662144901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27.773297219023672</v>
      </c>
      <c r="R30" s="120">
        <f>SUM(R31:R44)</f>
        <v>0</v>
      </c>
      <c r="S30" s="120">
        <v>625.41150000000005</v>
      </c>
      <c r="T30" s="120">
        <v>60.590946858420928</v>
      </c>
      <c r="U30" s="120">
        <v>211.10557506900426</v>
      </c>
      <c r="V30" s="120">
        <v>68.715767474999993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359.64937271999997</v>
      </c>
      <c r="AB30" s="123">
        <f t="shared" ref="AB30:AN30" si="31">SUM(AB31:AB44)</f>
        <v>61.753679999999996</v>
      </c>
      <c r="AC30" s="176">
        <f t="shared" si="31"/>
        <v>0</v>
      </c>
      <c r="AD30" s="120">
        <f t="shared" si="31"/>
        <v>0</v>
      </c>
      <c r="AE30" s="120">
        <f t="shared" si="31"/>
        <v>59.270159999999997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2.4835199999999999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461.99199999999996</v>
      </c>
      <c r="AP30" s="123">
        <f>SUM(AP31:AP44)</f>
        <v>0</v>
      </c>
      <c r="AQ30" s="59">
        <f t="shared" ref="AQ30" si="35">C30+H30+L30+AA30+AB30+AN30+AO30+AP30</f>
        <v>1929.5456653163262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68.086052017592948</v>
      </c>
      <c r="M31" s="127"/>
      <c r="N31" s="127"/>
      <c r="O31" s="127"/>
      <c r="P31" s="127"/>
      <c r="Q31" s="127">
        <v>0.87774967563247253</v>
      </c>
      <c r="R31" s="127"/>
      <c r="S31" s="127">
        <v>20.458694270520979</v>
      </c>
      <c r="T31" s="127">
        <v>0.47177629132182625</v>
      </c>
      <c r="U31" s="127">
        <v>34.444592725318749</v>
      </c>
      <c r="V31" s="127">
        <v>11.833239054798931</v>
      </c>
      <c r="W31" s="127"/>
      <c r="X31" s="127"/>
      <c r="Y31" s="127"/>
      <c r="Z31" s="128"/>
      <c r="AA31" s="70">
        <v>27.896715286389593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26.552437299987229</v>
      </c>
      <c r="AP31" s="131"/>
      <c r="AQ31" s="71">
        <f t="shared" si="24"/>
        <v>122.53520460396977</v>
      </c>
    </row>
    <row r="32" spans="1:43" ht="12.75" customHeight="1">
      <c r="A32" s="166" t="s">
        <v>110</v>
      </c>
      <c r="B32" s="133" t="s">
        <v>15</v>
      </c>
      <c r="C32" s="19">
        <f t="shared" si="36"/>
        <v>13.185408293789054</v>
      </c>
      <c r="D32" s="127">
        <v>13.185408293789054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226.7340692806585</v>
      </c>
      <c r="M32" s="25"/>
      <c r="N32" s="25"/>
      <c r="O32" s="25"/>
      <c r="P32" s="127"/>
      <c r="Q32" s="127">
        <v>6.5523756582475814</v>
      </c>
      <c r="R32" s="25"/>
      <c r="S32" s="127">
        <v>152.72355440188281</v>
      </c>
      <c r="T32" s="127">
        <v>11.39827417521086</v>
      </c>
      <c r="U32" s="127">
        <v>34.52635436504471</v>
      </c>
      <c r="V32" s="127">
        <v>21.533510680272556</v>
      </c>
      <c r="W32" s="25"/>
      <c r="X32" s="25"/>
      <c r="Y32" s="25"/>
      <c r="Z32" s="22"/>
      <c r="AA32" s="28">
        <v>117.53099249514794</v>
      </c>
      <c r="AB32" s="26">
        <f t="shared" si="39"/>
        <v>2.4835199999999999</v>
      </c>
      <c r="AC32" s="27"/>
      <c r="AD32" s="25"/>
      <c r="AE32" s="25">
        <v>0</v>
      </c>
      <c r="AF32" s="25"/>
      <c r="AG32" s="127"/>
      <c r="AH32" s="127">
        <v>2.4835199999999999</v>
      </c>
      <c r="AI32" s="25"/>
      <c r="AJ32" s="25"/>
      <c r="AK32" s="25"/>
      <c r="AL32" s="25"/>
      <c r="AM32" s="229"/>
      <c r="AN32" s="212"/>
      <c r="AO32" s="130">
        <v>105.00771316187132</v>
      </c>
      <c r="AP32" s="26"/>
      <c r="AQ32" s="29">
        <f t="shared" si="24"/>
        <v>464.94170323146682</v>
      </c>
    </row>
    <row r="33" spans="1:43" ht="12.75" customHeight="1">
      <c r="A33" s="166" t="s">
        <v>16</v>
      </c>
      <c r="B33" s="133" t="s">
        <v>17</v>
      </c>
      <c r="C33" s="19">
        <f t="shared" si="36"/>
        <v>4.5959840281105748</v>
      </c>
      <c r="D33" s="127">
        <v>4.5959840281105748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29.528644867047383</v>
      </c>
      <c r="M33" s="25"/>
      <c r="N33" s="25"/>
      <c r="O33" s="25"/>
      <c r="P33" s="127"/>
      <c r="Q33" s="127">
        <v>0.4220906454833373</v>
      </c>
      <c r="R33" s="25"/>
      <c r="S33" s="127">
        <v>9.8381391758055639</v>
      </c>
      <c r="T33" s="127">
        <v>12.210960497017355</v>
      </c>
      <c r="U33" s="127">
        <v>7.0574545487411262</v>
      </c>
      <c r="V33" s="127">
        <v>0</v>
      </c>
      <c r="W33" s="25"/>
      <c r="X33" s="25"/>
      <c r="Y33" s="25"/>
      <c r="Z33" s="22"/>
      <c r="AA33" s="28">
        <v>1.2306503422086954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11.758946397264273</v>
      </c>
      <c r="AP33" s="26"/>
      <c r="AQ33" s="29">
        <f t="shared" si="24"/>
        <v>47.114225634630927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7.2355939926378001</v>
      </c>
      <c r="M34" s="25"/>
      <c r="N34" s="25"/>
      <c r="O34" s="25"/>
      <c r="P34" s="127"/>
      <c r="Q34" s="127">
        <v>0.24420007492700019</v>
      </c>
      <c r="R34" s="25"/>
      <c r="S34" s="127">
        <v>5.6918445115572132</v>
      </c>
      <c r="T34" s="127">
        <v>0.37035941338680428</v>
      </c>
      <c r="U34" s="127">
        <v>0.92918999276678227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59.270159999999997</v>
      </c>
      <c r="AC34" s="27"/>
      <c r="AD34" s="25"/>
      <c r="AE34" s="25">
        <v>59.270159999999997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19.597824289349166</v>
      </c>
      <c r="AP34" s="26"/>
      <c r="AQ34" s="29">
        <f t="shared" si="24"/>
        <v>86.103578281986955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8.5452646246633783</v>
      </c>
      <c r="M35" s="25"/>
      <c r="N35" s="25"/>
      <c r="O35" s="25"/>
      <c r="P35" s="127"/>
      <c r="Q35" s="127">
        <v>0.10212699559381554</v>
      </c>
      <c r="R35" s="25"/>
      <c r="S35" s="127">
        <v>2.3803882104714935</v>
      </c>
      <c r="T35" s="127">
        <v>1.3467615032247429E-2</v>
      </c>
      <c r="U35" s="127">
        <v>6.0492818035658216</v>
      </c>
      <c r="V35" s="127">
        <v>0</v>
      </c>
      <c r="W35" s="25"/>
      <c r="X35" s="25"/>
      <c r="Y35" s="25"/>
      <c r="Z35" s="22"/>
      <c r="AA35" s="28">
        <v>10.664044413127231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18.243257327568578</v>
      </c>
      <c r="AP35" s="26"/>
      <c r="AQ35" s="29">
        <f t="shared" si="24"/>
        <v>37.452566365359189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61.283964682040647</v>
      </c>
      <c r="M36" s="25"/>
      <c r="N36" s="25"/>
      <c r="O36" s="25"/>
      <c r="P36" s="127"/>
      <c r="Q36" s="127">
        <v>1.9212384217561422</v>
      </c>
      <c r="R36" s="25"/>
      <c r="S36" s="127">
        <v>44.780454590501272</v>
      </c>
      <c r="T36" s="127">
        <v>3.770017250284992</v>
      </c>
      <c r="U36" s="127">
        <v>10.812254419498238</v>
      </c>
      <c r="V36" s="127">
        <v>0</v>
      </c>
      <c r="W36" s="25"/>
      <c r="X36" s="25"/>
      <c r="Y36" s="25"/>
      <c r="Z36" s="22"/>
      <c r="AA36" s="130">
        <v>69.860150177789166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77.169824954198262</v>
      </c>
      <c r="AP36" s="26"/>
      <c r="AQ36" s="29">
        <f t="shared" si="24"/>
        <v>208.31393981402806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12.045325455561635</v>
      </c>
      <c r="M37" s="25"/>
      <c r="N37" s="25"/>
      <c r="O37" s="25"/>
      <c r="P37" s="127"/>
      <c r="Q37" s="127">
        <v>0.14117805224526123</v>
      </c>
      <c r="R37" s="25"/>
      <c r="S37" s="127">
        <v>3.2905949028260553</v>
      </c>
      <c r="T37" s="127">
        <v>1.6117453310944736</v>
      </c>
      <c r="U37" s="127">
        <v>7.0018071693958435</v>
      </c>
      <c r="V37" s="127">
        <v>0</v>
      </c>
      <c r="W37" s="25"/>
      <c r="X37" s="25"/>
      <c r="Y37" s="25"/>
      <c r="Z37" s="22"/>
      <c r="AA37" s="28">
        <v>3.3843007074345572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22.062910198364406</v>
      </c>
      <c r="AP37" s="26"/>
      <c r="AQ37" s="29">
        <f t="shared" si="24"/>
        <v>37.4925363613606</v>
      </c>
    </row>
    <row r="38" spans="1:43" ht="12.75" customHeight="1">
      <c r="A38" s="166" t="s">
        <v>26</v>
      </c>
      <c r="B38" s="133" t="s">
        <v>27</v>
      </c>
      <c r="C38" s="19">
        <f t="shared" si="36"/>
        <v>31.800887623002897</v>
      </c>
      <c r="D38" s="127">
        <v>31.800887623002897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61.992472641961434</v>
      </c>
      <c r="M38" s="25"/>
      <c r="N38" s="25"/>
      <c r="O38" s="25"/>
      <c r="P38" s="127"/>
      <c r="Q38" s="127">
        <v>0.94420057227615317</v>
      </c>
      <c r="R38" s="25"/>
      <c r="S38" s="127">
        <v>22.007539705816011</v>
      </c>
      <c r="T38" s="127">
        <v>4.9563636157468789</v>
      </c>
      <c r="U38" s="127">
        <v>16.143961499434663</v>
      </c>
      <c r="V38" s="127">
        <v>17.940407248687727</v>
      </c>
      <c r="W38" s="25"/>
      <c r="X38" s="25"/>
      <c r="Y38" s="25"/>
      <c r="Z38" s="22"/>
      <c r="AA38" s="28">
        <v>45.709386715078686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33.897144627474958</v>
      </c>
      <c r="AP38" s="26"/>
      <c r="AQ38" s="29">
        <f t="shared" si="24"/>
        <v>173.39989160751799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380.70961841184231</v>
      </c>
      <c r="M39" s="25"/>
      <c r="N39" s="25"/>
      <c r="O39" s="25"/>
      <c r="P39" s="127"/>
      <c r="Q39" s="127">
        <v>15.025524473299662</v>
      </c>
      <c r="R39" s="25"/>
      <c r="S39" s="127">
        <v>350.21671894320679</v>
      </c>
      <c r="T39" s="127">
        <v>8.5572249144546984</v>
      </c>
      <c r="U39" s="127">
        <v>6.825280874448497</v>
      </c>
      <c r="V39" s="127">
        <v>8.4869206432688374E-2</v>
      </c>
      <c r="W39" s="25"/>
      <c r="X39" s="25"/>
      <c r="Y39" s="25"/>
      <c r="Z39" s="22"/>
      <c r="AA39" s="28">
        <v>17.462719311141939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30.75755311063222</v>
      </c>
      <c r="AP39" s="26"/>
      <c r="AQ39" s="29">
        <f t="shared" si="24"/>
        <v>428.92989083361647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30.343554918122951</v>
      </c>
      <c r="M40" s="25"/>
      <c r="N40" s="25"/>
      <c r="O40" s="25"/>
      <c r="P40" s="127"/>
      <c r="Q40" s="127">
        <v>0.11836625635798599</v>
      </c>
      <c r="R40" s="25"/>
      <c r="S40" s="127">
        <v>2.7588948398405502</v>
      </c>
      <c r="T40" s="127">
        <v>5.7909610097678073</v>
      </c>
      <c r="U40" s="127">
        <v>4.3515915273485275</v>
      </c>
      <c r="V40" s="127">
        <v>17.323741284808079</v>
      </c>
      <c r="W40" s="25"/>
      <c r="X40" s="25"/>
      <c r="Y40" s="25"/>
      <c r="Z40" s="22"/>
      <c r="AA40" s="28">
        <v>3.6914889407001645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11.765393167563944</v>
      </c>
      <c r="AP40" s="26"/>
      <c r="AQ40" s="29">
        <f t="shared" si="24"/>
        <v>45.800437026387058</v>
      </c>
    </row>
    <row r="41" spans="1:43" ht="12.75" customHeight="1">
      <c r="A41" s="166" t="s">
        <v>32</v>
      </c>
      <c r="B41" s="133" t="s">
        <v>33</v>
      </c>
      <c r="C41" s="305">
        <f t="shared" si="36"/>
        <v>1.9202460299746142</v>
      </c>
      <c r="D41" s="304">
        <v>1.9202460299746142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51.540872445480929</v>
      </c>
      <c r="M41" s="25"/>
      <c r="N41" s="25"/>
      <c r="O41" s="25"/>
      <c r="P41" s="127"/>
      <c r="Q41" s="127">
        <v>0.28430779173833409</v>
      </c>
      <c r="R41" s="25"/>
      <c r="S41" s="127">
        <v>6.6266799651168595</v>
      </c>
      <c r="T41" s="127">
        <v>9.0830759323090664</v>
      </c>
      <c r="U41" s="127">
        <v>35.546808756316665</v>
      </c>
      <c r="V41" s="127">
        <v>0</v>
      </c>
      <c r="W41" s="25"/>
      <c r="X41" s="25"/>
      <c r="Y41" s="25"/>
      <c r="Z41" s="22"/>
      <c r="AA41" s="130">
        <v>18.420281776143685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67.702327859164228</v>
      </c>
      <c r="AP41" s="26"/>
      <c r="AQ41" s="29">
        <f t="shared" si="24"/>
        <v>139.58372811076345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4.5118746271447838</v>
      </c>
      <c r="M42" s="25"/>
      <c r="N42" s="25"/>
      <c r="O42" s="25"/>
      <c r="P42" s="127"/>
      <c r="Q42" s="127">
        <v>7.3361128215942706E-2</v>
      </c>
      <c r="R42" s="25"/>
      <c r="S42" s="127">
        <v>1.7099099380800007</v>
      </c>
      <c r="T42" s="127">
        <v>1.0818965127099738</v>
      </c>
      <c r="U42" s="127">
        <v>1.6467070481388664</v>
      </c>
      <c r="V42" s="127">
        <v>0</v>
      </c>
      <c r="W42" s="25"/>
      <c r="X42" s="25"/>
      <c r="Y42" s="25"/>
      <c r="Z42" s="22"/>
      <c r="AA42" s="194">
        <v>1.0175614898022163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6.8504587809482587</v>
      </c>
      <c r="AP42" s="26"/>
      <c r="AQ42" s="29">
        <f t="shared" si="24"/>
        <v>12.379894897895259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6.0054951231409888</v>
      </c>
      <c r="M43" s="25"/>
      <c r="N43" s="25"/>
      <c r="O43" s="25"/>
      <c r="P43" s="25"/>
      <c r="Q43" s="25">
        <v>0.1256251733646411</v>
      </c>
      <c r="R43" s="25"/>
      <c r="S43" s="25">
        <v>2.9280865443743433</v>
      </c>
      <c r="T43" s="25">
        <v>0.78334331660451284</v>
      </c>
      <c r="U43" s="25">
        <v>1.1174400887974898</v>
      </c>
      <c r="V43" s="25">
        <v>0</v>
      </c>
      <c r="W43" s="25">
        <v>1.0510000000000019</v>
      </c>
      <c r="X43" s="25"/>
      <c r="Y43" s="25"/>
      <c r="Z43" s="22"/>
      <c r="AA43" s="28">
        <v>42.781081065036105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14.883514012657269</v>
      </c>
      <c r="AP43" s="26"/>
      <c r="AQ43" s="29">
        <f t="shared" si="24"/>
        <v>63.670090200834366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46.085283533553088</v>
      </c>
      <c r="M44" s="76"/>
      <c r="N44" s="76"/>
      <c r="O44" s="76"/>
      <c r="P44" s="76"/>
      <c r="Q44" s="76">
        <v>0.94095229988534157</v>
      </c>
      <c r="R44" s="76"/>
      <c r="S44" s="76">
        <v>0</v>
      </c>
      <c r="T44" s="76">
        <v>0.4914809834794403</v>
      </c>
      <c r="U44" s="76">
        <v>44.652850250188308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15.742694812955849</v>
      </c>
      <c r="AP44" s="79"/>
      <c r="AQ44" s="82">
        <f>C44+H44+L44+AA44+AB44+AN44+AO44+AP44</f>
        <v>61.827978346508935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2322.9513013435635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1047.9130837358491</v>
      </c>
      <c r="Q45" s="307">
        <f t="shared" si="40"/>
        <v>0</v>
      </c>
      <c r="R45" s="307">
        <f t="shared" si="40"/>
        <v>409.73390182771476</v>
      </c>
      <c r="S45" s="307">
        <f t="shared" si="40"/>
        <v>24.622499999999999</v>
      </c>
      <c r="T45" s="307">
        <f t="shared" si="40"/>
        <v>7.1626157799999994</v>
      </c>
      <c r="U45" s="307">
        <f>SUM(U46:U55)</f>
        <v>833.51920000000007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1.5479999999999998</v>
      </c>
      <c r="AP45" s="311">
        <f t="shared" si="40"/>
        <v>0</v>
      </c>
      <c r="AQ45" s="314">
        <f t="shared" si="24"/>
        <v>2324.4993013435633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352.81180000000006</v>
      </c>
      <c r="M46" s="64"/>
      <c r="N46" s="64"/>
      <c r="O46" s="64"/>
      <c r="P46" s="64"/>
      <c r="Q46" s="64"/>
      <c r="R46" s="64"/>
      <c r="S46" s="64"/>
      <c r="T46" s="64"/>
      <c r="U46" s="64">
        <v>352.81180000000006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352.81180000000006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1113.836611811792</v>
      </c>
      <c r="M48" s="25"/>
      <c r="N48" s="25"/>
      <c r="O48" s="25"/>
      <c r="P48" s="25">
        <v>898.4298361262039</v>
      </c>
      <c r="Q48" s="25"/>
      <c r="R48" s="25"/>
      <c r="S48" s="25"/>
      <c r="T48" s="25">
        <v>7.1626157799999994</v>
      </c>
      <c r="U48" s="25">
        <v>208.24415990558808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1113.836611811792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59.082744303797476</v>
      </c>
      <c r="M49" s="25"/>
      <c r="N49" s="25"/>
      <c r="O49" s="25"/>
      <c r="P49" s="25">
        <v>6.0695999999999994</v>
      </c>
      <c r="Q49" s="25"/>
      <c r="R49" s="25"/>
      <c r="S49" s="25"/>
      <c r="T49" s="25"/>
      <c r="U49" s="25">
        <v>53.013144303797475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59.082744303797476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39.1</v>
      </c>
      <c r="M50" s="25"/>
      <c r="N50" s="25"/>
      <c r="O50" s="25"/>
      <c r="P50" s="25"/>
      <c r="Q50" s="25"/>
      <c r="R50" s="135"/>
      <c r="S50" s="25"/>
      <c r="T50" s="25"/>
      <c r="U50" s="25">
        <v>39.1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1.5479999999999998</v>
      </c>
      <c r="AP50" s="26"/>
      <c r="AQ50" s="29">
        <f t="shared" si="24"/>
        <v>40.648000000000003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12.912370494815299</v>
      </c>
      <c r="M51" s="25"/>
      <c r="N51" s="25"/>
      <c r="O51" s="25"/>
      <c r="P51" s="25">
        <v>0.721788679245283</v>
      </c>
      <c r="Q51" s="22"/>
      <c r="R51" s="25">
        <v>12.190581815570017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12.912370494815299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397.54332001214476</v>
      </c>
      <c r="M52" s="135"/>
      <c r="N52" s="135"/>
      <c r="O52" s="135"/>
      <c r="P52" s="127"/>
      <c r="Q52" s="127"/>
      <c r="R52" s="135">
        <v>397.54332001214476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397.54332001214476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5.7880828177569557</v>
      </c>
      <c r="M53" s="135"/>
      <c r="N53" s="135"/>
      <c r="O53" s="135"/>
      <c r="P53" s="105">
        <v>0</v>
      </c>
      <c r="Q53" s="105"/>
      <c r="R53" s="135"/>
      <c r="S53" s="127"/>
      <c r="T53" s="135"/>
      <c r="U53" s="135">
        <v>5.7880828177569557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5.7880828177569557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8.2751999999999999</v>
      </c>
      <c r="M54" s="135"/>
      <c r="N54" s="135"/>
      <c r="O54" s="135"/>
      <c r="P54" s="105"/>
      <c r="Q54" s="105"/>
      <c r="R54" s="135"/>
      <c r="S54" s="127"/>
      <c r="T54" s="135"/>
      <c r="U54" s="135">
        <v>8.2751999999999999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8.2751999999999999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333.6011719032573</v>
      </c>
      <c r="M55" s="76"/>
      <c r="N55" s="76"/>
      <c r="O55" s="76"/>
      <c r="P55" s="76">
        <v>142.69185893039983</v>
      </c>
      <c r="Q55" s="76"/>
      <c r="R55" s="76"/>
      <c r="S55" s="25">
        <v>24.622499999999999</v>
      </c>
      <c r="T55" s="76"/>
      <c r="U55" s="76">
        <v>166.28681297285746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333.6011719032573</v>
      </c>
    </row>
    <row r="56" spans="1:43" s="49" customFormat="1" ht="12.75" customHeight="1">
      <c r="A56" s="168" t="s">
        <v>40</v>
      </c>
      <c r="B56" s="152"/>
      <c r="C56" s="142">
        <f t="shared" si="45"/>
        <v>338.42056880000001</v>
      </c>
      <c r="D56" s="146">
        <v>253.36500000000001</v>
      </c>
      <c r="E56" s="22">
        <v>64.703600000000009</v>
      </c>
      <c r="F56" s="144"/>
      <c r="G56" s="144">
        <v>20.351968799999998</v>
      </c>
      <c r="H56" s="145">
        <f t="shared" si="46"/>
        <v>611.34928500000001</v>
      </c>
      <c r="I56" s="146"/>
      <c r="J56" s="143">
        <v>469.81299999999999</v>
      </c>
      <c r="K56" s="144">
        <v>141.53628499999999</v>
      </c>
      <c r="L56" s="145">
        <f t="shared" si="47"/>
        <v>625.13175161693209</v>
      </c>
      <c r="M56" s="143"/>
      <c r="N56" s="143"/>
      <c r="O56" s="143"/>
      <c r="P56" s="143">
        <v>0</v>
      </c>
      <c r="Q56" s="143">
        <v>209.05972968995977</v>
      </c>
      <c r="R56" s="143"/>
      <c r="S56" s="143">
        <v>0</v>
      </c>
      <c r="T56" s="143">
        <v>64.571571159969537</v>
      </c>
      <c r="U56" s="143">
        <v>322.93322159200284</v>
      </c>
      <c r="V56" s="143">
        <v>28.567229174999998</v>
      </c>
      <c r="W56" s="143"/>
      <c r="X56" s="143"/>
      <c r="Y56" s="143"/>
      <c r="Z56" s="144"/>
      <c r="AA56" s="145">
        <v>238.53130224</v>
      </c>
      <c r="AB56" s="147">
        <f t="shared" si="48"/>
        <v>31.608690927567967</v>
      </c>
      <c r="AC56" s="177"/>
      <c r="AD56" s="143"/>
      <c r="AE56" s="143">
        <v>31.513170927567966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415.37999999999994</v>
      </c>
      <c r="AP56" s="147"/>
      <c r="AQ56" s="91">
        <f t="shared" si="24"/>
        <v>2260.4215985844999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10.583717</v>
      </c>
      <c r="I57" s="146">
        <f t="shared" si="49"/>
        <v>0</v>
      </c>
      <c r="J57" s="146">
        <f t="shared" si="49"/>
        <v>3.4430000000000001</v>
      </c>
      <c r="K57" s="146">
        <f t="shared" si="49"/>
        <v>7.1407169999999995</v>
      </c>
      <c r="L57" s="145">
        <f t="shared" si="49"/>
        <v>526.53990930983275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1.7325730910165933</v>
      </c>
      <c r="R57" s="143">
        <f t="shared" si="49"/>
        <v>0</v>
      </c>
      <c r="S57" s="143">
        <f t="shared" si="49"/>
        <v>83.716500000000011</v>
      </c>
      <c r="T57" s="143">
        <f t="shared" si="49"/>
        <v>20.130181981609585</v>
      </c>
      <c r="U57" s="143">
        <f t="shared" si="49"/>
        <v>420.9606542372066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174.29973791999998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296.35599999999999</v>
      </c>
      <c r="AP57" s="147">
        <f t="shared" si="49"/>
        <v>0</v>
      </c>
      <c r="AQ57" s="148">
        <f t="shared" si="24"/>
        <v>1007.8271242298327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297.87819234625391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0.83012800323850477</v>
      </c>
      <c r="R58" s="143">
        <f t="shared" si="54"/>
        <v>0</v>
      </c>
      <c r="S58" s="143">
        <v>8.1673245971853969</v>
      </c>
      <c r="T58" s="143">
        <v>15.197585237249724</v>
      </c>
      <c r="U58" s="143">
        <v>273.68315450858029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76.381929030762123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212.4597881070284</v>
      </c>
      <c r="AP58" s="147">
        <f t="shared" ref="AP58" si="57">SUM(AP59:AP64)</f>
        <v>0</v>
      </c>
      <c r="AQ58" s="148">
        <f t="shared" si="24"/>
        <v>586.7676694840444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10.583717</v>
      </c>
      <c r="I65" s="146"/>
      <c r="J65" s="146">
        <v>3.4430000000000001</v>
      </c>
      <c r="K65" s="146">
        <v>7.1407169999999995</v>
      </c>
      <c r="L65" s="78">
        <f>SUM(M65:Z65)</f>
        <v>228.66171696357887</v>
      </c>
      <c r="M65" s="76"/>
      <c r="N65" s="76"/>
      <c r="O65" s="76"/>
      <c r="P65" s="76"/>
      <c r="Q65" s="76">
        <v>0.90244508777808852</v>
      </c>
      <c r="R65" s="76"/>
      <c r="S65" s="143">
        <v>75.549175402814612</v>
      </c>
      <c r="T65" s="143">
        <v>4.9325967443598611</v>
      </c>
      <c r="U65" s="143">
        <v>147.27749972862631</v>
      </c>
      <c r="V65" s="76">
        <f>SUM(V66:V69)</f>
        <v>0</v>
      </c>
      <c r="W65" s="76"/>
      <c r="X65" s="76"/>
      <c r="Y65" s="76"/>
      <c r="Z65" s="77"/>
      <c r="AA65" s="145">
        <v>97.917808889237875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83.896211892971564</v>
      </c>
      <c r="AP65" s="79"/>
      <c r="AQ65" s="340">
        <f t="shared" si="24"/>
        <v>421.05945474578834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258.60000000000002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258.60000000000002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41.967999999999996</v>
      </c>
      <c r="AP70" s="100"/>
      <c r="AQ70" s="91">
        <f t="shared" si="24"/>
        <v>300.56800000000004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38.024549101786107</v>
      </c>
      <c r="M71" s="76"/>
      <c r="N71" s="76"/>
      <c r="O71" s="76"/>
      <c r="P71" s="76"/>
      <c r="Q71" s="76"/>
      <c r="R71" s="76"/>
      <c r="S71" s="76"/>
      <c r="T71" s="76"/>
      <c r="U71" s="76">
        <v>38.024549101786107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38.024549101786107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-59.297179696714636</v>
      </c>
      <c r="D72" s="108">
        <f t="shared" si="58"/>
        <v>-59.297179696714579</v>
      </c>
      <c r="E72" s="46">
        <f t="shared" si="58"/>
        <v>0</v>
      </c>
      <c r="F72" s="109">
        <f t="shared" si="58"/>
        <v>0</v>
      </c>
      <c r="G72" s="109">
        <f t="shared" si="58"/>
        <v>0</v>
      </c>
      <c r="H72" s="47">
        <f t="shared" si="58"/>
        <v>-18.696002000000021</v>
      </c>
      <c r="I72" s="108">
        <f t="shared" si="58"/>
        <v>-10.415999999999906</v>
      </c>
      <c r="J72" s="46">
        <f t="shared" si="58"/>
        <v>-8.450999999999965</v>
      </c>
      <c r="K72" s="109">
        <f t="shared" si="58"/>
        <v>0.17099800000002574</v>
      </c>
      <c r="L72" s="47">
        <f t="shared" si="58"/>
        <v>4.6144986564377177</v>
      </c>
      <c r="M72" s="46">
        <f t="shared" si="58"/>
        <v>0</v>
      </c>
      <c r="N72" s="46">
        <f t="shared" ref="N72" si="59">N26-N27-N29</f>
        <v>-5.3250000000000028</v>
      </c>
      <c r="O72" s="46">
        <f t="shared" si="58"/>
        <v>0</v>
      </c>
      <c r="P72" s="46">
        <f t="shared" si="58"/>
        <v>5.371916264150741</v>
      </c>
      <c r="Q72" s="46">
        <f t="shared" si="58"/>
        <v>26.389999999999958</v>
      </c>
      <c r="R72" s="46">
        <f t="shared" si="58"/>
        <v>5.2662981722851896</v>
      </c>
      <c r="S72" s="46">
        <f t="shared" si="58"/>
        <v>-52.199700000000007</v>
      </c>
      <c r="T72" s="46">
        <f t="shared" si="58"/>
        <v>-7.1626157800000385</v>
      </c>
      <c r="U72" s="46">
        <f t="shared" si="58"/>
        <v>32.273599999999988</v>
      </c>
      <c r="V72" s="46">
        <f t="shared" si="58"/>
        <v>0</v>
      </c>
      <c r="W72" s="46">
        <f t="shared" si="58"/>
        <v>0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0.40374126143990452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-2.1500000000000909</v>
      </c>
      <c r="AP72" s="45">
        <f t="shared" si="58"/>
        <v>0</v>
      </c>
      <c r="AQ72" s="48">
        <f t="shared" si="24"/>
        <v>-75.124941778837126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-0.68315761183507928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4"/>
  <dimension ref="A1:AS76"/>
  <sheetViews>
    <sheetView zoomScale="80" zoomScaleNormal="80" workbookViewId="0">
      <pane xSplit="2" ySplit="1" topLeftCell="C56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61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10</v>
      </c>
    </row>
    <row r="2" spans="1:45" ht="12.75" customHeight="1">
      <c r="A2" s="3" t="s">
        <v>65</v>
      </c>
      <c r="B2" s="4"/>
      <c r="C2" s="5">
        <f>SUM(D2:G2)</f>
        <v>0.62419932</v>
      </c>
      <c r="D2" s="6">
        <v>0.62419932</v>
      </c>
      <c r="E2" s="7"/>
      <c r="F2" s="8"/>
      <c r="G2" s="8"/>
      <c r="H2" s="9">
        <f>SUM(I2:K2)</f>
        <v>1134.2280000000001</v>
      </c>
      <c r="I2" s="10">
        <v>668.48400000000004</v>
      </c>
      <c r="J2" s="11">
        <v>465.74400000000003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2161.0296682867202</v>
      </c>
      <c r="AB2" s="13">
        <f>SUM(AC2:AM2)</f>
        <v>160.59407999999999</v>
      </c>
      <c r="AC2" s="14">
        <v>65.789999999999992</v>
      </c>
      <c r="AD2" s="11">
        <v>1.2899999999999998</v>
      </c>
      <c r="AE2" s="11">
        <v>89.741039999999998</v>
      </c>
      <c r="AF2" s="11">
        <v>0</v>
      </c>
      <c r="AG2" s="11">
        <v>0</v>
      </c>
      <c r="AH2" s="11">
        <v>3.6297599999999997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3456.4759476067202</v>
      </c>
    </row>
    <row r="3" spans="1:45" ht="12.75" customHeight="1">
      <c r="A3" s="17" t="s">
        <v>1</v>
      </c>
      <c r="B3" s="18"/>
      <c r="C3" s="19">
        <f>SUM(D3:G3)</f>
        <v>1870.8907102769654</v>
      </c>
      <c r="D3" s="20">
        <v>1731.1136542769655</v>
      </c>
      <c r="E3" s="22">
        <v>116.10720000000001</v>
      </c>
      <c r="F3" s="22"/>
      <c r="G3" s="22">
        <v>23.669855999999996</v>
      </c>
      <c r="H3" s="23">
        <f>SUM(I3:K3)</f>
        <v>0</v>
      </c>
      <c r="I3" s="24"/>
      <c r="J3" s="25"/>
      <c r="K3" s="22"/>
      <c r="L3" s="23">
        <f>SUM(M3:Z3)</f>
        <v>6016.5299183750003</v>
      </c>
      <c r="M3" s="24">
        <v>1899.9907999999998</v>
      </c>
      <c r="N3" s="24">
        <v>33.015000000000001</v>
      </c>
      <c r="O3" s="25">
        <v>0</v>
      </c>
      <c r="P3" s="25">
        <v>624.08999999999992</v>
      </c>
      <c r="Q3" s="25">
        <v>145.67280000000002</v>
      </c>
      <c r="R3" s="25">
        <v>456.07889999999998</v>
      </c>
      <c r="S3" s="25">
        <v>1247.8683000000001</v>
      </c>
      <c r="T3" s="25">
        <v>125.01930000000002</v>
      </c>
      <c r="U3" s="25">
        <v>1271.2775999999999</v>
      </c>
      <c r="V3" s="25">
        <v>65.627418374999991</v>
      </c>
      <c r="W3" s="25">
        <v>0</v>
      </c>
      <c r="X3" s="25">
        <v>105.3468</v>
      </c>
      <c r="Y3" s="25">
        <v>3.1529999999999996</v>
      </c>
      <c r="Z3" s="22">
        <v>39.39</v>
      </c>
      <c r="AA3" s="23">
        <v>4.31872188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0</v>
      </c>
      <c r="AP3" s="26"/>
      <c r="AQ3" s="29">
        <f t="shared" ref="AQ3:AQ20" si="0">C3+H3+L3+AA3+AB3+AN3+AO3+AP3</f>
        <v>7891.739350531966</v>
      </c>
    </row>
    <row r="4" spans="1:45" ht="12.75" customHeight="1">
      <c r="A4" s="17" t="s">
        <v>2</v>
      </c>
      <c r="B4" s="18"/>
      <c r="C4" s="19">
        <f>SUM(D4:G4)</f>
        <v>12.203372519999999</v>
      </c>
      <c r="D4" s="20">
        <v>9.3629897999999994</v>
      </c>
      <c r="E4" s="21">
        <v>0</v>
      </c>
      <c r="F4" s="22"/>
      <c r="G4" s="22">
        <v>2.8403827199999996</v>
      </c>
      <c r="H4" s="23">
        <f>SUM(I4:K4)</f>
        <v>5.7590000000000003</v>
      </c>
      <c r="I4" s="24"/>
      <c r="J4" s="25"/>
      <c r="K4" s="22">
        <v>5.7590000000000003</v>
      </c>
      <c r="L4" s="23">
        <f>SUM(M4:Z4)</f>
        <v>787.91610000000003</v>
      </c>
      <c r="M4" s="24">
        <v>0</v>
      </c>
      <c r="N4" s="24">
        <v>0</v>
      </c>
      <c r="O4" s="25"/>
      <c r="P4" s="25">
        <v>9.5849999999999991</v>
      </c>
      <c r="Q4" s="25">
        <v>0</v>
      </c>
      <c r="R4" s="25">
        <v>0</v>
      </c>
      <c r="S4" s="25">
        <v>678.59609999999998</v>
      </c>
      <c r="T4" s="25">
        <v>0</v>
      </c>
      <c r="U4" s="25">
        <v>67.236000000000004</v>
      </c>
      <c r="V4" s="25">
        <v>0</v>
      </c>
      <c r="W4" s="25">
        <v>30.478999999999999</v>
      </c>
      <c r="X4" s="25">
        <v>0</v>
      </c>
      <c r="Y4" s="25">
        <v>0</v>
      </c>
      <c r="Z4" s="22">
        <v>2.02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805.87847252000006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54.867600000000003</v>
      </c>
      <c r="M5" s="24"/>
      <c r="N5" s="24"/>
      <c r="O5" s="25"/>
      <c r="P5" s="25"/>
      <c r="Q5" s="25"/>
      <c r="R5" s="25"/>
      <c r="S5" s="25">
        <v>19.698</v>
      </c>
      <c r="T5" s="25"/>
      <c r="U5" s="25">
        <v>35.169600000000003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54.867600000000003</v>
      </c>
    </row>
    <row r="6" spans="1:45" ht="12.75" customHeight="1" thickBot="1">
      <c r="A6" s="30" t="s">
        <v>4</v>
      </c>
      <c r="B6" s="31"/>
      <c r="C6" s="19">
        <f>SUM(D6:G6)</f>
        <v>-3.2205555624523723</v>
      </c>
      <c r="D6" s="32">
        <v>-3.2205555624523723</v>
      </c>
      <c r="E6" s="22">
        <v>0</v>
      </c>
      <c r="F6" s="33"/>
      <c r="G6" s="33">
        <v>0</v>
      </c>
      <c r="H6" s="34">
        <f>SUM(I6:K6)</f>
        <v>89.063000000000002</v>
      </c>
      <c r="I6" s="35">
        <v>75.33</v>
      </c>
      <c r="J6" s="35">
        <v>0</v>
      </c>
      <c r="K6" s="33">
        <v>13.733000000000001</v>
      </c>
      <c r="L6" s="34">
        <f>SUM(M6:Z6)</f>
        <v>-58.319400000000002</v>
      </c>
      <c r="M6" s="24">
        <v>6.1356000000000002</v>
      </c>
      <c r="N6" s="24">
        <v>5.3249999999999993</v>
      </c>
      <c r="O6" s="25"/>
      <c r="P6" s="25">
        <v>3.1949999999999998</v>
      </c>
      <c r="Q6" s="25">
        <v>0</v>
      </c>
      <c r="R6" s="25">
        <v>-2.1065999999999998</v>
      </c>
      <c r="S6" s="25">
        <v>-51.214799999999997</v>
      </c>
      <c r="T6" s="25">
        <v>0</v>
      </c>
      <c r="U6" s="25">
        <v>-19.653600000000001</v>
      </c>
      <c r="V6" s="25">
        <v>0</v>
      </c>
      <c r="W6" s="25">
        <v>0</v>
      </c>
      <c r="X6" s="36">
        <v>0</v>
      </c>
      <c r="Y6" s="36">
        <v>0</v>
      </c>
      <c r="Z6" s="33">
        <v>0</v>
      </c>
      <c r="AA6" s="34">
        <v>-4.0499056751999998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23.473138762347624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1856.090981514513</v>
      </c>
      <c r="D7" s="57">
        <f t="shared" si="1"/>
        <v>1719.1543082345131</v>
      </c>
      <c r="E7" s="54">
        <f t="shared" si="1"/>
        <v>116.10720000000001</v>
      </c>
      <c r="F7" s="54">
        <f t="shared" si="1"/>
        <v>0</v>
      </c>
      <c r="G7" s="54">
        <f t="shared" si="1"/>
        <v>20.829473279999995</v>
      </c>
      <c r="H7" s="56">
        <f t="shared" si="1"/>
        <v>1217.5320000000002</v>
      </c>
      <c r="I7" s="57">
        <f t="shared" si="1"/>
        <v>743.81400000000008</v>
      </c>
      <c r="J7" s="54">
        <f t="shared" si="1"/>
        <v>465.74400000000003</v>
      </c>
      <c r="K7" s="57">
        <f t="shared" si="1"/>
        <v>7.9740000000000002</v>
      </c>
      <c r="L7" s="56">
        <f t="shared" si="1"/>
        <v>5115.426818375</v>
      </c>
      <c r="M7" s="57">
        <f t="shared" si="1"/>
        <v>1906.1263999999999</v>
      </c>
      <c r="N7" s="57">
        <f t="shared" ref="N7" si="2">N2+N3-N4-N5+N6</f>
        <v>38.340000000000003</v>
      </c>
      <c r="O7" s="54">
        <f t="shared" si="1"/>
        <v>0</v>
      </c>
      <c r="P7" s="54">
        <f t="shared" si="1"/>
        <v>617.69999999999993</v>
      </c>
      <c r="Q7" s="54">
        <f t="shared" si="1"/>
        <v>145.67280000000002</v>
      </c>
      <c r="R7" s="54">
        <f t="shared" si="1"/>
        <v>453.97229999999996</v>
      </c>
      <c r="S7" s="54">
        <f t="shared" si="1"/>
        <v>498.35940000000016</v>
      </c>
      <c r="T7" s="54">
        <f t="shared" si="1"/>
        <v>125.01930000000002</v>
      </c>
      <c r="U7" s="54">
        <f t="shared" si="1"/>
        <v>1149.2183999999997</v>
      </c>
      <c r="V7" s="54">
        <f t="shared" si="1"/>
        <v>65.627418374999991</v>
      </c>
      <c r="W7" s="54">
        <f t="shared" si="1"/>
        <v>-30.478999999999999</v>
      </c>
      <c r="X7" s="54">
        <f t="shared" si="1"/>
        <v>105.3468</v>
      </c>
      <c r="Y7" s="54">
        <f t="shared" si="1"/>
        <v>3.1529999999999996</v>
      </c>
      <c r="Z7" s="57">
        <f t="shared" si="1"/>
        <v>37.369999999999997</v>
      </c>
      <c r="AA7" s="56">
        <f t="shared" si="1"/>
        <v>2161.29848449152</v>
      </c>
      <c r="AB7" s="56">
        <f t="shared" si="1"/>
        <v>160.59407999999999</v>
      </c>
      <c r="AC7" s="57">
        <f t="shared" si="1"/>
        <v>65.789999999999992</v>
      </c>
      <c r="AD7" s="54">
        <f t="shared" si="1"/>
        <v>1.2899999999999998</v>
      </c>
      <c r="AE7" s="54">
        <f t="shared" si="1"/>
        <v>89.741039999999998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3.6297599999999997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0</v>
      </c>
      <c r="AP7" s="182">
        <f t="shared" si="1"/>
        <v>0</v>
      </c>
      <c r="AQ7" s="111">
        <f t="shared" si="0"/>
        <v>10510.942364381035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1856.090981514513</v>
      </c>
      <c r="D8" s="185">
        <f t="shared" si="6"/>
        <v>1719.1543082345131</v>
      </c>
      <c r="E8" s="188">
        <f t="shared" si="6"/>
        <v>116.10720000000001</v>
      </c>
      <c r="F8" s="189">
        <f t="shared" si="6"/>
        <v>0</v>
      </c>
      <c r="G8" s="189">
        <f t="shared" si="6"/>
        <v>20.829473279999995</v>
      </c>
      <c r="H8" s="190">
        <f t="shared" si="6"/>
        <v>1217.5320000000002</v>
      </c>
      <c r="I8" s="185">
        <f t="shared" si="6"/>
        <v>743.81400000000008</v>
      </c>
      <c r="J8" s="188">
        <f t="shared" si="6"/>
        <v>465.74400000000003</v>
      </c>
      <c r="K8" s="185">
        <f t="shared" si="6"/>
        <v>7.9740000000000002</v>
      </c>
      <c r="L8" s="190">
        <f t="shared" si="6"/>
        <v>4969.5570183749996</v>
      </c>
      <c r="M8" s="185">
        <f t="shared" si="6"/>
        <v>1906.1263999999999</v>
      </c>
      <c r="N8" s="185">
        <f t="shared" si="6"/>
        <v>38.340000000000003</v>
      </c>
      <c r="O8" s="188">
        <f t="shared" si="6"/>
        <v>0</v>
      </c>
      <c r="P8" s="188">
        <f t="shared" si="6"/>
        <v>617.69999999999993</v>
      </c>
      <c r="Q8" s="188">
        <f t="shared" si="6"/>
        <v>145.67280000000002</v>
      </c>
      <c r="R8" s="188">
        <f t="shared" si="6"/>
        <v>453.97229999999996</v>
      </c>
      <c r="S8" s="188">
        <f t="shared" si="6"/>
        <v>498.35940000000016</v>
      </c>
      <c r="T8" s="188">
        <f t="shared" si="6"/>
        <v>125.01930000000002</v>
      </c>
      <c r="U8" s="188">
        <f t="shared" si="6"/>
        <v>1149.2183999999997</v>
      </c>
      <c r="V8" s="188">
        <f t="shared" si="6"/>
        <v>65.627418374999991</v>
      </c>
      <c r="W8" s="188">
        <f t="shared" si="6"/>
        <v>-30.478999999999999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1749.95368777152</v>
      </c>
      <c r="AB8" s="185">
        <f t="shared" si="6"/>
        <v>160.59407999999999</v>
      </c>
      <c r="AC8" s="185">
        <f t="shared" si="6"/>
        <v>65.789999999999992</v>
      </c>
      <c r="AD8" s="188">
        <f t="shared" si="6"/>
        <v>1.2899999999999998</v>
      </c>
      <c r="AE8" s="188">
        <f t="shared" si="6"/>
        <v>89.741039999999998</v>
      </c>
      <c r="AF8" s="188">
        <f t="shared" si="6"/>
        <v>0</v>
      </c>
      <c r="AG8" s="188">
        <f t="shared" si="6"/>
        <v>0</v>
      </c>
      <c r="AH8" s="188">
        <f t="shared" si="6"/>
        <v>3.6297599999999997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0</v>
      </c>
      <c r="AP8" s="185">
        <f t="shared" si="6"/>
        <v>0</v>
      </c>
      <c r="AQ8" s="186">
        <f t="shared" si="0"/>
        <v>9953.7277676610338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1360.7055158399999</v>
      </c>
      <c r="D9" s="53">
        <f t="shared" si="8"/>
        <v>1360.7055158399999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761.15200000000016</v>
      </c>
      <c r="I9" s="53">
        <f t="shared" si="8"/>
        <v>750.5100000000001</v>
      </c>
      <c r="J9" s="54">
        <f t="shared" si="8"/>
        <v>10.641999999999999</v>
      </c>
      <c r="K9" s="55">
        <f t="shared" si="8"/>
        <v>0</v>
      </c>
      <c r="L9" s="56">
        <f t="shared" si="8"/>
        <v>2509.2883999999999</v>
      </c>
      <c r="M9" s="54">
        <f t="shared" si="8"/>
        <v>1906.1263999999999</v>
      </c>
      <c r="N9" s="54">
        <f t="shared" ref="N9" si="9">SUM(N10:N14)</f>
        <v>33.015000000000001</v>
      </c>
      <c r="O9" s="54">
        <f t="shared" si="8"/>
        <v>3.5819999999999999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561.39300000000003</v>
      </c>
      <c r="T9" s="54">
        <f t="shared" si="8"/>
        <v>0</v>
      </c>
      <c r="U9" s="54">
        <f t="shared" si="8"/>
        <v>5.1719999999999997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961.66412495999987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37.926000000000002</v>
      </c>
      <c r="AP9" s="57">
        <f t="shared" si="8"/>
        <v>0</v>
      </c>
      <c r="AQ9" s="59">
        <f t="shared" si="0"/>
        <v>5630.7360407999995</v>
      </c>
    </row>
    <row r="10" spans="1:45" ht="12.75" customHeight="1">
      <c r="A10" s="60" t="s">
        <v>220</v>
      </c>
      <c r="B10" s="61"/>
      <c r="C10" s="62">
        <f>SUM(D10:G10)</f>
        <v>1356.8850979199999</v>
      </c>
      <c r="D10" s="63">
        <v>1356.8850979199999</v>
      </c>
      <c r="E10" s="64"/>
      <c r="F10" s="65"/>
      <c r="G10" s="65"/>
      <c r="H10" s="66">
        <f>SUM(I10:K10)</f>
        <v>565.2940000000001</v>
      </c>
      <c r="I10" s="63">
        <v>554.65200000000004</v>
      </c>
      <c r="J10" s="64">
        <v>10.641999999999999</v>
      </c>
      <c r="K10" s="65"/>
      <c r="L10" s="66">
        <f>SUM(M10:Z10)</f>
        <v>566.56500000000005</v>
      </c>
      <c r="M10" s="64"/>
      <c r="N10" s="64"/>
      <c r="O10" s="64"/>
      <c r="P10" s="64"/>
      <c r="Q10" s="64"/>
      <c r="R10" s="64"/>
      <c r="S10" s="64">
        <v>561.39300000000003</v>
      </c>
      <c r="T10" s="64"/>
      <c r="U10" s="64">
        <v>5.1719999999999997</v>
      </c>
      <c r="V10" s="64"/>
      <c r="W10" s="64"/>
      <c r="X10" s="64"/>
      <c r="Y10" s="64"/>
      <c r="Z10" s="65"/>
      <c r="AA10" s="66">
        <v>931.35768263999989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3420.10178056</v>
      </c>
    </row>
    <row r="11" spans="1:45" ht="12.75" customHeight="1">
      <c r="A11" s="17" t="s">
        <v>221</v>
      </c>
      <c r="B11" s="18"/>
      <c r="C11" s="19">
        <f>SUM(D11:G11)</f>
        <v>3.8204179199999997</v>
      </c>
      <c r="D11" s="24">
        <v>3.8204179199999997</v>
      </c>
      <c r="E11" s="25"/>
      <c r="F11" s="22"/>
      <c r="G11" s="22"/>
      <c r="H11" s="23">
        <f>SUM(I11:K11)</f>
        <v>7.9980000000000002</v>
      </c>
      <c r="I11" s="24">
        <v>7.9980000000000002</v>
      </c>
      <c r="J11" s="25"/>
      <c r="K11" s="22"/>
      <c r="L11" s="23">
        <f>SUM(M11:Z11)</f>
        <v>3.5819999999999999</v>
      </c>
      <c r="M11" s="25"/>
      <c r="N11" s="25"/>
      <c r="O11" s="25">
        <v>3.5819999999999999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30.306442319999999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45.706860239999997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30.013999999999999</v>
      </c>
      <c r="AP12" s="26"/>
      <c r="AQ12" s="29">
        <f t="shared" si="0"/>
        <v>30.013999999999999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187.85999999999999</v>
      </c>
      <c r="I13" s="24">
        <v>187.85999999999999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187.85999999999999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1939.1414</v>
      </c>
      <c r="M14" s="76">
        <v>1906.1263999999999</v>
      </c>
      <c r="N14" s="76">
        <v>33.015000000000001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7.911999999999999</v>
      </c>
      <c r="AP14" s="79"/>
      <c r="AQ14" s="82">
        <f t="shared" si="0"/>
        <v>1947.0534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161.25200000000001</v>
      </c>
      <c r="I15" s="85">
        <f t="shared" si="13"/>
        <v>0</v>
      </c>
      <c r="J15" s="86">
        <f t="shared" si="13"/>
        <v>0</v>
      </c>
      <c r="K15" s="87">
        <f t="shared" si="13"/>
        <v>161.25200000000001</v>
      </c>
      <c r="L15" s="88">
        <f t="shared" si="13"/>
        <v>1938.6503000000002</v>
      </c>
      <c r="M15" s="86">
        <f t="shared" si="13"/>
        <v>0</v>
      </c>
      <c r="N15" s="86">
        <f t="shared" si="13"/>
        <v>0</v>
      </c>
      <c r="O15" s="86">
        <f t="shared" si="13"/>
        <v>49.557200000000002</v>
      </c>
      <c r="P15" s="86">
        <f t="shared" si="13"/>
        <v>390.85499999999996</v>
      </c>
      <c r="Q15" s="86">
        <f t="shared" si="13"/>
        <v>0</v>
      </c>
      <c r="R15" s="86">
        <f t="shared" si="13"/>
        <v>0</v>
      </c>
      <c r="S15" s="86">
        <f t="shared" si="13"/>
        <v>670.71690000000001</v>
      </c>
      <c r="T15" s="86">
        <f t="shared" si="13"/>
        <v>31.5364</v>
      </c>
      <c r="U15" s="86">
        <f t="shared" si="13"/>
        <v>762.3528</v>
      </c>
      <c r="V15" s="86">
        <f t="shared" si="13"/>
        <v>0</v>
      </c>
      <c r="W15" s="86">
        <f t="shared" si="13"/>
        <v>33.631999999999998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1341.5139999999999</v>
      </c>
      <c r="AP15" s="89">
        <f t="shared" si="13"/>
        <v>0</v>
      </c>
      <c r="AQ15" s="91">
        <f t="shared" si="0"/>
        <v>3441.4162999999999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1302.6419999999998</v>
      </c>
      <c r="AP16" s="67"/>
      <c r="AQ16" s="92">
        <f>C16+H16+L16+AA16+AO16+AP16</f>
        <v>1302.6419999999998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17.63</v>
      </c>
      <c r="AP17" s="26"/>
      <c r="AQ17" s="29">
        <f>C17+H17+L17+AA17+AO17+AP17</f>
        <v>17.63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21.241999999999997</v>
      </c>
      <c r="AP18" s="26"/>
      <c r="AQ18" s="29">
        <f t="shared" si="0"/>
        <v>21.241999999999997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161.25200000000001</v>
      </c>
      <c r="I19" s="24"/>
      <c r="J19" s="25"/>
      <c r="K19" s="22">
        <v>161.25200000000001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161.25200000000001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1938.6503000000002</v>
      </c>
      <c r="M20" s="76"/>
      <c r="N20" s="76"/>
      <c r="O20" s="76">
        <v>49.557200000000002</v>
      </c>
      <c r="P20" s="76">
        <v>390.85499999999996</v>
      </c>
      <c r="Q20" s="76">
        <v>0</v>
      </c>
      <c r="R20" s="76">
        <v>0</v>
      </c>
      <c r="S20" s="76">
        <v>670.71690000000001</v>
      </c>
      <c r="T20" s="76">
        <v>31.5364</v>
      </c>
      <c r="U20" s="76">
        <v>762.3528</v>
      </c>
      <c r="V20" s="76"/>
      <c r="W20" s="76">
        <v>33.631999999999998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1938.6503000000002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-67.08</v>
      </c>
      <c r="AC21" s="101">
        <f t="shared" si="17"/>
        <v>-65.789999999999992</v>
      </c>
      <c r="AD21" s="97">
        <f t="shared" si="17"/>
        <v>-1.2899999999999998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67.08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-67.08</v>
      </c>
      <c r="AC22" s="68">
        <f>-AC2</f>
        <v>-65.789999999999992</v>
      </c>
      <c r="AD22" s="64">
        <f>-AD2</f>
        <v>-1.2899999999999998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67.08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192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5.3940000000000001</v>
      </c>
      <c r="I25" s="104">
        <v>5.3940000000000001</v>
      </c>
      <c r="J25" s="105"/>
      <c r="K25" s="104"/>
      <c r="L25" s="88">
        <f>SUM(O25:Z25)</f>
        <v>63.432600000000008</v>
      </c>
      <c r="M25" s="105"/>
      <c r="N25" s="105"/>
      <c r="O25" s="105">
        <v>45.975200000000001</v>
      </c>
      <c r="P25" s="105"/>
      <c r="Q25" s="105"/>
      <c r="R25" s="105"/>
      <c r="S25" s="105">
        <v>9.8490000000000002</v>
      </c>
      <c r="T25" s="105">
        <v>4.5052000000000003</v>
      </c>
      <c r="U25" s="105">
        <v>3.1032000000000002</v>
      </c>
      <c r="V25" s="105"/>
      <c r="W25" s="105"/>
      <c r="X25" s="105"/>
      <c r="Y25" s="105"/>
      <c r="Z25" s="104"/>
      <c r="AA25" s="88">
        <v>23.909133600000001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206.916</v>
      </c>
      <c r="AP25" s="89"/>
      <c r="AQ25" s="107">
        <f>C25+H25+L25+AA25+AB25+AN25+AO25+AP25</f>
        <v>299.6517336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495.38546567451317</v>
      </c>
      <c r="D26" s="108">
        <f t="shared" si="20"/>
        <v>358.44879239451325</v>
      </c>
      <c r="E26" s="46">
        <f t="shared" si="20"/>
        <v>116.10720000000001</v>
      </c>
      <c r="F26" s="46">
        <f t="shared" si="20"/>
        <v>0</v>
      </c>
      <c r="G26" s="46">
        <f t="shared" si="20"/>
        <v>20.829473279999995</v>
      </c>
      <c r="H26" s="47">
        <f t="shared" si="20"/>
        <v>612.23800000000006</v>
      </c>
      <c r="I26" s="108">
        <f t="shared" si="20"/>
        <v>-12.090000000000027</v>
      </c>
      <c r="J26" s="46">
        <f t="shared" si="20"/>
        <v>455.10200000000003</v>
      </c>
      <c r="K26" s="109">
        <f t="shared" si="20"/>
        <v>169.226</v>
      </c>
      <c r="L26" s="47">
        <f t="shared" si="20"/>
        <v>4481.3561183750007</v>
      </c>
      <c r="M26" s="46">
        <f t="shared" si="20"/>
        <v>0</v>
      </c>
      <c r="N26" s="46">
        <f t="shared" si="20"/>
        <v>5.3250000000000028</v>
      </c>
      <c r="O26" s="46">
        <f t="shared" si="20"/>
        <v>0</v>
      </c>
      <c r="P26" s="46">
        <f t="shared" si="20"/>
        <v>1008.5549999999998</v>
      </c>
      <c r="Q26" s="46">
        <f t="shared" si="20"/>
        <v>145.67280000000002</v>
      </c>
      <c r="R26" s="46">
        <f t="shared" si="20"/>
        <v>453.97229999999996</v>
      </c>
      <c r="S26" s="46">
        <f t="shared" si="20"/>
        <v>597.8343000000001</v>
      </c>
      <c r="T26" s="46">
        <f t="shared" si="20"/>
        <v>152.0505</v>
      </c>
      <c r="U26" s="46">
        <f t="shared" si="20"/>
        <v>1903.2959999999998</v>
      </c>
      <c r="V26" s="46">
        <f t="shared" si="20"/>
        <v>65.627418374999991</v>
      </c>
      <c r="W26" s="46">
        <f t="shared" si="20"/>
        <v>3.1529999999999987</v>
      </c>
      <c r="X26" s="46">
        <f t="shared" si="20"/>
        <v>105.3468</v>
      </c>
      <c r="Y26" s="46">
        <f t="shared" si="20"/>
        <v>3.1529999999999996</v>
      </c>
      <c r="Z26" s="109">
        <f t="shared" si="20"/>
        <v>37.369999999999997</v>
      </c>
      <c r="AA26" s="47">
        <f t="shared" si="20"/>
        <v>1175.7252259315203</v>
      </c>
      <c r="AB26" s="45">
        <f t="shared" si="20"/>
        <v>93.514079999999993</v>
      </c>
      <c r="AC26" s="110">
        <f t="shared" si="20"/>
        <v>0</v>
      </c>
      <c r="AD26" s="110">
        <f t="shared" si="20"/>
        <v>0</v>
      </c>
      <c r="AE26" s="110">
        <f t="shared" si="20"/>
        <v>89.741039999999998</v>
      </c>
      <c r="AF26" s="110">
        <f t="shared" si="20"/>
        <v>0</v>
      </c>
      <c r="AG26" s="110">
        <f t="shared" si="20"/>
        <v>0</v>
      </c>
      <c r="AH26" s="110">
        <f t="shared" si="20"/>
        <v>3.6297599999999997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1163.752</v>
      </c>
      <c r="AP26" s="45">
        <f t="shared" si="20"/>
        <v>0</v>
      </c>
      <c r="AQ26" s="48">
        <f>C26+H26+L26+AA26+AB26+AN26+AO26+AP26</f>
        <v>8021.9708899810339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145.8698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105.3468</v>
      </c>
      <c r="Y27" s="54">
        <f t="shared" si="23"/>
        <v>3.1529999999999996</v>
      </c>
      <c r="Z27" s="55">
        <f t="shared" si="23"/>
        <v>37.369999999999997</v>
      </c>
      <c r="AA27" s="56">
        <f t="shared" si="23"/>
        <v>411.34479671999998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557.21459671999992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145.8698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105.3468</v>
      </c>
      <c r="Y28" s="97">
        <f>Y26</f>
        <v>3.1529999999999996</v>
      </c>
      <c r="Z28" s="98">
        <f>Z26</f>
        <v>37.369999999999997</v>
      </c>
      <c r="AA28" s="115">
        <v>411.34479671999998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557.21459671999992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610.06178467801874</v>
      </c>
      <c r="D29" s="53">
        <f t="shared" si="25"/>
        <v>473.1251113980187</v>
      </c>
      <c r="E29" s="54">
        <f t="shared" si="25"/>
        <v>116.10720000000001</v>
      </c>
      <c r="F29" s="55">
        <f t="shared" si="25"/>
        <v>0</v>
      </c>
      <c r="G29" s="55">
        <f t="shared" si="25"/>
        <v>20.829473279999998</v>
      </c>
      <c r="H29" s="56">
        <f t="shared" si="25"/>
        <v>626.02968600000008</v>
      </c>
      <c r="I29" s="53">
        <f t="shared" si="25"/>
        <v>0</v>
      </c>
      <c r="J29" s="53">
        <f t="shared" si="25"/>
        <v>456.98</v>
      </c>
      <c r="K29" s="53">
        <f t="shared" si="25"/>
        <v>169.04968600000001</v>
      </c>
      <c r="L29" s="56">
        <f t="shared" si="25"/>
        <v>4332.3939931531868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1014.8893065283019</v>
      </c>
      <c r="Q29" s="54">
        <f t="shared" si="25"/>
        <v>141.45040000000003</v>
      </c>
      <c r="R29" s="54">
        <f t="shared" si="25"/>
        <v>460.2922942298847</v>
      </c>
      <c r="S29" s="54">
        <f t="shared" si="25"/>
        <v>609.65310000000011</v>
      </c>
      <c r="T29" s="54">
        <f t="shared" si="25"/>
        <v>148.42327402000001</v>
      </c>
      <c r="U29" s="54">
        <f t="shared" si="25"/>
        <v>1891.0072</v>
      </c>
      <c r="V29" s="54">
        <f t="shared" si="25"/>
        <v>65.627418374999991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763.82142935999991</v>
      </c>
      <c r="AB29" s="57">
        <f t="shared" si="25"/>
        <v>93.514079999999993</v>
      </c>
      <c r="AC29" s="58">
        <f t="shared" si="25"/>
        <v>0</v>
      </c>
      <c r="AD29" s="54">
        <f t="shared" si="25"/>
        <v>0</v>
      </c>
      <c r="AE29" s="54">
        <f t="shared" si="25"/>
        <v>89.741039999999998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3.6297599999999997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1165.5579999999998</v>
      </c>
      <c r="AP29" s="57">
        <f t="shared" si="25"/>
        <v>0</v>
      </c>
      <c r="AQ29" s="48">
        <f t="shared" si="25"/>
        <v>7591.3789731912057</v>
      </c>
    </row>
    <row r="30" spans="1:43" s="49" customFormat="1" ht="12.75" customHeight="1">
      <c r="A30" s="164" t="s">
        <v>43</v>
      </c>
      <c r="B30" s="117"/>
      <c r="C30" s="118">
        <f>SUM(C31:C44)</f>
        <v>133.97511139801873</v>
      </c>
      <c r="D30" s="120">
        <v>133.9751113980187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800.44597702060037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17.490017329570257</v>
      </c>
      <c r="R30" s="120">
        <f>SUM(R31:R44)</f>
        <v>0</v>
      </c>
      <c r="S30" s="120">
        <v>489.249075</v>
      </c>
      <c r="T30" s="120">
        <v>59.713807342704023</v>
      </c>
      <c r="U30" s="120">
        <v>186.61684084832612</v>
      </c>
      <c r="V30" s="120">
        <v>46.325236499999995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389.46040055999998</v>
      </c>
      <c r="AB30" s="123">
        <f t="shared" ref="AB30:AN30" si="31">SUM(AB31:AB44)</f>
        <v>60.177599999999991</v>
      </c>
      <c r="AC30" s="176">
        <f t="shared" si="31"/>
        <v>0</v>
      </c>
      <c r="AD30" s="120">
        <f t="shared" si="31"/>
        <v>0</v>
      </c>
      <c r="AE30" s="120">
        <f t="shared" si="31"/>
        <v>56.547839999999994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3.6297599999999997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434.64399999999995</v>
      </c>
      <c r="AP30" s="123">
        <f>SUM(AP31:AP44)</f>
        <v>0</v>
      </c>
      <c r="AQ30" s="59">
        <f t="shared" ref="AQ30" si="35">C30+H30+L30+AA30+AB30+AN30+AO30+AP30</f>
        <v>1818.703088978619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54.827273352335553</v>
      </c>
      <c r="M31" s="127"/>
      <c r="N31" s="127"/>
      <c r="O31" s="127"/>
      <c r="P31" s="127"/>
      <c r="Q31" s="127">
        <v>0.54289245229131144</v>
      </c>
      <c r="R31" s="127"/>
      <c r="S31" s="127">
        <v>16.004498234458733</v>
      </c>
      <c r="T31" s="127">
        <v>0.46508299262704811</v>
      </c>
      <c r="U31" s="127">
        <v>29.837335141633336</v>
      </c>
      <c r="V31" s="127">
        <v>7.977464531325122</v>
      </c>
      <c r="W31" s="127"/>
      <c r="X31" s="127"/>
      <c r="Y31" s="127"/>
      <c r="Z31" s="128"/>
      <c r="AA31" s="70">
        <v>23.739901040848203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24.971854145140494</v>
      </c>
      <c r="AP31" s="131"/>
      <c r="AQ31" s="71">
        <f t="shared" si="24"/>
        <v>103.53902853832426</v>
      </c>
    </row>
    <row r="32" spans="1:43" ht="12.75" customHeight="1">
      <c r="A32" s="166" t="s">
        <v>110</v>
      </c>
      <c r="B32" s="133" t="s">
        <v>15</v>
      </c>
      <c r="C32" s="19">
        <f t="shared" si="36"/>
        <v>34.299609806525858</v>
      </c>
      <c r="D32" s="127">
        <v>34.299609806525858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179.18748331900753</v>
      </c>
      <c r="M32" s="25"/>
      <c r="N32" s="25"/>
      <c r="O32" s="25"/>
      <c r="P32" s="127"/>
      <c r="Q32" s="127">
        <v>4.0526762791187805</v>
      </c>
      <c r="R32" s="25"/>
      <c r="S32" s="127">
        <v>119.47311125848077</v>
      </c>
      <c r="T32" s="127">
        <v>11.236561823269845</v>
      </c>
      <c r="U32" s="127">
        <v>29.908160465819563</v>
      </c>
      <c r="V32" s="127">
        <v>14.516973492318579</v>
      </c>
      <c r="W32" s="25"/>
      <c r="X32" s="25"/>
      <c r="Y32" s="25"/>
      <c r="Z32" s="22"/>
      <c r="AA32" s="28">
        <v>125.32673266564002</v>
      </c>
      <c r="AB32" s="26">
        <f t="shared" si="39"/>
        <v>3.6297599999999997</v>
      </c>
      <c r="AC32" s="27"/>
      <c r="AD32" s="25"/>
      <c r="AE32" s="25">
        <v>0</v>
      </c>
      <c r="AF32" s="25"/>
      <c r="AG32" s="127"/>
      <c r="AH32" s="127">
        <v>3.6297599999999997</v>
      </c>
      <c r="AI32" s="25"/>
      <c r="AJ32" s="25"/>
      <c r="AK32" s="25"/>
      <c r="AL32" s="25"/>
      <c r="AM32" s="229"/>
      <c r="AN32" s="212"/>
      <c r="AO32" s="130">
        <v>98.756933970587383</v>
      </c>
      <c r="AP32" s="26"/>
      <c r="AQ32" s="29">
        <f t="shared" si="24"/>
        <v>441.2005197617608</v>
      </c>
    </row>
    <row r="33" spans="1:43" ht="12.75" customHeight="1">
      <c r="A33" s="166" t="s">
        <v>16</v>
      </c>
      <c r="B33" s="133" t="s">
        <v>17</v>
      </c>
      <c r="C33" s="19">
        <f t="shared" si="36"/>
        <v>11.95567519251366</v>
      </c>
      <c r="D33" s="127">
        <v>11.95567519251366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26.108456832252724</v>
      </c>
      <c r="M33" s="25"/>
      <c r="N33" s="25"/>
      <c r="O33" s="25"/>
      <c r="P33" s="127"/>
      <c r="Q33" s="127">
        <v>0.26106512138617999</v>
      </c>
      <c r="R33" s="25"/>
      <c r="S33" s="127">
        <v>7.6962135993408092</v>
      </c>
      <c r="T33" s="127">
        <v>12.037718205151274</v>
      </c>
      <c r="U33" s="127">
        <v>6.1134599063744632</v>
      </c>
      <c r="V33" s="127">
        <v>0</v>
      </c>
      <c r="W33" s="25"/>
      <c r="X33" s="25"/>
      <c r="Y33" s="25"/>
      <c r="Z33" s="22"/>
      <c r="AA33" s="28">
        <v>0.99949341966260807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11.058973269212839</v>
      </c>
      <c r="AP33" s="26"/>
      <c r="AQ33" s="29">
        <f t="shared" si="24"/>
        <v>50.122598713641821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5.7736826604191229</v>
      </c>
      <c r="M34" s="25"/>
      <c r="N34" s="25"/>
      <c r="O34" s="25"/>
      <c r="P34" s="127"/>
      <c r="Q34" s="127">
        <v>0.15103893650694106</v>
      </c>
      <c r="R34" s="25"/>
      <c r="S34" s="127">
        <v>4.4526358442772365</v>
      </c>
      <c r="T34" s="127">
        <v>0.36510496074935783</v>
      </c>
      <c r="U34" s="127">
        <v>0.80490291888558785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56.547839999999994</v>
      </c>
      <c r="AC34" s="27"/>
      <c r="AD34" s="25"/>
      <c r="AE34" s="25">
        <v>56.547839999999994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18.431227393048189</v>
      </c>
      <c r="AP34" s="26"/>
      <c r="AQ34" s="29">
        <f t="shared" si="24"/>
        <v>80.752750053467309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7.1787197756213494</v>
      </c>
      <c r="M35" s="25"/>
      <c r="N35" s="25"/>
      <c r="O35" s="25"/>
      <c r="P35" s="127"/>
      <c r="Q35" s="127">
        <v>6.31660445139096E-2</v>
      </c>
      <c r="R35" s="25"/>
      <c r="S35" s="127">
        <v>1.8621383363019124</v>
      </c>
      <c r="T35" s="127">
        <v>1.3276544027249376E-2</v>
      </c>
      <c r="U35" s="127">
        <v>5.240138850778278</v>
      </c>
      <c r="V35" s="127">
        <v>0</v>
      </c>
      <c r="W35" s="25"/>
      <c r="X35" s="25"/>
      <c r="Y35" s="25"/>
      <c r="Z35" s="22"/>
      <c r="AA35" s="28">
        <v>8.6609834266823444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17.157293545949816</v>
      </c>
      <c r="AP35" s="26"/>
      <c r="AQ35" s="29">
        <f t="shared" si="24"/>
        <v>32.996996748253508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49.301858160298764</v>
      </c>
      <c r="M36" s="25"/>
      <c r="N36" s="25"/>
      <c r="O36" s="25"/>
      <c r="P36" s="127"/>
      <c r="Q36" s="127">
        <v>1.1882953274484742</v>
      </c>
      <c r="R36" s="25"/>
      <c r="S36" s="127">
        <v>35.03100916193938</v>
      </c>
      <c r="T36" s="127">
        <v>3.7165303498095086</v>
      </c>
      <c r="U36" s="127">
        <v>9.3660233211014035</v>
      </c>
      <c r="V36" s="127">
        <v>0</v>
      </c>
      <c r="W36" s="25"/>
      <c r="X36" s="25"/>
      <c r="Y36" s="25"/>
      <c r="Z36" s="22"/>
      <c r="AA36" s="130">
        <v>80.631550154045982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72.576147770931328</v>
      </c>
      <c r="AP36" s="26"/>
      <c r="AQ36" s="29">
        <f t="shared" si="24"/>
        <v>202.50955608527607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10.315631920265979</v>
      </c>
      <c r="M37" s="25"/>
      <c r="N37" s="25"/>
      <c r="O37" s="25"/>
      <c r="P37" s="127"/>
      <c r="Q37" s="127">
        <v>8.731931337703279E-2</v>
      </c>
      <c r="R37" s="25"/>
      <c r="S37" s="127">
        <v>2.5741779810690439</v>
      </c>
      <c r="T37" s="127">
        <v>1.5888787879481368</v>
      </c>
      <c r="U37" s="127">
        <v>6.0652558378717654</v>
      </c>
      <c r="V37" s="127">
        <v>0</v>
      </c>
      <c r="W37" s="25"/>
      <c r="X37" s="25"/>
      <c r="Y37" s="25"/>
      <c r="Z37" s="22"/>
      <c r="AA37" s="28">
        <v>3.8583429846813546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20.749574484115389</v>
      </c>
      <c r="AP37" s="26"/>
      <c r="AQ37" s="29">
        <f t="shared" si="24"/>
        <v>34.923549389062721</v>
      </c>
    </row>
    <row r="38" spans="1:43" ht="12.75" customHeight="1">
      <c r="A38" s="166" t="s">
        <v>26</v>
      </c>
      <c r="B38" s="133" t="s">
        <v>27</v>
      </c>
      <c r="C38" s="19">
        <f t="shared" si="36"/>
        <v>82.72463109723914</v>
      </c>
      <c r="D38" s="127">
        <v>82.72463109723914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48.765398308659883</v>
      </c>
      <c r="M38" s="25"/>
      <c r="N38" s="25"/>
      <c r="O38" s="25"/>
      <c r="P38" s="127"/>
      <c r="Q38" s="127">
        <v>0.5839926557289824</v>
      </c>
      <c r="R38" s="25"/>
      <c r="S38" s="127">
        <v>17.216134407660004</v>
      </c>
      <c r="T38" s="127">
        <v>4.8860454952089096</v>
      </c>
      <c r="U38" s="127">
        <v>13.984569177912958</v>
      </c>
      <c r="V38" s="127">
        <v>12.094656572149029</v>
      </c>
      <c r="W38" s="25"/>
      <c r="X38" s="25"/>
      <c r="Y38" s="25"/>
      <c r="Z38" s="22"/>
      <c r="AA38" s="28">
        <v>52.622113369705751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31.87935412522166</v>
      </c>
      <c r="AP38" s="26"/>
      <c r="AQ38" s="29">
        <f t="shared" si="24"/>
        <v>215.99149690082641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297.66748477826548</v>
      </c>
      <c r="M39" s="25"/>
      <c r="N39" s="25"/>
      <c r="O39" s="25"/>
      <c r="P39" s="127"/>
      <c r="Q39" s="127">
        <v>9.2933601170458697</v>
      </c>
      <c r="R39" s="25"/>
      <c r="S39" s="127">
        <v>273.96874824415426</v>
      </c>
      <c r="T39" s="127">
        <v>8.4358197836661937</v>
      </c>
      <c r="U39" s="127">
        <v>5.9123414380512322</v>
      </c>
      <c r="V39" s="127">
        <v>5.7215195347879805E-2</v>
      </c>
      <c r="W39" s="25"/>
      <c r="X39" s="25"/>
      <c r="Y39" s="25"/>
      <c r="Z39" s="22"/>
      <c r="AA39" s="28">
        <v>18.737474158301563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28.926652625613748</v>
      </c>
      <c r="AP39" s="26"/>
      <c r="AQ39" s="29">
        <f t="shared" si="24"/>
        <v>345.3316115621808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23.388705821608305</v>
      </c>
      <c r="M40" s="25"/>
      <c r="N40" s="25"/>
      <c r="O40" s="25"/>
      <c r="P40" s="127"/>
      <c r="Q40" s="127">
        <v>7.3210106442278849E-2</v>
      </c>
      <c r="R40" s="25"/>
      <c r="S40" s="127">
        <v>2.1582378136862888</v>
      </c>
      <c r="T40" s="127">
        <v>5.7088020872420708</v>
      </c>
      <c r="U40" s="127">
        <v>3.7695291053782838</v>
      </c>
      <c r="V40" s="127">
        <v>11.678926708859381</v>
      </c>
      <c r="W40" s="25"/>
      <c r="X40" s="25"/>
      <c r="Y40" s="25"/>
      <c r="Z40" s="22"/>
      <c r="AA40" s="28">
        <v>2.9981049681140179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11.065036283534718</v>
      </c>
      <c r="AP40" s="26"/>
      <c r="AQ40" s="29">
        <f t="shared" si="24"/>
        <v>37.451847073257042</v>
      </c>
    </row>
    <row r="41" spans="1:43" ht="12.75" customHeight="1">
      <c r="A41" s="166" t="s">
        <v>32</v>
      </c>
      <c r="B41" s="133" t="s">
        <v>33</v>
      </c>
      <c r="C41" s="305">
        <f t="shared" si="36"/>
        <v>4.9951953017400683</v>
      </c>
      <c r="D41" s="304">
        <v>4.9951953017400683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45.106118630069616</v>
      </c>
      <c r="M41" s="25"/>
      <c r="N41" s="25"/>
      <c r="O41" s="25"/>
      <c r="P41" s="127"/>
      <c r="Q41" s="127">
        <v>0.17584575482882867</v>
      </c>
      <c r="R41" s="25"/>
      <c r="S41" s="127">
        <v>5.1839421616878738</v>
      </c>
      <c r="T41" s="127">
        <v>8.9542103207880714</v>
      </c>
      <c r="U41" s="127">
        <v>30.79212039276484</v>
      </c>
      <c r="V41" s="127">
        <v>0</v>
      </c>
      <c r="W41" s="25"/>
      <c r="X41" s="25"/>
      <c r="Y41" s="25"/>
      <c r="Z41" s="22"/>
      <c r="AA41" s="130">
        <v>14.960342342686744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63.672221027571887</v>
      </c>
      <c r="AP41" s="26"/>
      <c r="AQ41" s="29">
        <f t="shared" si="24"/>
        <v>128.73387730206832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3.8760016128764598</v>
      </c>
      <c r="M42" s="25"/>
      <c r="N42" s="25"/>
      <c r="O42" s="25"/>
      <c r="P42" s="127"/>
      <c r="Q42" s="127">
        <v>4.5374215343699793E-2</v>
      </c>
      <c r="R42" s="25"/>
      <c r="S42" s="127">
        <v>1.3376342704586464</v>
      </c>
      <c r="T42" s="127">
        <v>1.0665471688586381</v>
      </c>
      <c r="U42" s="127">
        <v>1.4264459582154756</v>
      </c>
      <c r="V42" s="127">
        <v>0</v>
      </c>
      <c r="W42" s="25"/>
      <c r="X42" s="25"/>
      <c r="Y42" s="25"/>
      <c r="Z42" s="22"/>
      <c r="AA42" s="194">
        <v>0.82642971628648298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6.4426724964046578</v>
      </c>
      <c r="AP42" s="26"/>
      <c r="AQ42" s="29">
        <f t="shared" si="24"/>
        <v>11.145103825567601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5.1594961088957003</v>
      </c>
      <c r="M43" s="25"/>
      <c r="N43" s="25"/>
      <c r="O43" s="25"/>
      <c r="P43" s="25"/>
      <c r="Q43" s="25">
        <v>7.76997819888776E-2</v>
      </c>
      <c r="R43" s="25"/>
      <c r="S43" s="25">
        <v>2.2905936864849687</v>
      </c>
      <c r="T43" s="25">
        <v>0.77222967885916982</v>
      </c>
      <c r="U43" s="25">
        <v>0.96797296156268242</v>
      </c>
      <c r="V43" s="25">
        <v>0</v>
      </c>
      <c r="W43" s="25">
        <v>1.0510000000000019</v>
      </c>
      <c r="X43" s="25"/>
      <c r="Y43" s="25"/>
      <c r="Z43" s="22"/>
      <c r="AA43" s="28">
        <v>56.098932313344875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13.997545193013629</v>
      </c>
      <c r="AP43" s="26"/>
      <c r="AQ43" s="29">
        <f t="shared" si="24"/>
        <v>75.255973615254206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43.789665740023935</v>
      </c>
      <c r="M44" s="76"/>
      <c r="N44" s="76"/>
      <c r="O44" s="76"/>
      <c r="P44" s="76"/>
      <c r="Q44" s="76">
        <v>0.89408122354908981</v>
      </c>
      <c r="R44" s="76"/>
      <c r="S44" s="76">
        <v>0</v>
      </c>
      <c r="T44" s="76">
        <v>0.46699914449856111</v>
      </c>
      <c r="U44" s="76">
        <v>42.428585371976283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14.95851366965424</v>
      </c>
      <c r="AP44" s="79"/>
      <c r="AQ44" s="82">
        <f>C44+H44+L44+AA44+AB44+AN44+AO44+AP44</f>
        <v>58.748179409678173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2298.0434747781865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1014.8893065283019</v>
      </c>
      <c r="Q45" s="307">
        <f t="shared" si="40"/>
        <v>0</v>
      </c>
      <c r="R45" s="307">
        <f t="shared" si="40"/>
        <v>460.2922942298847</v>
      </c>
      <c r="S45" s="307">
        <f t="shared" si="40"/>
        <v>20.6829</v>
      </c>
      <c r="T45" s="307">
        <f t="shared" si="40"/>
        <v>7.6357740199999986</v>
      </c>
      <c r="U45" s="307">
        <f>SUM(U46:U55)</f>
        <v>794.54319999999996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1.5479999999999998</v>
      </c>
      <c r="AP45" s="311">
        <f t="shared" si="40"/>
        <v>0</v>
      </c>
      <c r="AQ45" s="314">
        <f t="shared" si="24"/>
        <v>2299.5914747781862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352.57400000000001</v>
      </c>
      <c r="M46" s="64"/>
      <c r="N46" s="64"/>
      <c r="O46" s="64"/>
      <c r="P46" s="64"/>
      <c r="Q46" s="64"/>
      <c r="R46" s="64"/>
      <c r="S46" s="64"/>
      <c r="T46" s="64"/>
      <c r="U46" s="64">
        <v>352.57400000000001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352.57400000000001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1054.0339721141147</v>
      </c>
      <c r="M48" s="25"/>
      <c r="N48" s="25"/>
      <c r="O48" s="25"/>
      <c r="P48" s="25">
        <v>858.77372093358713</v>
      </c>
      <c r="Q48" s="25"/>
      <c r="R48" s="25"/>
      <c r="S48" s="25"/>
      <c r="T48" s="25">
        <v>7.6357740199999986</v>
      </c>
      <c r="U48" s="25">
        <v>187.62447716052765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1054.0339721141147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58.718686075949364</v>
      </c>
      <c r="M49" s="25"/>
      <c r="N49" s="25"/>
      <c r="O49" s="25"/>
      <c r="P49" s="25">
        <v>5.6783999999999999</v>
      </c>
      <c r="Q49" s="25"/>
      <c r="R49" s="25"/>
      <c r="S49" s="25"/>
      <c r="T49" s="25"/>
      <c r="U49" s="25">
        <v>53.040286075949368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58.718686075949364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41.5</v>
      </c>
      <c r="M50" s="25"/>
      <c r="N50" s="25"/>
      <c r="O50" s="25"/>
      <c r="P50" s="25"/>
      <c r="Q50" s="25"/>
      <c r="R50" s="135"/>
      <c r="S50" s="25"/>
      <c r="T50" s="25"/>
      <c r="U50" s="25">
        <v>41.5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1.5479999999999998</v>
      </c>
      <c r="AP50" s="26"/>
      <c r="AQ50" s="29">
        <f t="shared" si="24"/>
        <v>43.048000000000002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12.426960812264618</v>
      </c>
      <c r="M51" s="25"/>
      <c r="N51" s="25"/>
      <c r="O51" s="25"/>
      <c r="P51" s="25">
        <v>0.85682264150943399</v>
      </c>
      <c r="Q51" s="22"/>
      <c r="R51" s="25">
        <v>11.570138170755184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12.426960812264618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448.72215605912953</v>
      </c>
      <c r="M52" s="135"/>
      <c r="N52" s="135"/>
      <c r="O52" s="135"/>
      <c r="P52" s="127"/>
      <c r="Q52" s="127"/>
      <c r="R52" s="135">
        <v>448.72215605912953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448.72215605912953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0</v>
      </c>
      <c r="M53" s="135"/>
      <c r="N53" s="135"/>
      <c r="O53" s="135"/>
      <c r="P53" s="105">
        <v>0</v>
      </c>
      <c r="Q53" s="105"/>
      <c r="R53" s="135"/>
      <c r="S53" s="127"/>
      <c r="T53" s="135"/>
      <c r="U53" s="135">
        <v>0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0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8.2751999999999999</v>
      </c>
      <c r="M54" s="135"/>
      <c r="N54" s="135"/>
      <c r="O54" s="135"/>
      <c r="P54" s="105"/>
      <c r="Q54" s="105"/>
      <c r="R54" s="135"/>
      <c r="S54" s="127"/>
      <c r="T54" s="135"/>
      <c r="U54" s="135">
        <v>8.2751999999999999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8.2751999999999999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321.79249971672823</v>
      </c>
      <c r="M55" s="76"/>
      <c r="N55" s="76"/>
      <c r="O55" s="76"/>
      <c r="P55" s="76">
        <v>149.58036295320525</v>
      </c>
      <c r="Q55" s="76"/>
      <c r="R55" s="76"/>
      <c r="S55" s="25">
        <v>20.6829</v>
      </c>
      <c r="T55" s="76"/>
      <c r="U55" s="76">
        <v>151.52923676352296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321.79249971672823</v>
      </c>
    </row>
    <row r="56" spans="1:43" s="49" customFormat="1" ht="12.75" customHeight="1">
      <c r="A56" s="168" t="s">
        <v>40</v>
      </c>
      <c r="B56" s="152"/>
      <c r="C56" s="142">
        <f t="shared" si="45"/>
        <v>476.08667328000001</v>
      </c>
      <c r="D56" s="146">
        <v>339.15000000000003</v>
      </c>
      <c r="E56" s="22">
        <v>116.10720000000001</v>
      </c>
      <c r="F56" s="144"/>
      <c r="G56" s="144">
        <v>20.829473279999998</v>
      </c>
      <c r="H56" s="145">
        <f t="shared" si="46"/>
        <v>611.89479900000003</v>
      </c>
      <c r="I56" s="146"/>
      <c r="J56" s="143">
        <v>452.28500000000003</v>
      </c>
      <c r="K56" s="144">
        <v>159.60979900000001</v>
      </c>
      <c r="L56" s="145">
        <f t="shared" si="47"/>
        <v>468.37588321674275</v>
      </c>
      <c r="M56" s="143"/>
      <c r="N56" s="143"/>
      <c r="O56" s="143"/>
      <c r="P56" s="143">
        <v>0</v>
      </c>
      <c r="Q56" s="143">
        <v>123.18992428261043</v>
      </c>
      <c r="R56" s="143"/>
      <c r="S56" s="143">
        <v>0</v>
      </c>
      <c r="T56" s="143">
        <v>64.184836505041616</v>
      </c>
      <c r="U56" s="143">
        <v>261.69894055409071</v>
      </c>
      <c r="V56" s="143">
        <v>19.302181874999999</v>
      </c>
      <c r="W56" s="143"/>
      <c r="X56" s="143"/>
      <c r="Y56" s="143"/>
      <c r="Z56" s="144"/>
      <c r="AA56" s="145">
        <v>216.73306511999999</v>
      </c>
      <c r="AB56" s="147">
        <f t="shared" si="48"/>
        <v>33.288719999999998</v>
      </c>
      <c r="AC56" s="177"/>
      <c r="AD56" s="143"/>
      <c r="AE56" s="143">
        <v>33.193199999999997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402.99599999999998</v>
      </c>
      <c r="AP56" s="147"/>
      <c r="AQ56" s="91">
        <f t="shared" si="24"/>
        <v>2209.375140616743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14.134887000000001</v>
      </c>
      <c r="I57" s="146">
        <f t="shared" si="49"/>
        <v>0</v>
      </c>
      <c r="J57" s="146">
        <f t="shared" si="49"/>
        <v>4.6950000000000003</v>
      </c>
      <c r="K57" s="146">
        <f t="shared" si="49"/>
        <v>9.4398870000000006</v>
      </c>
      <c r="L57" s="145">
        <f t="shared" si="49"/>
        <v>501.47551324861035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0.77045838781932585</v>
      </c>
      <c r="R57" s="143">
        <f t="shared" si="49"/>
        <v>0</v>
      </c>
      <c r="S57" s="143">
        <f t="shared" si="49"/>
        <v>99.721125000000015</v>
      </c>
      <c r="T57" s="143">
        <f t="shared" si="49"/>
        <v>16.888856152254387</v>
      </c>
      <c r="U57" s="143">
        <f t="shared" si="49"/>
        <v>384.09507370853657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157.62796367999999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285.34800000000001</v>
      </c>
      <c r="AP57" s="147">
        <f t="shared" si="49"/>
        <v>0</v>
      </c>
      <c r="AQ57" s="148">
        <f t="shared" si="24"/>
        <v>958.63412392861051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273.60249055153753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0.36914984214809621</v>
      </c>
      <c r="R58" s="143">
        <f t="shared" si="54"/>
        <v>0</v>
      </c>
      <c r="S58" s="143">
        <v>9.7287248878237822</v>
      </c>
      <c r="T58" s="143">
        <v>12.653011701422876</v>
      </c>
      <c r="U58" s="143">
        <v>250.85160412014275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69.075995631131647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204.5680722400233</v>
      </c>
      <c r="AP58" s="147">
        <f t="shared" ref="AP58" si="57">SUM(AP59:AP64)</f>
        <v>0</v>
      </c>
      <c r="AQ58" s="148">
        <f t="shared" si="24"/>
        <v>547.29431842269241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14.134887000000001</v>
      </c>
      <c r="I65" s="146"/>
      <c r="J65" s="146">
        <v>4.6950000000000003</v>
      </c>
      <c r="K65" s="146">
        <v>9.4398870000000006</v>
      </c>
      <c r="L65" s="78">
        <f>SUM(M65:Z65)</f>
        <v>227.87302269707283</v>
      </c>
      <c r="M65" s="76"/>
      <c r="N65" s="76"/>
      <c r="O65" s="76"/>
      <c r="P65" s="76"/>
      <c r="Q65" s="76">
        <v>0.4013085456712297</v>
      </c>
      <c r="R65" s="76"/>
      <c r="S65" s="143">
        <v>89.992400112176227</v>
      </c>
      <c r="T65" s="143">
        <v>4.2358444508315118</v>
      </c>
      <c r="U65" s="143">
        <v>133.24346958839385</v>
      </c>
      <c r="V65" s="76">
        <f>SUM(V66:V69)</f>
        <v>0</v>
      </c>
      <c r="W65" s="76"/>
      <c r="X65" s="76"/>
      <c r="Y65" s="76"/>
      <c r="Z65" s="77"/>
      <c r="AA65" s="145">
        <v>88.55196804886836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80.779927759976701</v>
      </c>
      <c r="AP65" s="79"/>
      <c r="AQ65" s="340">
        <f t="shared" si="24"/>
        <v>411.33980550591792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227.56799999999998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227.56799999999998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41.021999999999998</v>
      </c>
      <c r="AP70" s="100"/>
      <c r="AQ70" s="91">
        <f t="shared" si="24"/>
        <v>268.58999999999997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36.485144889046538</v>
      </c>
      <c r="M71" s="76"/>
      <c r="N71" s="76"/>
      <c r="O71" s="76"/>
      <c r="P71" s="76"/>
      <c r="Q71" s="76"/>
      <c r="R71" s="76"/>
      <c r="S71" s="76"/>
      <c r="T71" s="76"/>
      <c r="U71" s="76">
        <v>36.485144889046538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36.485144889046538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-114.67631900350557</v>
      </c>
      <c r="D72" s="108">
        <f t="shared" si="58"/>
        <v>-114.67631900350545</v>
      </c>
      <c r="E72" s="46">
        <f t="shared" si="58"/>
        <v>0</v>
      </c>
      <c r="F72" s="109">
        <f t="shared" si="58"/>
        <v>0</v>
      </c>
      <c r="G72" s="109">
        <f t="shared" si="58"/>
        <v>0</v>
      </c>
      <c r="H72" s="47">
        <f t="shared" si="58"/>
        <v>-13.791686000000027</v>
      </c>
      <c r="I72" s="108">
        <f t="shared" si="58"/>
        <v>-12.090000000000027</v>
      </c>
      <c r="J72" s="46">
        <f t="shared" si="58"/>
        <v>-1.8779999999999859</v>
      </c>
      <c r="K72" s="109">
        <f t="shared" si="58"/>
        <v>0.17631399999999076</v>
      </c>
      <c r="L72" s="47">
        <f t="shared" si="58"/>
        <v>3.0923252218135531</v>
      </c>
      <c r="M72" s="46">
        <f t="shared" si="58"/>
        <v>0</v>
      </c>
      <c r="N72" s="46">
        <f t="shared" ref="N72" si="59">N26-N27-N29</f>
        <v>5.3250000000000028</v>
      </c>
      <c r="O72" s="46">
        <f t="shared" si="58"/>
        <v>0</v>
      </c>
      <c r="P72" s="46">
        <f t="shared" si="58"/>
        <v>-6.3343065283020223</v>
      </c>
      <c r="Q72" s="46">
        <f t="shared" si="58"/>
        <v>4.2223999999999933</v>
      </c>
      <c r="R72" s="46">
        <f t="shared" si="58"/>
        <v>-6.3199942298847418</v>
      </c>
      <c r="S72" s="46">
        <f t="shared" si="58"/>
        <v>-11.81880000000001</v>
      </c>
      <c r="T72" s="46">
        <f t="shared" si="58"/>
        <v>3.6272259799999915</v>
      </c>
      <c r="U72" s="46">
        <f t="shared" si="58"/>
        <v>12.28879999999981</v>
      </c>
      <c r="V72" s="46">
        <f t="shared" si="58"/>
        <v>0</v>
      </c>
      <c r="W72" s="46">
        <f t="shared" si="58"/>
        <v>2.1019999999999968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0.55899985152041154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-1.8059999999998126</v>
      </c>
      <c r="AP72" s="45">
        <f t="shared" si="58"/>
        <v>0</v>
      </c>
      <c r="AQ72" s="48">
        <f t="shared" si="24"/>
        <v>-126.62267993017144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-1.2046748573112165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5"/>
  <dimension ref="A1:AS76"/>
  <sheetViews>
    <sheetView zoomScale="80" zoomScaleNormal="80" workbookViewId="0">
      <pane xSplit="2" ySplit="1" topLeftCell="C20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62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9</v>
      </c>
    </row>
    <row r="2" spans="1:45" ht="12.75" customHeight="1">
      <c r="A2" s="3" t="s">
        <v>65</v>
      </c>
      <c r="B2" s="4"/>
      <c r="C2" s="5">
        <f>SUM(D2:G2)</f>
        <v>0.62407992000000001</v>
      </c>
      <c r="D2" s="6">
        <v>0.62407992000000001</v>
      </c>
      <c r="E2" s="7"/>
      <c r="F2" s="8"/>
      <c r="G2" s="8"/>
      <c r="H2" s="9">
        <f>SUM(I2:K2)</f>
        <v>1020.6510000000001</v>
      </c>
      <c r="I2" s="10">
        <v>508.89600000000002</v>
      </c>
      <c r="J2" s="11">
        <v>511.755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1902.3920339952001</v>
      </c>
      <c r="AB2" s="13">
        <f>SUM(AC2:AM2)</f>
        <v>162.48672000000002</v>
      </c>
      <c r="AC2" s="14">
        <v>70.262</v>
      </c>
      <c r="AD2" s="11">
        <v>0.42999999999999994</v>
      </c>
      <c r="AE2" s="11">
        <v>88.857479999999995</v>
      </c>
      <c r="AF2" s="11">
        <v>0</v>
      </c>
      <c r="AG2" s="11">
        <v>0</v>
      </c>
      <c r="AH2" s="11">
        <v>2.7939599999999998</v>
      </c>
      <c r="AI2" s="11">
        <v>0</v>
      </c>
      <c r="AJ2" s="11">
        <v>0</v>
      </c>
      <c r="AK2" s="11">
        <v>0</v>
      </c>
      <c r="AL2" s="11">
        <v>9.5519999999999994E-2</v>
      </c>
      <c r="AM2" s="214">
        <v>4.7759999999999997E-2</v>
      </c>
      <c r="AN2" s="211">
        <v>0</v>
      </c>
      <c r="AO2" s="15"/>
      <c r="AP2" s="13"/>
      <c r="AQ2" s="16">
        <f>C2+H2+L2+AA2+AB2+AN2+AO2+AP2</f>
        <v>3086.1538339152003</v>
      </c>
    </row>
    <row r="3" spans="1:45" ht="12.75" customHeight="1">
      <c r="A3" s="17" t="s">
        <v>1</v>
      </c>
      <c r="B3" s="18"/>
      <c r="C3" s="19">
        <f>SUM(D3:G3)</f>
        <v>1969.5435699168952</v>
      </c>
      <c r="D3" s="20">
        <v>1812.6087755168951</v>
      </c>
      <c r="E3" s="22">
        <v>129.01000000000002</v>
      </c>
      <c r="F3" s="22"/>
      <c r="G3" s="22">
        <v>27.9247944</v>
      </c>
      <c r="H3" s="23">
        <f>SUM(I3:K3)</f>
        <v>0</v>
      </c>
      <c r="I3" s="24"/>
      <c r="J3" s="25"/>
      <c r="K3" s="22"/>
      <c r="L3" s="23">
        <f>SUM(M3:Z3)</f>
        <v>5666.7056038500004</v>
      </c>
      <c r="M3" s="24">
        <v>2047.2451999999998</v>
      </c>
      <c r="N3" s="24">
        <v>2.13</v>
      </c>
      <c r="O3" s="25">
        <v>0</v>
      </c>
      <c r="P3" s="25">
        <v>632.61</v>
      </c>
      <c r="Q3" s="25">
        <v>128.78320000000002</v>
      </c>
      <c r="R3" s="25">
        <v>328.62959999999998</v>
      </c>
      <c r="S3" s="25">
        <v>892.31939999999997</v>
      </c>
      <c r="T3" s="25">
        <v>114.88260000000001</v>
      </c>
      <c r="U3" s="25">
        <v>1266.1056000000001</v>
      </c>
      <c r="V3" s="25">
        <v>72.576203849999999</v>
      </c>
      <c r="W3" s="25">
        <v>0</v>
      </c>
      <c r="X3" s="25">
        <v>136.86079999999998</v>
      </c>
      <c r="Y3" s="25">
        <v>3.1529999999999996</v>
      </c>
      <c r="Z3" s="22">
        <v>41.410000000000004</v>
      </c>
      <c r="AA3" s="23">
        <v>0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0</v>
      </c>
      <c r="AP3" s="26"/>
      <c r="AQ3" s="29">
        <f t="shared" ref="AQ3:AQ20" si="0">C3+H3+L3+AA3+AB3+AN3+AO3+AP3</f>
        <v>7636.2491737668952</v>
      </c>
    </row>
    <row r="4" spans="1:45" ht="12.75" customHeight="1">
      <c r="A4" s="17" t="s">
        <v>2</v>
      </c>
      <c r="B4" s="18"/>
      <c r="C4" s="19">
        <f>SUM(D4:G4)</f>
        <v>21.0889056</v>
      </c>
      <c r="D4" s="20">
        <v>18.722397600000001</v>
      </c>
      <c r="E4" s="21">
        <v>0</v>
      </c>
      <c r="F4" s="22"/>
      <c r="G4" s="22">
        <v>2.3665080000000001</v>
      </c>
      <c r="H4" s="23">
        <f>SUM(I4:K4)</f>
        <v>4.43</v>
      </c>
      <c r="I4" s="24"/>
      <c r="J4" s="25"/>
      <c r="K4" s="22">
        <v>4.43</v>
      </c>
      <c r="L4" s="23">
        <f>SUM(M4:Z4)</f>
        <v>815.31309999999985</v>
      </c>
      <c r="M4" s="24">
        <v>0</v>
      </c>
      <c r="N4" s="24">
        <v>0</v>
      </c>
      <c r="O4" s="25"/>
      <c r="P4" s="25">
        <v>19.169999999999998</v>
      </c>
      <c r="Q4" s="25">
        <v>0</v>
      </c>
      <c r="R4" s="25">
        <v>0</v>
      </c>
      <c r="S4" s="25">
        <v>608.66819999999996</v>
      </c>
      <c r="T4" s="25">
        <v>7.8841000000000001</v>
      </c>
      <c r="U4" s="25">
        <v>136.54079999999999</v>
      </c>
      <c r="V4" s="25">
        <v>0</v>
      </c>
      <c r="W4" s="25">
        <v>42.04</v>
      </c>
      <c r="X4" s="25">
        <v>0</v>
      </c>
      <c r="Y4" s="25">
        <v>0</v>
      </c>
      <c r="Z4" s="22">
        <v>1.01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840.83200559999989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16.9908</v>
      </c>
      <c r="M5" s="24"/>
      <c r="N5" s="24"/>
      <c r="O5" s="25"/>
      <c r="P5" s="25"/>
      <c r="Q5" s="25"/>
      <c r="R5" s="25"/>
      <c r="S5" s="25">
        <v>11.8188</v>
      </c>
      <c r="T5" s="25"/>
      <c r="U5" s="25">
        <v>5.1719999999999997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16.9908</v>
      </c>
    </row>
    <row r="6" spans="1:45" ht="12.75" customHeight="1" thickBot="1">
      <c r="A6" s="30" t="s">
        <v>4</v>
      </c>
      <c r="B6" s="31"/>
      <c r="C6" s="19">
        <f>SUM(D6:G6)</f>
        <v>-73.091150162167949</v>
      </c>
      <c r="D6" s="32">
        <v>-73.091150162167949</v>
      </c>
      <c r="E6" s="22">
        <v>0</v>
      </c>
      <c r="F6" s="33"/>
      <c r="G6" s="33">
        <v>0</v>
      </c>
      <c r="H6" s="34">
        <f>SUM(I6:K6)</f>
        <v>270.88799999999998</v>
      </c>
      <c r="I6" s="35">
        <v>294.81</v>
      </c>
      <c r="J6" s="35">
        <v>0</v>
      </c>
      <c r="K6" s="33">
        <v>-23.922000000000001</v>
      </c>
      <c r="L6" s="34">
        <f>SUM(M6:Z6)</f>
        <v>271.18619999999999</v>
      </c>
      <c r="M6" s="24">
        <v>-24.542400000000001</v>
      </c>
      <c r="N6" s="24">
        <v>-2.13</v>
      </c>
      <c r="O6" s="25"/>
      <c r="P6" s="25">
        <v>35.144999999999996</v>
      </c>
      <c r="Q6" s="25">
        <v>3.1668000000000003</v>
      </c>
      <c r="R6" s="25">
        <v>-8.4263999999999992</v>
      </c>
      <c r="S6" s="25">
        <v>247.2099</v>
      </c>
      <c r="T6" s="25">
        <v>1.1263000000000001</v>
      </c>
      <c r="U6" s="25">
        <v>20.687999999999999</v>
      </c>
      <c r="V6" s="25">
        <v>0</v>
      </c>
      <c r="W6" s="25">
        <v>-1.0509999999999999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468.98304983783203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1875.9875940747272</v>
      </c>
      <c r="D7" s="57">
        <f t="shared" si="1"/>
        <v>1721.4193076747272</v>
      </c>
      <c r="E7" s="54">
        <f t="shared" si="1"/>
        <v>129.01000000000002</v>
      </c>
      <c r="F7" s="54">
        <f t="shared" si="1"/>
        <v>0</v>
      </c>
      <c r="G7" s="54">
        <f t="shared" si="1"/>
        <v>25.5582864</v>
      </c>
      <c r="H7" s="56">
        <f t="shared" si="1"/>
        <v>1287.1090000000002</v>
      </c>
      <c r="I7" s="57">
        <f t="shared" si="1"/>
        <v>803.70600000000002</v>
      </c>
      <c r="J7" s="54">
        <f t="shared" si="1"/>
        <v>511.755</v>
      </c>
      <c r="K7" s="57">
        <f t="shared" si="1"/>
        <v>-28.352</v>
      </c>
      <c r="L7" s="56">
        <f t="shared" si="1"/>
        <v>5105.5879038500007</v>
      </c>
      <c r="M7" s="57">
        <f t="shared" si="1"/>
        <v>2022.7027999999998</v>
      </c>
      <c r="N7" s="57">
        <f t="shared" ref="N7" si="2">N2+N3-N4-N5+N6</f>
        <v>0</v>
      </c>
      <c r="O7" s="54">
        <f t="shared" si="1"/>
        <v>0</v>
      </c>
      <c r="P7" s="54">
        <f t="shared" si="1"/>
        <v>648.58500000000004</v>
      </c>
      <c r="Q7" s="54">
        <f t="shared" si="1"/>
        <v>131.95000000000002</v>
      </c>
      <c r="R7" s="54">
        <f t="shared" si="1"/>
        <v>320.20319999999998</v>
      </c>
      <c r="S7" s="54">
        <f t="shared" si="1"/>
        <v>519.04230000000007</v>
      </c>
      <c r="T7" s="54">
        <f t="shared" si="1"/>
        <v>108.12480000000001</v>
      </c>
      <c r="U7" s="54">
        <f t="shared" si="1"/>
        <v>1145.0808000000002</v>
      </c>
      <c r="V7" s="54">
        <f t="shared" si="1"/>
        <v>72.576203849999999</v>
      </c>
      <c r="W7" s="54">
        <f t="shared" si="1"/>
        <v>-43.091000000000001</v>
      </c>
      <c r="X7" s="54">
        <f t="shared" si="1"/>
        <v>136.86079999999998</v>
      </c>
      <c r="Y7" s="54">
        <f t="shared" si="1"/>
        <v>3.1529999999999996</v>
      </c>
      <c r="Z7" s="57">
        <f t="shared" si="1"/>
        <v>40.400000000000006</v>
      </c>
      <c r="AA7" s="56">
        <f t="shared" si="1"/>
        <v>1902.3920339952001</v>
      </c>
      <c r="AB7" s="56">
        <f t="shared" si="1"/>
        <v>162.48672000000002</v>
      </c>
      <c r="AC7" s="57">
        <f t="shared" si="1"/>
        <v>70.262</v>
      </c>
      <c r="AD7" s="54">
        <f t="shared" si="1"/>
        <v>0.42999999999999994</v>
      </c>
      <c r="AE7" s="54">
        <f t="shared" si="1"/>
        <v>88.857479999999995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2.7939599999999998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9.5519999999999994E-2</v>
      </c>
      <c r="AM7" s="217">
        <f t="shared" si="1"/>
        <v>4.7759999999999997E-2</v>
      </c>
      <c r="AN7" s="57">
        <f t="shared" si="1"/>
        <v>0</v>
      </c>
      <c r="AO7" s="56">
        <f t="shared" si="1"/>
        <v>0</v>
      </c>
      <c r="AP7" s="182">
        <f t="shared" si="1"/>
        <v>0</v>
      </c>
      <c r="AQ7" s="111">
        <f t="shared" si="0"/>
        <v>10333.56325191993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1875.9875940747272</v>
      </c>
      <c r="D8" s="185">
        <f t="shared" si="6"/>
        <v>1721.4193076747272</v>
      </c>
      <c r="E8" s="188">
        <f t="shared" si="6"/>
        <v>129.01000000000002</v>
      </c>
      <c r="F8" s="189">
        <f t="shared" si="6"/>
        <v>0</v>
      </c>
      <c r="G8" s="189">
        <f t="shared" si="6"/>
        <v>25.5582864</v>
      </c>
      <c r="H8" s="190">
        <f t="shared" si="6"/>
        <v>1287.1090000000002</v>
      </c>
      <c r="I8" s="185">
        <f t="shared" si="6"/>
        <v>803.70600000000002</v>
      </c>
      <c r="J8" s="188">
        <f t="shared" si="6"/>
        <v>511.755</v>
      </c>
      <c r="K8" s="185">
        <f t="shared" si="6"/>
        <v>-28.352</v>
      </c>
      <c r="L8" s="190">
        <f t="shared" si="6"/>
        <v>4925.1741038500004</v>
      </c>
      <c r="M8" s="185">
        <f t="shared" si="6"/>
        <v>2022.7027999999998</v>
      </c>
      <c r="N8" s="185">
        <f t="shared" si="6"/>
        <v>0</v>
      </c>
      <c r="O8" s="188">
        <f t="shared" si="6"/>
        <v>0</v>
      </c>
      <c r="P8" s="188">
        <f t="shared" si="6"/>
        <v>648.58500000000004</v>
      </c>
      <c r="Q8" s="188">
        <f t="shared" si="6"/>
        <v>131.95000000000002</v>
      </c>
      <c r="R8" s="188">
        <f t="shared" si="6"/>
        <v>320.20319999999998</v>
      </c>
      <c r="S8" s="188">
        <f t="shared" si="6"/>
        <v>519.04230000000007</v>
      </c>
      <c r="T8" s="188">
        <f t="shared" si="6"/>
        <v>108.12480000000001</v>
      </c>
      <c r="U8" s="188">
        <f t="shared" si="6"/>
        <v>1145.0808000000002</v>
      </c>
      <c r="V8" s="188">
        <f t="shared" si="6"/>
        <v>72.576203849999999</v>
      </c>
      <c r="W8" s="188">
        <f t="shared" si="6"/>
        <v>-43.091000000000001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1466.1041951952002</v>
      </c>
      <c r="AB8" s="185">
        <f t="shared" si="6"/>
        <v>162.48672000000002</v>
      </c>
      <c r="AC8" s="185">
        <f t="shared" si="6"/>
        <v>70.262</v>
      </c>
      <c r="AD8" s="188">
        <f t="shared" si="6"/>
        <v>0.42999999999999994</v>
      </c>
      <c r="AE8" s="188">
        <f t="shared" si="6"/>
        <v>88.857479999999995</v>
      </c>
      <c r="AF8" s="188">
        <f t="shared" si="6"/>
        <v>0</v>
      </c>
      <c r="AG8" s="188">
        <f t="shared" si="6"/>
        <v>0</v>
      </c>
      <c r="AH8" s="188">
        <f t="shared" si="6"/>
        <v>2.7939599999999998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9.5519999999999994E-2</v>
      </c>
      <c r="AM8" s="218">
        <f t="shared" si="6"/>
        <v>4.7759999999999997E-2</v>
      </c>
      <c r="AN8" s="185">
        <f t="shared" si="6"/>
        <v>0</v>
      </c>
      <c r="AO8" s="190">
        <f t="shared" si="6"/>
        <v>0</v>
      </c>
      <c r="AP8" s="185">
        <f t="shared" si="6"/>
        <v>0</v>
      </c>
      <c r="AQ8" s="186">
        <f t="shared" si="0"/>
        <v>9716.8616131199287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1396.0134331199999</v>
      </c>
      <c r="D9" s="53">
        <f t="shared" si="8"/>
        <v>1396.0134331199999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829.95300000000009</v>
      </c>
      <c r="I9" s="53">
        <f t="shared" si="8"/>
        <v>808.35600000000011</v>
      </c>
      <c r="J9" s="54">
        <f t="shared" si="8"/>
        <v>21.597000000000001</v>
      </c>
      <c r="K9" s="55">
        <f t="shared" si="8"/>
        <v>0</v>
      </c>
      <c r="L9" s="56">
        <f t="shared" si="8"/>
        <v>2602.6084999999998</v>
      </c>
      <c r="M9" s="54">
        <f t="shared" si="8"/>
        <v>2022.7027999999998</v>
      </c>
      <c r="N9" s="54">
        <f t="shared" ref="N9" si="9">SUM(N10:N14)</f>
        <v>0</v>
      </c>
      <c r="O9" s="54">
        <f t="shared" si="8"/>
        <v>3.3431999999999999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568.28729999999996</v>
      </c>
      <c r="T9" s="54">
        <f t="shared" si="8"/>
        <v>0</v>
      </c>
      <c r="U9" s="54">
        <f t="shared" si="8"/>
        <v>8.2751999999999999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764.5537812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36.549999999999997</v>
      </c>
      <c r="AP9" s="57">
        <f t="shared" si="8"/>
        <v>0</v>
      </c>
      <c r="AQ9" s="59">
        <f t="shared" si="0"/>
        <v>5629.6787143200008</v>
      </c>
    </row>
    <row r="10" spans="1:45" ht="12.75" customHeight="1">
      <c r="A10" s="60" t="s">
        <v>220</v>
      </c>
      <c r="B10" s="61"/>
      <c r="C10" s="62">
        <f>SUM(D10:G10)</f>
        <v>1392.1729559999999</v>
      </c>
      <c r="D10" s="63">
        <v>1392.1729559999999</v>
      </c>
      <c r="E10" s="64"/>
      <c r="F10" s="65"/>
      <c r="G10" s="65"/>
      <c r="H10" s="66">
        <f>SUM(I10:K10)</f>
        <v>627.399</v>
      </c>
      <c r="I10" s="63">
        <v>605.80200000000002</v>
      </c>
      <c r="J10" s="64">
        <v>21.597000000000001</v>
      </c>
      <c r="K10" s="65"/>
      <c r="L10" s="66">
        <f>SUM(M10:Z10)</f>
        <v>576.5625</v>
      </c>
      <c r="M10" s="64"/>
      <c r="N10" s="64"/>
      <c r="O10" s="64"/>
      <c r="P10" s="64"/>
      <c r="Q10" s="64"/>
      <c r="R10" s="64"/>
      <c r="S10" s="64">
        <v>568.28729999999996</v>
      </c>
      <c r="T10" s="64"/>
      <c r="U10" s="64">
        <v>8.2751999999999999</v>
      </c>
      <c r="V10" s="64"/>
      <c r="W10" s="64"/>
      <c r="X10" s="64"/>
      <c r="Y10" s="64"/>
      <c r="Z10" s="65"/>
      <c r="AA10" s="66">
        <v>737.62908119999997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3333.7635371999995</v>
      </c>
    </row>
    <row r="11" spans="1:45" ht="12.75" customHeight="1">
      <c r="A11" s="17" t="s">
        <v>221</v>
      </c>
      <c r="B11" s="18"/>
      <c r="C11" s="19">
        <f>SUM(D11:G11)</f>
        <v>3.8404771199999992</v>
      </c>
      <c r="D11" s="24">
        <v>3.8404771199999992</v>
      </c>
      <c r="E11" s="25"/>
      <c r="F11" s="22"/>
      <c r="G11" s="22"/>
      <c r="H11" s="23">
        <f>SUM(I11:K11)</f>
        <v>7.9980000000000002</v>
      </c>
      <c r="I11" s="24">
        <v>7.9980000000000002</v>
      </c>
      <c r="J11" s="25"/>
      <c r="K11" s="22"/>
      <c r="L11" s="23">
        <f>SUM(M11:Z11)</f>
        <v>3.3431999999999999</v>
      </c>
      <c r="M11" s="25"/>
      <c r="N11" s="25"/>
      <c r="O11" s="25">
        <v>3.3431999999999999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26.924699999999998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42.106377119999998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28.207999999999998</v>
      </c>
      <c r="AP12" s="26"/>
      <c r="AQ12" s="29">
        <f t="shared" si="0"/>
        <v>28.207999999999998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194.55600000000001</v>
      </c>
      <c r="I13" s="24">
        <v>194.55600000000001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194.55600000000001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2022.7027999999998</v>
      </c>
      <c r="M14" s="76">
        <v>2022.7027999999998</v>
      </c>
      <c r="N14" s="76">
        <v>0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8.3419999999999987</v>
      </c>
      <c r="AP14" s="79"/>
      <c r="AQ14" s="82">
        <f t="shared" si="0"/>
        <v>2031.0447999999999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191.376</v>
      </c>
      <c r="I15" s="85">
        <f t="shared" si="13"/>
        <v>0</v>
      </c>
      <c r="J15" s="86">
        <f t="shared" si="13"/>
        <v>0</v>
      </c>
      <c r="K15" s="87">
        <f t="shared" si="13"/>
        <v>191.376</v>
      </c>
      <c r="L15" s="88">
        <f t="shared" si="13"/>
        <v>2025.6892999999998</v>
      </c>
      <c r="M15" s="86">
        <f t="shared" si="13"/>
        <v>0</v>
      </c>
      <c r="N15" s="86">
        <f t="shared" si="13"/>
        <v>0</v>
      </c>
      <c r="O15" s="86">
        <f t="shared" si="13"/>
        <v>51.809800000000003</v>
      </c>
      <c r="P15" s="86">
        <f t="shared" si="13"/>
        <v>384.46499999999997</v>
      </c>
      <c r="Q15" s="86">
        <f t="shared" si="13"/>
        <v>0</v>
      </c>
      <c r="R15" s="86">
        <f t="shared" si="13"/>
        <v>0</v>
      </c>
      <c r="S15" s="86">
        <f t="shared" si="13"/>
        <v>683.52059999999994</v>
      </c>
      <c r="T15" s="86">
        <f t="shared" si="13"/>
        <v>39.420500000000004</v>
      </c>
      <c r="U15" s="86">
        <f t="shared" si="13"/>
        <v>823.38239999999996</v>
      </c>
      <c r="V15" s="86">
        <f t="shared" si="13"/>
        <v>0</v>
      </c>
      <c r="W15" s="86">
        <f t="shared" si="13"/>
        <v>43.090999999999994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1304.9639999999999</v>
      </c>
      <c r="AP15" s="89">
        <f t="shared" si="13"/>
        <v>0</v>
      </c>
      <c r="AQ15" s="91">
        <f t="shared" si="0"/>
        <v>3522.0292999999997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1268.07</v>
      </c>
      <c r="AP16" s="67"/>
      <c r="AQ16" s="92">
        <f>C16+H16+L16+AA16+AO16+AP16</f>
        <v>1268.07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16.855999999999998</v>
      </c>
      <c r="AP17" s="26"/>
      <c r="AQ17" s="29">
        <f>C17+H17+L17+AA17+AO17+AP17</f>
        <v>16.855999999999998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20.037999999999997</v>
      </c>
      <c r="AP18" s="26"/>
      <c r="AQ18" s="29">
        <f t="shared" si="0"/>
        <v>20.037999999999997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191.376</v>
      </c>
      <c r="I19" s="24"/>
      <c r="J19" s="25"/>
      <c r="K19" s="22">
        <v>191.376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191.376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2025.6892999999998</v>
      </c>
      <c r="M20" s="76"/>
      <c r="N20" s="76"/>
      <c r="O20" s="76">
        <v>51.809800000000003</v>
      </c>
      <c r="P20" s="76">
        <v>384.46499999999997</v>
      </c>
      <c r="Q20" s="76">
        <v>0</v>
      </c>
      <c r="R20" s="76">
        <v>0</v>
      </c>
      <c r="S20" s="76">
        <v>683.52059999999994</v>
      </c>
      <c r="T20" s="76">
        <v>39.420500000000004</v>
      </c>
      <c r="U20" s="76">
        <v>823.38239999999996</v>
      </c>
      <c r="V20" s="76"/>
      <c r="W20" s="76">
        <v>43.090999999999994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2025.6892999999998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-70.692000000000007</v>
      </c>
      <c r="AC21" s="101">
        <f t="shared" si="17"/>
        <v>-70.262</v>
      </c>
      <c r="AD21" s="97">
        <f t="shared" si="17"/>
        <v>-0.42999999999999994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70.692000000000007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-70.692000000000007</v>
      </c>
      <c r="AC22" s="68">
        <f>-AC2</f>
        <v>-70.262</v>
      </c>
      <c r="AD22" s="64">
        <f>-AD2</f>
        <v>-0.42999999999999994</v>
      </c>
      <c r="AE22" s="64"/>
      <c r="AF22" s="64"/>
      <c r="AG22" s="127"/>
      <c r="AH22" s="2"/>
      <c r="AI22" s="64"/>
      <c r="AJ22" s="64"/>
      <c r="AK22" s="64">
        <v>0</v>
      </c>
      <c r="AL22" s="64"/>
      <c r="AM22" s="219"/>
      <c r="AN22" s="69"/>
      <c r="AO22" s="66">
        <f>-(C22+H22+L22+AA22+AB22)</f>
        <v>70.692000000000007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192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5.3940000000000001</v>
      </c>
      <c r="I25" s="104">
        <v>5.3940000000000001</v>
      </c>
      <c r="J25" s="105"/>
      <c r="K25" s="104"/>
      <c r="L25" s="88">
        <f>SUM(O25:Z25)</f>
        <v>63.664299999999997</v>
      </c>
      <c r="M25" s="105"/>
      <c r="N25" s="105"/>
      <c r="O25" s="105">
        <v>48.4666</v>
      </c>
      <c r="P25" s="105"/>
      <c r="Q25" s="105"/>
      <c r="R25" s="105"/>
      <c r="S25" s="105">
        <v>11.8188</v>
      </c>
      <c r="T25" s="105">
        <v>3.3789000000000002</v>
      </c>
      <c r="U25" s="105">
        <v>0</v>
      </c>
      <c r="V25" s="105"/>
      <c r="W25" s="105"/>
      <c r="X25" s="105"/>
      <c r="Y25" s="105"/>
      <c r="Z25" s="104"/>
      <c r="AA25" s="88">
        <v>33.47278704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204.85199999999998</v>
      </c>
      <c r="AP25" s="89"/>
      <c r="AQ25" s="107">
        <f>C25+H25+L25+AA25+AB25+AN25+AO25+AP25</f>
        <v>307.38308703999996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479.97416095472727</v>
      </c>
      <c r="D26" s="108">
        <f t="shared" si="20"/>
        <v>325.40587455472723</v>
      </c>
      <c r="E26" s="46">
        <f t="shared" si="20"/>
        <v>129.01000000000002</v>
      </c>
      <c r="F26" s="46">
        <f t="shared" si="20"/>
        <v>0</v>
      </c>
      <c r="G26" s="46">
        <f t="shared" si="20"/>
        <v>25.5582864</v>
      </c>
      <c r="H26" s="47">
        <f t="shared" si="20"/>
        <v>643.13800000000003</v>
      </c>
      <c r="I26" s="108">
        <f t="shared" si="20"/>
        <v>-10.044000000000091</v>
      </c>
      <c r="J26" s="46">
        <f t="shared" si="20"/>
        <v>490.15800000000002</v>
      </c>
      <c r="K26" s="109">
        <f t="shared" si="20"/>
        <v>163.024</v>
      </c>
      <c r="L26" s="47">
        <f t="shared" si="20"/>
        <v>4465.00440385</v>
      </c>
      <c r="M26" s="46">
        <f t="shared" si="20"/>
        <v>0</v>
      </c>
      <c r="N26" s="46">
        <f t="shared" si="20"/>
        <v>0</v>
      </c>
      <c r="O26" s="46">
        <f t="shared" si="20"/>
        <v>0</v>
      </c>
      <c r="P26" s="46">
        <f t="shared" si="20"/>
        <v>1033.05</v>
      </c>
      <c r="Q26" s="46">
        <f t="shared" si="20"/>
        <v>131.95000000000002</v>
      </c>
      <c r="R26" s="46">
        <f t="shared" si="20"/>
        <v>320.20319999999998</v>
      </c>
      <c r="S26" s="46">
        <f t="shared" si="20"/>
        <v>622.45680000000004</v>
      </c>
      <c r="T26" s="46">
        <f t="shared" si="20"/>
        <v>144.16640000000001</v>
      </c>
      <c r="U26" s="46">
        <f t="shared" si="20"/>
        <v>1960.1880000000001</v>
      </c>
      <c r="V26" s="46">
        <f t="shared" si="20"/>
        <v>72.576203849999999</v>
      </c>
      <c r="W26" s="46">
        <f t="shared" si="20"/>
        <v>-7.1054273576010019E-15</v>
      </c>
      <c r="X26" s="46">
        <f t="shared" si="20"/>
        <v>136.86079999999998</v>
      </c>
      <c r="Y26" s="46">
        <f t="shared" si="20"/>
        <v>3.1529999999999996</v>
      </c>
      <c r="Z26" s="109">
        <f t="shared" si="20"/>
        <v>40.400000000000006</v>
      </c>
      <c r="AA26" s="47">
        <f t="shared" si="20"/>
        <v>1104.3654657552001</v>
      </c>
      <c r="AB26" s="45">
        <f t="shared" si="20"/>
        <v>91.794720000000012</v>
      </c>
      <c r="AC26" s="110">
        <f t="shared" si="20"/>
        <v>0</v>
      </c>
      <c r="AD26" s="110">
        <f t="shared" si="20"/>
        <v>0</v>
      </c>
      <c r="AE26" s="110">
        <f t="shared" si="20"/>
        <v>88.857479999999995</v>
      </c>
      <c r="AF26" s="110">
        <f t="shared" si="20"/>
        <v>0</v>
      </c>
      <c r="AG26" s="110">
        <f t="shared" si="20"/>
        <v>0</v>
      </c>
      <c r="AH26" s="110">
        <f t="shared" si="20"/>
        <v>2.7939599999999998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9.5519999999999994E-2</v>
      </c>
      <c r="AM26" s="226">
        <f t="shared" si="20"/>
        <v>4.7759999999999997E-2</v>
      </c>
      <c r="AN26" s="45">
        <f t="shared" si="20"/>
        <v>0</v>
      </c>
      <c r="AO26" s="47">
        <f t="shared" si="20"/>
        <v>1134.2539999999999</v>
      </c>
      <c r="AP26" s="45">
        <f t="shared" si="20"/>
        <v>0</v>
      </c>
      <c r="AQ26" s="48">
        <f>C26+H26+L26+AA26+AB26+AN26+AO26+AP26</f>
        <v>7918.5307505599276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180.41379999999998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136.86079999999998</v>
      </c>
      <c r="Y27" s="54">
        <f t="shared" si="23"/>
        <v>3.1529999999999996</v>
      </c>
      <c r="Z27" s="55">
        <f t="shared" si="23"/>
        <v>40.400000000000006</v>
      </c>
      <c r="AA27" s="56">
        <f t="shared" si="23"/>
        <v>436.28783879999997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616.70163879999996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180.41379999999998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136.86079999999998</v>
      </c>
      <c r="Y28" s="97">
        <f>Y26</f>
        <v>3.1529999999999996</v>
      </c>
      <c r="Z28" s="98">
        <f>Z26</f>
        <v>40.400000000000006</v>
      </c>
      <c r="AA28" s="115">
        <v>436.28783879999997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616.70163879999996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585.74159947439273</v>
      </c>
      <c r="D29" s="53">
        <f t="shared" si="25"/>
        <v>431.17331307439281</v>
      </c>
      <c r="E29" s="54">
        <f t="shared" si="25"/>
        <v>129.01000000000002</v>
      </c>
      <c r="F29" s="55">
        <f t="shared" si="25"/>
        <v>0</v>
      </c>
      <c r="G29" s="55">
        <f t="shared" si="25"/>
        <v>25.5582864</v>
      </c>
      <c r="H29" s="56">
        <f t="shared" si="25"/>
        <v>658.64943200000005</v>
      </c>
      <c r="I29" s="53">
        <f t="shared" si="25"/>
        <v>0</v>
      </c>
      <c r="J29" s="53">
        <f t="shared" si="25"/>
        <v>495.79199999999997</v>
      </c>
      <c r="K29" s="53">
        <f t="shared" si="25"/>
        <v>162.85743200000002</v>
      </c>
      <c r="L29" s="56">
        <f t="shared" si="25"/>
        <v>4185.0993467773778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1034.0414386415096</v>
      </c>
      <c r="Q29" s="54">
        <f t="shared" si="25"/>
        <v>122.4496</v>
      </c>
      <c r="R29" s="54">
        <f t="shared" si="25"/>
        <v>315.99022584586777</v>
      </c>
      <c r="S29" s="54">
        <f t="shared" si="25"/>
        <v>615.5625</v>
      </c>
      <c r="T29" s="54">
        <f t="shared" si="25"/>
        <v>146.46517844000005</v>
      </c>
      <c r="U29" s="54">
        <f t="shared" si="25"/>
        <v>1876.9631999999997</v>
      </c>
      <c r="V29" s="54">
        <f t="shared" si="25"/>
        <v>72.576203849999999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668.09873591999985</v>
      </c>
      <c r="AB29" s="57">
        <f t="shared" si="25"/>
        <v>91.794719999999984</v>
      </c>
      <c r="AC29" s="58">
        <f t="shared" si="25"/>
        <v>0</v>
      </c>
      <c r="AD29" s="54">
        <f t="shared" si="25"/>
        <v>0</v>
      </c>
      <c r="AE29" s="54">
        <f t="shared" si="25"/>
        <v>88.857479999999981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2.7939599999999998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9.5519999999999994E-2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1135.8019999999999</v>
      </c>
      <c r="AP29" s="57">
        <f t="shared" si="25"/>
        <v>0</v>
      </c>
      <c r="AQ29" s="48">
        <f t="shared" si="25"/>
        <v>7325.1858341717698</v>
      </c>
    </row>
    <row r="30" spans="1:43" s="49" customFormat="1" ht="12.75" customHeight="1">
      <c r="A30" s="164" t="s">
        <v>43</v>
      </c>
      <c r="B30" s="117"/>
      <c r="C30" s="118">
        <f>SUM(C31:C44)</f>
        <v>109.31331307439278</v>
      </c>
      <c r="D30" s="120">
        <v>109.31331307439277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796.56730233565088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16.025903336795793</v>
      </c>
      <c r="R30" s="120">
        <f>SUM(R31:R44)</f>
        <v>0</v>
      </c>
      <c r="S30" s="120">
        <v>479.15384999999998</v>
      </c>
      <c r="T30" s="120">
        <v>59.652109935128628</v>
      </c>
      <c r="U30" s="120">
        <v>189.72667891372649</v>
      </c>
      <c r="V30" s="120">
        <v>50.957760149999999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348.55639631999998</v>
      </c>
      <c r="AB30" s="123">
        <f t="shared" ref="AB30:AN30" si="31">SUM(AB31:AB44)</f>
        <v>59.341799999999992</v>
      </c>
      <c r="AC30" s="176">
        <f t="shared" si="31"/>
        <v>0</v>
      </c>
      <c r="AD30" s="120">
        <f t="shared" si="31"/>
        <v>0</v>
      </c>
      <c r="AE30" s="120">
        <f t="shared" si="31"/>
        <v>56.547839999999994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2.7939599999999998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419.59399999999999</v>
      </c>
      <c r="AP30" s="123">
        <f>SUM(AP31:AP44)</f>
        <v>0</v>
      </c>
      <c r="AQ30" s="59">
        <f t="shared" ref="AQ30" si="35">C30+H30+L30+AA30+AB30+AN30+AO30+AP30</f>
        <v>1733.3728117300436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56.351930439845866</v>
      </c>
      <c r="M31" s="127"/>
      <c r="N31" s="127"/>
      <c r="O31" s="127"/>
      <c r="P31" s="127"/>
      <c r="Q31" s="127">
        <v>0.49653107336804109</v>
      </c>
      <c r="R31" s="127"/>
      <c r="S31" s="127">
        <v>15.674259468674736</v>
      </c>
      <c r="T31" s="127">
        <v>0.46479085320991109</v>
      </c>
      <c r="U31" s="127">
        <v>30.94113806013554</v>
      </c>
      <c r="V31" s="127">
        <v>8.7752109844576349</v>
      </c>
      <c r="W31" s="127"/>
      <c r="X31" s="127"/>
      <c r="Y31" s="127"/>
      <c r="Z31" s="128"/>
      <c r="AA31" s="70">
        <v>15.45685022847997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24.123018625796234</v>
      </c>
      <c r="AP31" s="131"/>
      <c r="AQ31" s="71">
        <f t="shared" si="24"/>
        <v>95.931799294122072</v>
      </c>
    </row>
    <row r="32" spans="1:43" ht="12.75" customHeight="1">
      <c r="A32" s="166" t="s">
        <v>110</v>
      </c>
      <c r="B32" s="133" t="s">
        <v>15</v>
      </c>
      <c r="C32" s="19">
        <f t="shared" si="36"/>
        <v>27.985824725096826</v>
      </c>
      <c r="D32" s="127">
        <v>27.985824725096826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178.92723644698154</v>
      </c>
      <c r="M32" s="25"/>
      <c r="N32" s="25"/>
      <c r="O32" s="25"/>
      <c r="P32" s="127"/>
      <c r="Q32" s="127">
        <v>3.7065899413246486</v>
      </c>
      <c r="R32" s="25"/>
      <c r="S32" s="127">
        <v>117.00788852994644</v>
      </c>
      <c r="T32" s="127">
        <v>11.229503636508097</v>
      </c>
      <c r="U32" s="127">
        <v>31.014583497651909</v>
      </c>
      <c r="V32" s="127">
        <v>15.968670841550438</v>
      </c>
      <c r="W32" s="25"/>
      <c r="X32" s="25"/>
      <c r="Y32" s="25"/>
      <c r="Z32" s="22"/>
      <c r="AA32" s="28">
        <v>110.42210685341851</v>
      </c>
      <c r="AB32" s="26">
        <f t="shared" si="39"/>
        <v>2.7939599999999998</v>
      </c>
      <c r="AC32" s="27"/>
      <c r="AD32" s="25"/>
      <c r="AE32" s="25">
        <v>0</v>
      </c>
      <c r="AF32" s="25"/>
      <c r="AG32" s="127"/>
      <c r="AH32" s="127">
        <v>2.7939599999999998</v>
      </c>
      <c r="AI32" s="25"/>
      <c r="AJ32" s="25"/>
      <c r="AK32" s="25"/>
      <c r="AL32" s="25"/>
      <c r="AM32" s="229"/>
      <c r="AN32" s="212"/>
      <c r="AO32" s="130">
        <v>95.400018907390788</v>
      </c>
      <c r="AP32" s="26"/>
      <c r="AQ32" s="29">
        <f t="shared" si="24"/>
        <v>415.52914693288767</v>
      </c>
    </row>
    <row r="33" spans="1:43" ht="12.75" customHeight="1">
      <c r="A33" s="166" t="s">
        <v>16</v>
      </c>
      <c r="B33" s="133" t="s">
        <v>17</v>
      </c>
      <c r="C33" s="19">
        <f t="shared" si="36"/>
        <v>9.7549048602942552</v>
      </c>
      <c r="D33" s="127">
        <v>9.7549048602942552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26.145958067088202</v>
      </c>
      <c r="M33" s="25"/>
      <c r="N33" s="25"/>
      <c r="O33" s="25"/>
      <c r="P33" s="127"/>
      <c r="Q33" s="127">
        <v>0.23877094697806034</v>
      </c>
      <c r="R33" s="25"/>
      <c r="S33" s="127">
        <v>7.5374089905974913</v>
      </c>
      <c r="T33" s="127">
        <v>12.03015677625393</v>
      </c>
      <c r="U33" s="127">
        <v>6.339621353258722</v>
      </c>
      <c r="V33" s="127">
        <v>0</v>
      </c>
      <c r="W33" s="25"/>
      <c r="X33" s="25"/>
      <c r="Y33" s="25"/>
      <c r="Z33" s="22"/>
      <c r="AA33" s="28">
        <v>0.59634616510813654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10.683060080555467</v>
      </c>
      <c r="AP33" s="26"/>
      <c r="AQ33" s="29">
        <f t="shared" si="24"/>
        <v>47.180269173046057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5.6984554146941546</v>
      </c>
      <c r="M34" s="25"/>
      <c r="N34" s="25"/>
      <c r="O34" s="25"/>
      <c r="P34" s="127"/>
      <c r="Q34" s="127">
        <v>0.13814066662307709</v>
      </c>
      <c r="R34" s="25"/>
      <c r="S34" s="127">
        <v>4.3607596139725739</v>
      </c>
      <c r="T34" s="127">
        <v>0.36487562200311674</v>
      </c>
      <c r="U34" s="127">
        <v>0.8346795120953866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56.547839999999994</v>
      </c>
      <c r="AC34" s="27"/>
      <c r="AD34" s="25"/>
      <c r="AE34" s="25">
        <v>56.547839999999994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17.804718829230762</v>
      </c>
      <c r="AP34" s="26"/>
      <c r="AQ34" s="29">
        <f t="shared" si="24"/>
        <v>80.051014243924911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7.3287474488950632</v>
      </c>
      <c r="M35" s="25"/>
      <c r="N35" s="25"/>
      <c r="O35" s="25"/>
      <c r="P35" s="127"/>
      <c r="Q35" s="127">
        <v>5.7771854721007231E-2</v>
      </c>
      <c r="R35" s="25"/>
      <c r="S35" s="127">
        <v>1.8237147470777662</v>
      </c>
      <c r="T35" s="127">
        <v>1.3268204436476971E-2</v>
      </c>
      <c r="U35" s="127">
        <v>5.4339926426598133</v>
      </c>
      <c r="V35" s="127">
        <v>0</v>
      </c>
      <c r="W35" s="25"/>
      <c r="X35" s="25"/>
      <c r="Y35" s="25"/>
      <c r="Z35" s="22"/>
      <c r="AA35" s="28">
        <v>5.1675620378877891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16.574088146263772</v>
      </c>
      <c r="AP35" s="26"/>
      <c r="AQ35" s="29">
        <f t="shared" si="24"/>
        <v>29.070397633046625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48.821699529934619</v>
      </c>
      <c r="M36" s="25"/>
      <c r="N36" s="25"/>
      <c r="O36" s="25"/>
      <c r="P36" s="127"/>
      <c r="Q36" s="127">
        <v>1.0868184884980057</v>
      </c>
      <c r="R36" s="25"/>
      <c r="S36" s="127">
        <v>34.30817505240767</v>
      </c>
      <c r="T36" s="127">
        <v>3.714195830965823</v>
      </c>
      <c r="U36" s="127">
        <v>9.712510158063127</v>
      </c>
      <c r="V36" s="127">
        <v>0</v>
      </c>
      <c r="W36" s="25"/>
      <c r="X36" s="25"/>
      <c r="Y36" s="25"/>
      <c r="Z36" s="22"/>
      <c r="AA36" s="130">
        <v>76.620666712387276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70.109161870441739</v>
      </c>
      <c r="AP36" s="26"/>
      <c r="AQ36" s="29">
        <f t="shared" si="24"/>
        <v>195.55152811276363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10.478439351052877</v>
      </c>
      <c r="M37" s="25"/>
      <c r="N37" s="25"/>
      <c r="O37" s="25"/>
      <c r="P37" s="127"/>
      <c r="Q37" s="127">
        <v>7.9862507231162574E-2</v>
      </c>
      <c r="R37" s="25"/>
      <c r="S37" s="127">
        <v>2.5210620790942926</v>
      </c>
      <c r="T37" s="127">
        <v>1.5878807421576626</v>
      </c>
      <c r="U37" s="127">
        <v>6.2896340225697598</v>
      </c>
      <c r="V37" s="127">
        <v>0</v>
      </c>
      <c r="W37" s="25"/>
      <c r="X37" s="25"/>
      <c r="Y37" s="25"/>
      <c r="Z37" s="22"/>
      <c r="AA37" s="28">
        <v>3.6263068882639438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20.044261385174998</v>
      </c>
      <c r="AP37" s="26"/>
      <c r="AQ37" s="29">
        <f t="shared" si="24"/>
        <v>34.149007624491816</v>
      </c>
    </row>
    <row r="38" spans="1:43" ht="12.75" customHeight="1">
      <c r="A38" s="166" t="s">
        <v>26</v>
      </c>
      <c r="B38" s="133" t="s">
        <v>27</v>
      </c>
      <c r="C38" s="19">
        <f t="shared" si="36"/>
        <v>67.496891054870062</v>
      </c>
      <c r="D38" s="127">
        <v>67.496891054870062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50.084029202064904</v>
      </c>
      <c r="M38" s="25"/>
      <c r="N38" s="25"/>
      <c r="O38" s="25"/>
      <c r="P38" s="127"/>
      <c r="Q38" s="127">
        <v>0.53412144332514833</v>
      </c>
      <c r="R38" s="25"/>
      <c r="S38" s="127">
        <v>16.860894593511006</v>
      </c>
      <c r="T38" s="127">
        <v>4.8829763516244222</v>
      </c>
      <c r="U38" s="127">
        <v>14.501914584240398</v>
      </c>
      <c r="V38" s="127">
        <v>13.304122229363932</v>
      </c>
      <c r="W38" s="25"/>
      <c r="X38" s="25"/>
      <c r="Y38" s="25"/>
      <c r="Z38" s="22"/>
      <c r="AA38" s="28">
        <v>49.891169081093636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30.795721009396019</v>
      </c>
      <c r="AP38" s="26"/>
      <c r="AQ38" s="29">
        <f t="shared" si="24"/>
        <v>198.26781034742464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291.43989919058129</v>
      </c>
      <c r="M39" s="25"/>
      <c r="N39" s="25"/>
      <c r="O39" s="25"/>
      <c r="P39" s="127"/>
      <c r="Q39" s="127">
        <v>8.4997351770815541</v>
      </c>
      <c r="R39" s="25"/>
      <c r="S39" s="127">
        <v>268.31564372577964</v>
      </c>
      <c r="T39" s="127">
        <v>8.430520868174245</v>
      </c>
      <c r="U39" s="127">
        <v>6.1310627046631536</v>
      </c>
      <c r="V39" s="127">
        <v>6.2936714882667791E-2</v>
      </c>
      <c r="W39" s="25"/>
      <c r="X39" s="25"/>
      <c r="Y39" s="25"/>
      <c r="Z39" s="22"/>
      <c r="AA39" s="28">
        <v>16.614951230311711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27.943386823177047</v>
      </c>
      <c r="AP39" s="26"/>
      <c r="AQ39" s="29">
        <f t="shared" si="24"/>
        <v>335.99823724407003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24.641677302641966</v>
      </c>
      <c r="M40" s="25"/>
      <c r="N40" s="25"/>
      <c r="O40" s="25"/>
      <c r="P40" s="127"/>
      <c r="Q40" s="127">
        <v>6.6958184037650914E-2</v>
      </c>
      <c r="R40" s="25"/>
      <c r="S40" s="127">
        <v>2.1137044717833509</v>
      </c>
      <c r="T40" s="127">
        <v>5.7052161334644502</v>
      </c>
      <c r="U40" s="127">
        <v>3.9089791336111928</v>
      </c>
      <c r="V40" s="127">
        <v>12.84681937974532</v>
      </c>
      <c r="W40" s="25"/>
      <c r="X40" s="25"/>
      <c r="Y40" s="25"/>
      <c r="Z40" s="22"/>
      <c r="AA40" s="28">
        <v>1.7888145786192151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10.688917002775382</v>
      </c>
      <c r="AP40" s="26"/>
      <c r="AQ40" s="29">
        <f t="shared" si="24"/>
        <v>37.119408884036567</v>
      </c>
    </row>
    <row r="41" spans="1:43" ht="12.75" customHeight="1">
      <c r="A41" s="166" t="s">
        <v>32</v>
      </c>
      <c r="B41" s="133" t="s">
        <v>33</v>
      </c>
      <c r="C41" s="305">
        <f t="shared" si="36"/>
        <v>4.0756924341316356</v>
      </c>
      <c r="D41" s="304">
        <v>4.0756924341316356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46.117635560428411</v>
      </c>
      <c r="M41" s="25"/>
      <c r="N41" s="25"/>
      <c r="O41" s="25"/>
      <c r="P41" s="127"/>
      <c r="Q41" s="127">
        <v>0.16082905743828677</v>
      </c>
      <c r="R41" s="25"/>
      <c r="S41" s="127">
        <v>5.0769760677627591</v>
      </c>
      <c r="T41" s="127">
        <v>8.9485857810274112</v>
      </c>
      <c r="U41" s="127">
        <v>31.931244654199951</v>
      </c>
      <c r="V41" s="127">
        <v>0</v>
      </c>
      <c r="W41" s="25"/>
      <c r="X41" s="25"/>
      <c r="Y41" s="25"/>
      <c r="Z41" s="22"/>
      <c r="AA41" s="130">
        <v>8.9260645535592378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61.507894642770417</v>
      </c>
      <c r="AP41" s="26"/>
      <c r="AQ41" s="29">
        <f t="shared" si="24"/>
        <v>120.6272871908897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3.8966259049643046</v>
      </c>
      <c r="M42" s="25"/>
      <c r="N42" s="25"/>
      <c r="O42" s="25"/>
      <c r="P42" s="127"/>
      <c r="Q42" s="127">
        <v>4.1499394130001005E-2</v>
      </c>
      <c r="R42" s="25"/>
      <c r="S42" s="127">
        <v>1.3100333620093234</v>
      </c>
      <c r="T42" s="127">
        <v>1.0658772229066273</v>
      </c>
      <c r="U42" s="127">
        <v>1.4792159259183526</v>
      </c>
      <c r="V42" s="127">
        <v>0</v>
      </c>
      <c r="W42" s="25"/>
      <c r="X42" s="25"/>
      <c r="Y42" s="25"/>
      <c r="Z42" s="22"/>
      <c r="AA42" s="194">
        <v>0.49308798071448362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6.2236751715498331</v>
      </c>
      <c r="AP42" s="26"/>
      <c r="AQ42" s="29">
        <f t="shared" si="24"/>
        <v>10.613389057228622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5.1409205299829193</v>
      </c>
      <c r="M43" s="25"/>
      <c r="N43" s="25"/>
      <c r="O43" s="25"/>
      <c r="P43" s="25"/>
      <c r="Q43" s="25">
        <v>7.1064454826309312E-2</v>
      </c>
      <c r="R43" s="25"/>
      <c r="S43" s="25">
        <v>2.2433292973828634</v>
      </c>
      <c r="T43" s="25">
        <v>0.77174460687878299</v>
      </c>
      <c r="U43" s="25">
        <v>1.0037821708949612</v>
      </c>
      <c r="V43" s="25">
        <v>0</v>
      </c>
      <c r="W43" s="25">
        <v>1.0510000000000019</v>
      </c>
      <c r="X43" s="25"/>
      <c r="Y43" s="25"/>
      <c r="Z43" s="22"/>
      <c r="AA43" s="28">
        <v>58.952470010156077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13.521744979124879</v>
      </c>
      <c r="AP43" s="26"/>
      <c r="AQ43" s="29">
        <f t="shared" si="24"/>
        <v>77.615135519263873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41.494047946494781</v>
      </c>
      <c r="M44" s="76"/>
      <c r="N44" s="76"/>
      <c r="O44" s="76"/>
      <c r="P44" s="76"/>
      <c r="Q44" s="76">
        <v>0.84721014721283816</v>
      </c>
      <c r="R44" s="76"/>
      <c r="S44" s="76">
        <v>0</v>
      </c>
      <c r="T44" s="76">
        <v>0.44251730551768187</v>
      </c>
      <c r="U44" s="76">
        <v>40.204320493764264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14.174332526352627</v>
      </c>
      <c r="AP44" s="79"/>
      <c r="AQ44" s="82">
        <f>C44+H44+L44+AA44+AB44+AN44+AO44+AP44</f>
        <v>55.66838047284741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2158.1096429273775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1034.0414386415096</v>
      </c>
      <c r="Q45" s="307">
        <f t="shared" si="40"/>
        <v>0</v>
      </c>
      <c r="R45" s="307">
        <f t="shared" si="40"/>
        <v>315.99022584586777</v>
      </c>
      <c r="S45" s="307">
        <f t="shared" si="40"/>
        <v>20.6829</v>
      </c>
      <c r="T45" s="307">
        <f t="shared" si="40"/>
        <v>7.9302784399999995</v>
      </c>
      <c r="U45" s="307">
        <f>SUM(U46:U55)</f>
        <v>779.46479999999997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1.462</v>
      </c>
      <c r="AP45" s="311">
        <f t="shared" si="40"/>
        <v>0</v>
      </c>
      <c r="AQ45" s="314">
        <f t="shared" si="24"/>
        <v>2159.5716429273775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352.26</v>
      </c>
      <c r="M46" s="64"/>
      <c r="N46" s="64"/>
      <c r="O46" s="64"/>
      <c r="P46" s="64"/>
      <c r="Q46" s="64"/>
      <c r="R46" s="64"/>
      <c r="S46" s="64"/>
      <c r="T46" s="64"/>
      <c r="U46" s="64">
        <v>352.26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352.26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1011.7412481487811</v>
      </c>
      <c r="M48" s="25"/>
      <c r="N48" s="25"/>
      <c r="O48" s="25"/>
      <c r="P48" s="25">
        <v>835.92802612198955</v>
      </c>
      <c r="Q48" s="25"/>
      <c r="R48" s="25"/>
      <c r="S48" s="25"/>
      <c r="T48" s="25">
        <v>7.9302784399999995</v>
      </c>
      <c r="U48" s="25">
        <v>167.88294358679153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1011.7412481487811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55.927683544303797</v>
      </c>
      <c r="M49" s="25"/>
      <c r="N49" s="25"/>
      <c r="O49" s="25"/>
      <c r="P49" s="25">
        <v>5.4983999999999993</v>
      </c>
      <c r="Q49" s="25"/>
      <c r="R49" s="25"/>
      <c r="S49" s="25"/>
      <c r="T49" s="25"/>
      <c r="U49" s="25">
        <v>50.4292835443038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55.927683544303797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37.799999999999997</v>
      </c>
      <c r="M50" s="25"/>
      <c r="N50" s="25"/>
      <c r="O50" s="25"/>
      <c r="P50" s="25"/>
      <c r="Q50" s="25"/>
      <c r="R50" s="135"/>
      <c r="S50" s="25"/>
      <c r="T50" s="25"/>
      <c r="U50" s="25">
        <v>37.799999999999997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1.462</v>
      </c>
      <c r="AP50" s="26"/>
      <c r="AQ50" s="29">
        <f t="shared" si="24"/>
        <v>39.262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14.449787334947896</v>
      </c>
      <c r="M51" s="25"/>
      <c r="N51" s="25"/>
      <c r="O51" s="25"/>
      <c r="P51" s="25">
        <v>1.1317132075471699</v>
      </c>
      <c r="Q51" s="22"/>
      <c r="R51" s="25">
        <v>13.318074127400726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14.449787334947896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302.67215171846703</v>
      </c>
      <c r="M52" s="135"/>
      <c r="N52" s="135"/>
      <c r="O52" s="135"/>
      <c r="P52" s="127"/>
      <c r="Q52" s="127"/>
      <c r="R52" s="135">
        <v>302.67215171846703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302.67215171846703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0</v>
      </c>
      <c r="M53" s="135"/>
      <c r="N53" s="135"/>
      <c r="O53" s="135"/>
      <c r="P53" s="105">
        <v>0</v>
      </c>
      <c r="Q53" s="105"/>
      <c r="R53" s="135"/>
      <c r="S53" s="127"/>
      <c r="T53" s="135"/>
      <c r="U53" s="135">
        <v>0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0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8.2751999999999999</v>
      </c>
      <c r="M54" s="135"/>
      <c r="N54" s="135"/>
      <c r="O54" s="135"/>
      <c r="P54" s="105"/>
      <c r="Q54" s="105"/>
      <c r="R54" s="135"/>
      <c r="S54" s="127"/>
      <c r="T54" s="135"/>
      <c r="U54" s="135">
        <v>8.2751999999999999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8.2751999999999999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374.98357218087745</v>
      </c>
      <c r="M55" s="76"/>
      <c r="N55" s="76"/>
      <c r="O55" s="76"/>
      <c r="P55" s="76">
        <v>191.48329931197281</v>
      </c>
      <c r="Q55" s="76"/>
      <c r="R55" s="76"/>
      <c r="S55" s="25">
        <v>20.6829</v>
      </c>
      <c r="T55" s="76"/>
      <c r="U55" s="76">
        <v>162.81737286890467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374.98357218087745</v>
      </c>
    </row>
    <row r="56" spans="1:43" s="49" customFormat="1" ht="12.75" customHeight="1">
      <c r="A56" s="168" t="s">
        <v>40</v>
      </c>
      <c r="B56" s="152"/>
      <c r="C56" s="142">
        <f t="shared" si="45"/>
        <v>476.42828639999999</v>
      </c>
      <c r="D56" s="146">
        <v>321.86</v>
      </c>
      <c r="E56" s="22">
        <v>129.01000000000002</v>
      </c>
      <c r="F56" s="144"/>
      <c r="G56" s="144">
        <v>25.5582864</v>
      </c>
      <c r="H56" s="145">
        <f t="shared" si="46"/>
        <v>644.68727799999999</v>
      </c>
      <c r="I56" s="146"/>
      <c r="J56" s="143">
        <v>493.91399999999999</v>
      </c>
      <c r="K56" s="144">
        <v>150.773278</v>
      </c>
      <c r="L56" s="145">
        <f t="shared" si="47"/>
        <v>438.6077386205796</v>
      </c>
      <c r="M56" s="143"/>
      <c r="N56" s="143"/>
      <c r="O56" s="143"/>
      <c r="P56" s="143">
        <v>0</v>
      </c>
      <c r="Q56" s="143">
        <v>105.9790540115274</v>
      </c>
      <c r="R56" s="143"/>
      <c r="S56" s="143">
        <v>0</v>
      </c>
      <c r="T56" s="143">
        <v>64.747515973113764</v>
      </c>
      <c r="U56" s="143">
        <v>246.26272493593842</v>
      </c>
      <c r="V56" s="143">
        <v>21.6184437</v>
      </c>
      <c r="W56" s="143"/>
      <c r="X56" s="143"/>
      <c r="Y56" s="143"/>
      <c r="Z56" s="144"/>
      <c r="AA56" s="145">
        <v>186.81433847999998</v>
      </c>
      <c r="AB56" s="147">
        <f t="shared" si="48"/>
        <v>32.405159999999995</v>
      </c>
      <c r="AC56" s="177"/>
      <c r="AD56" s="143"/>
      <c r="AE56" s="143">
        <v>32.309639999999995</v>
      </c>
      <c r="AF56" s="143"/>
      <c r="AG56" s="143"/>
      <c r="AH56" s="143"/>
      <c r="AI56" s="143"/>
      <c r="AJ56" s="143"/>
      <c r="AK56" s="143"/>
      <c r="AL56" s="143">
        <v>9.5519999999999994E-2</v>
      </c>
      <c r="AM56" s="231">
        <v>0</v>
      </c>
      <c r="AN56" s="147"/>
      <c r="AO56" s="145">
        <v>396.11599999999999</v>
      </c>
      <c r="AP56" s="147"/>
      <c r="AQ56" s="91">
        <f t="shared" si="24"/>
        <v>2175.0588015005796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13.962154</v>
      </c>
      <c r="I57" s="146">
        <f t="shared" si="49"/>
        <v>0</v>
      </c>
      <c r="J57" s="146">
        <f t="shared" si="49"/>
        <v>1.8780000000000001</v>
      </c>
      <c r="K57" s="146">
        <f t="shared" si="49"/>
        <v>12.084154</v>
      </c>
      <c r="L57" s="145">
        <f t="shared" si="49"/>
        <v>532.6798762110476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0.44464265167682482</v>
      </c>
      <c r="R57" s="143">
        <f t="shared" si="49"/>
        <v>0</v>
      </c>
      <c r="S57" s="143">
        <f t="shared" si="49"/>
        <v>115.72575000000001</v>
      </c>
      <c r="T57" s="143">
        <f t="shared" si="49"/>
        <v>14.135274091757648</v>
      </c>
      <c r="U57" s="143">
        <f t="shared" si="49"/>
        <v>402.37420946761313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132.72800112000002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278.64</v>
      </c>
      <c r="AP57" s="147">
        <f t="shared" si="49"/>
        <v>0</v>
      </c>
      <c r="AQ57" s="148">
        <f t="shared" si="24"/>
        <v>958.05779133104772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285.86935704004674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0.21304169994616493</v>
      </c>
      <c r="R58" s="143">
        <f t="shared" si="54"/>
        <v>0</v>
      </c>
      <c r="S58" s="143">
        <v>11.290125178462166</v>
      </c>
      <c r="T58" s="143">
        <v>10.48383322428972</v>
      </c>
      <c r="U58" s="143">
        <v>263.88235693734867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58.164291483879921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199.75905788356704</v>
      </c>
      <c r="AP58" s="147">
        <f t="shared" ref="AP58" si="57">SUM(AP59:AP64)</f>
        <v>0</v>
      </c>
      <c r="AQ58" s="148">
        <f t="shared" si="24"/>
        <v>543.84046640749375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13.962154</v>
      </c>
      <c r="I65" s="146"/>
      <c r="J65" s="146">
        <v>1.8780000000000001</v>
      </c>
      <c r="K65" s="146">
        <v>12.084154</v>
      </c>
      <c r="L65" s="78">
        <f>SUM(M65:Z65)</f>
        <v>246.81051917100086</v>
      </c>
      <c r="M65" s="76"/>
      <c r="N65" s="76"/>
      <c r="O65" s="76"/>
      <c r="P65" s="76"/>
      <c r="Q65" s="76">
        <v>0.23160095173065987</v>
      </c>
      <c r="R65" s="76"/>
      <c r="S65" s="143">
        <v>104.43562482153784</v>
      </c>
      <c r="T65" s="143">
        <v>3.6514408674679277</v>
      </c>
      <c r="U65" s="143">
        <v>138.49185253026445</v>
      </c>
      <c r="V65" s="76">
        <f>SUM(V66:V69)</f>
        <v>0</v>
      </c>
      <c r="W65" s="76"/>
      <c r="X65" s="76"/>
      <c r="Y65" s="76"/>
      <c r="Z65" s="77"/>
      <c r="AA65" s="145">
        <v>74.563709636120095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78.880942116432934</v>
      </c>
      <c r="AP65" s="79"/>
      <c r="AQ65" s="340">
        <f t="shared" si="24"/>
        <v>414.21732492355392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226.53360000000001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226.53360000000001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39.989999999999995</v>
      </c>
      <c r="AP70" s="100"/>
      <c r="AQ70" s="91">
        <f t="shared" si="24"/>
        <v>266.52359999999999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32.601186682721774</v>
      </c>
      <c r="M71" s="76"/>
      <c r="N71" s="76"/>
      <c r="O71" s="76"/>
      <c r="P71" s="76"/>
      <c r="Q71" s="76"/>
      <c r="R71" s="76"/>
      <c r="S71" s="76"/>
      <c r="T71" s="76"/>
      <c r="U71" s="76">
        <v>32.601186682721774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32.601186682721774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-105.76743851966546</v>
      </c>
      <c r="D72" s="108">
        <f t="shared" si="58"/>
        <v>-105.76743851966557</v>
      </c>
      <c r="E72" s="46">
        <f t="shared" si="58"/>
        <v>0</v>
      </c>
      <c r="F72" s="109">
        <f t="shared" si="58"/>
        <v>0</v>
      </c>
      <c r="G72" s="109">
        <f t="shared" si="58"/>
        <v>0</v>
      </c>
      <c r="H72" s="47">
        <f t="shared" si="58"/>
        <v>-15.511432000000013</v>
      </c>
      <c r="I72" s="108">
        <f t="shared" si="58"/>
        <v>-10.044000000000091</v>
      </c>
      <c r="J72" s="46">
        <f t="shared" si="58"/>
        <v>-5.6339999999999577</v>
      </c>
      <c r="K72" s="109">
        <f t="shared" si="58"/>
        <v>0.16656799999998384</v>
      </c>
      <c r="L72" s="47">
        <f t="shared" si="58"/>
        <v>99.49125707262192</v>
      </c>
      <c r="M72" s="46">
        <f t="shared" si="58"/>
        <v>0</v>
      </c>
      <c r="N72" s="46">
        <f t="shared" ref="N72" si="59">N26-N27-N29</f>
        <v>0</v>
      </c>
      <c r="O72" s="46">
        <f t="shared" si="58"/>
        <v>0</v>
      </c>
      <c r="P72" s="46">
        <f t="shared" si="58"/>
        <v>-0.99143864150960326</v>
      </c>
      <c r="Q72" s="46">
        <f t="shared" si="58"/>
        <v>9.5004000000000133</v>
      </c>
      <c r="R72" s="46">
        <f t="shared" si="58"/>
        <v>4.2129741541322119</v>
      </c>
      <c r="S72" s="46">
        <f t="shared" si="58"/>
        <v>6.8943000000000438</v>
      </c>
      <c r="T72" s="46">
        <f t="shared" si="58"/>
        <v>-2.2987784400000351</v>
      </c>
      <c r="U72" s="46">
        <f t="shared" si="58"/>
        <v>83.224800000000414</v>
      </c>
      <c r="V72" s="46">
        <f t="shared" si="58"/>
        <v>0</v>
      </c>
      <c r="W72" s="46">
        <f t="shared" si="58"/>
        <v>-1.051000000000009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-2.1108964799623209E-2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-1.5480000000000018</v>
      </c>
      <c r="AP72" s="45">
        <f t="shared" si="58"/>
        <v>0</v>
      </c>
      <c r="AQ72" s="48">
        <f t="shared" si="24"/>
        <v>-23.35672241184318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-0.22602776837412406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6"/>
  <dimension ref="A1:AS76"/>
  <sheetViews>
    <sheetView zoomScale="80" zoomScaleNormal="80" workbookViewId="0">
      <pane xSplit="2" ySplit="1" topLeftCell="Q5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63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8</v>
      </c>
    </row>
    <row r="2" spans="1:45" ht="12.75" customHeight="1">
      <c r="A2" s="3" t="s">
        <v>65</v>
      </c>
      <c r="B2" s="4"/>
      <c r="C2" s="5">
        <f>SUM(D2:G2)</f>
        <v>0.62407992000000001</v>
      </c>
      <c r="D2" s="6">
        <v>0.62407992000000001</v>
      </c>
      <c r="E2" s="7"/>
      <c r="F2" s="8"/>
      <c r="G2" s="8"/>
      <c r="H2" s="9">
        <f>SUM(I2:K2)</f>
        <v>1199.577</v>
      </c>
      <c r="I2" s="10">
        <v>727.26</v>
      </c>
      <c r="J2" s="11">
        <v>472.31700000000001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1923.4577038775999</v>
      </c>
      <c r="AB2" s="13">
        <f>SUM(AC2:AM2)</f>
        <v>167.802627697378</v>
      </c>
      <c r="AC2" s="14">
        <v>64.155999999999992</v>
      </c>
      <c r="AD2" s="11">
        <v>0</v>
      </c>
      <c r="AE2" s="11">
        <v>100.63774769737797</v>
      </c>
      <c r="AF2" s="11">
        <v>0</v>
      </c>
      <c r="AG2" s="11">
        <v>0</v>
      </c>
      <c r="AH2" s="11">
        <v>2.84172</v>
      </c>
      <c r="AI2" s="11">
        <v>0</v>
      </c>
      <c r="AJ2" s="11">
        <v>0</v>
      </c>
      <c r="AK2" s="11">
        <v>0</v>
      </c>
      <c r="AL2" s="11">
        <v>0.11939999999999999</v>
      </c>
      <c r="AM2" s="214">
        <v>4.7759999999999997E-2</v>
      </c>
      <c r="AN2" s="211">
        <v>0</v>
      </c>
      <c r="AO2" s="15"/>
      <c r="AP2" s="13"/>
      <c r="AQ2" s="16">
        <f>C2+H2+L2+AA2+AB2+AN2+AO2+AP2</f>
        <v>3291.4614114949777</v>
      </c>
    </row>
    <row r="3" spans="1:45" ht="12.75" customHeight="1">
      <c r="A3" s="17" t="s">
        <v>1</v>
      </c>
      <c r="B3" s="18"/>
      <c r="C3" s="19">
        <f>SUM(D3:G3)</f>
        <v>2020.99573853839</v>
      </c>
      <c r="D3" s="20">
        <v>1892.39811853839</v>
      </c>
      <c r="E3" s="22">
        <v>93.100000000000009</v>
      </c>
      <c r="F3" s="22"/>
      <c r="G3" s="22">
        <v>35.497619999999998</v>
      </c>
      <c r="H3" s="23">
        <f>SUM(I3:K3)</f>
        <v>0</v>
      </c>
      <c r="I3" s="24"/>
      <c r="J3" s="25"/>
      <c r="K3" s="22"/>
      <c r="L3" s="23">
        <f>SUM(M3:Z3)</f>
        <v>5695.1912711999994</v>
      </c>
      <c r="M3" s="24">
        <v>1765.0075999999999</v>
      </c>
      <c r="N3" s="24">
        <v>12.78</v>
      </c>
      <c r="O3" s="25">
        <v>0</v>
      </c>
      <c r="P3" s="25">
        <v>588.94499999999994</v>
      </c>
      <c r="Q3" s="25">
        <v>121.39400000000001</v>
      </c>
      <c r="R3" s="25">
        <v>366.54839999999996</v>
      </c>
      <c r="S3" s="25">
        <v>1204.5327</v>
      </c>
      <c r="T3" s="25">
        <v>135.15600000000001</v>
      </c>
      <c r="U3" s="25">
        <v>1209.2136</v>
      </c>
      <c r="V3" s="25">
        <v>98.827171199999995</v>
      </c>
      <c r="W3" s="25">
        <v>0</v>
      </c>
      <c r="X3" s="25">
        <v>150.36679999999998</v>
      </c>
      <c r="Y3" s="25">
        <v>0</v>
      </c>
      <c r="Z3" s="22">
        <v>42.42</v>
      </c>
      <c r="AA3" s="23">
        <v>0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0</v>
      </c>
      <c r="AP3" s="26"/>
      <c r="AQ3" s="29">
        <f t="shared" ref="AQ3:AQ20" si="0">C3+H3+L3+AA3+AB3+AN3+AO3+AP3</f>
        <v>7716.187009738389</v>
      </c>
    </row>
    <row r="4" spans="1:45" ht="12.75" customHeight="1">
      <c r="A4" s="17" t="s">
        <v>2</v>
      </c>
      <c r="B4" s="18"/>
      <c r="C4" s="19">
        <f>SUM(D4:G4)</f>
        <v>17.344426080000002</v>
      </c>
      <c r="D4" s="20">
        <v>14.97791808</v>
      </c>
      <c r="E4" s="21">
        <v>0</v>
      </c>
      <c r="F4" s="22"/>
      <c r="G4" s="22">
        <v>2.3665080000000001</v>
      </c>
      <c r="H4" s="23">
        <f>SUM(I4:K4)</f>
        <v>4.43</v>
      </c>
      <c r="I4" s="24"/>
      <c r="J4" s="25"/>
      <c r="K4" s="22">
        <v>4.43</v>
      </c>
      <c r="L4" s="23">
        <f>SUM(M4:Z4)</f>
        <v>736.41258727499996</v>
      </c>
      <c r="M4" s="24">
        <v>0</v>
      </c>
      <c r="N4" s="24">
        <v>0</v>
      </c>
      <c r="O4" s="25"/>
      <c r="P4" s="25">
        <v>19.169999999999998</v>
      </c>
      <c r="Q4" s="25">
        <v>0</v>
      </c>
      <c r="R4" s="25">
        <v>0</v>
      </c>
      <c r="S4" s="25">
        <v>610.63800000000003</v>
      </c>
      <c r="T4" s="25">
        <v>7.8841000000000001</v>
      </c>
      <c r="U4" s="25">
        <v>47.5824</v>
      </c>
      <c r="V4" s="25">
        <v>0</v>
      </c>
      <c r="W4" s="25">
        <v>48.345999999999997</v>
      </c>
      <c r="X4" s="25">
        <v>0.77208727499999996</v>
      </c>
      <c r="Y4" s="25">
        <v>0</v>
      </c>
      <c r="Z4" s="22">
        <v>2.02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758.18701335499998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34.080600000000004</v>
      </c>
      <c r="M5" s="24"/>
      <c r="N5" s="24"/>
      <c r="O5" s="25"/>
      <c r="P5" s="25"/>
      <c r="Q5" s="25"/>
      <c r="R5" s="25"/>
      <c r="S5" s="25">
        <v>21.6678</v>
      </c>
      <c r="T5" s="25"/>
      <c r="U5" s="25">
        <v>12.412800000000001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34.080600000000004</v>
      </c>
    </row>
    <row r="6" spans="1:45" ht="12.75" customHeight="1" thickBot="1">
      <c r="A6" s="30" t="s">
        <v>4</v>
      </c>
      <c r="B6" s="31"/>
      <c r="C6" s="19">
        <f>SUM(D6:G6)</f>
        <v>40.156153284034922</v>
      </c>
      <c r="D6" s="32">
        <v>40.156153284034922</v>
      </c>
      <c r="E6" s="22">
        <v>0</v>
      </c>
      <c r="F6" s="33"/>
      <c r="G6" s="33">
        <v>0</v>
      </c>
      <c r="H6" s="34">
        <f>SUM(I6:K6)</f>
        <v>81.314999999999998</v>
      </c>
      <c r="I6" s="35">
        <v>61.38</v>
      </c>
      <c r="J6" s="35">
        <v>0</v>
      </c>
      <c r="K6" s="33">
        <v>19.934999999999999</v>
      </c>
      <c r="L6" s="34">
        <f>SUM(M6:Z6)</f>
        <v>4.2312999999999859</v>
      </c>
      <c r="M6" s="24">
        <v>63.401199999999996</v>
      </c>
      <c r="N6" s="24">
        <v>4.26</v>
      </c>
      <c r="O6" s="25"/>
      <c r="P6" s="25">
        <v>28.754999999999999</v>
      </c>
      <c r="Q6" s="25">
        <v>3.1668000000000003</v>
      </c>
      <c r="R6" s="25">
        <v>10.532999999999999</v>
      </c>
      <c r="S6" s="25">
        <v>-75.837299999999999</v>
      </c>
      <c r="T6" s="25">
        <v>0</v>
      </c>
      <c r="U6" s="25">
        <v>-26.894400000000001</v>
      </c>
      <c r="V6" s="25">
        <v>0</v>
      </c>
      <c r="W6" s="25">
        <v>-3.1529999999999996</v>
      </c>
      <c r="X6" s="36">
        <v>0</v>
      </c>
      <c r="Y6" s="36">
        <v>0</v>
      </c>
      <c r="Z6" s="33">
        <v>0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125.70245328403492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2044.4315456624249</v>
      </c>
      <c r="D7" s="57">
        <f t="shared" si="1"/>
        <v>1918.2004336624248</v>
      </c>
      <c r="E7" s="54">
        <f t="shared" si="1"/>
        <v>93.100000000000009</v>
      </c>
      <c r="F7" s="54">
        <f t="shared" si="1"/>
        <v>0</v>
      </c>
      <c r="G7" s="54">
        <f t="shared" si="1"/>
        <v>33.131111999999995</v>
      </c>
      <c r="H7" s="56">
        <f t="shared" si="1"/>
        <v>1276.462</v>
      </c>
      <c r="I7" s="57">
        <f t="shared" si="1"/>
        <v>788.64</v>
      </c>
      <c r="J7" s="54">
        <f t="shared" si="1"/>
        <v>472.31700000000001</v>
      </c>
      <c r="K7" s="57">
        <f t="shared" si="1"/>
        <v>15.504999999999999</v>
      </c>
      <c r="L7" s="56">
        <f t="shared" si="1"/>
        <v>4928.9293839249995</v>
      </c>
      <c r="M7" s="57">
        <f t="shared" si="1"/>
        <v>1828.4087999999999</v>
      </c>
      <c r="N7" s="57">
        <f t="shared" ref="N7" si="2">N2+N3-N4-N5+N6</f>
        <v>17.04</v>
      </c>
      <c r="O7" s="54">
        <f t="shared" si="1"/>
        <v>0</v>
      </c>
      <c r="P7" s="54">
        <f t="shared" si="1"/>
        <v>598.53</v>
      </c>
      <c r="Q7" s="54">
        <f t="shared" si="1"/>
        <v>124.5608</v>
      </c>
      <c r="R7" s="54">
        <f t="shared" si="1"/>
        <v>377.08139999999997</v>
      </c>
      <c r="S7" s="54">
        <f t="shared" si="1"/>
        <v>496.38959999999986</v>
      </c>
      <c r="T7" s="54">
        <f t="shared" si="1"/>
        <v>127.2719</v>
      </c>
      <c r="U7" s="54">
        <f t="shared" si="1"/>
        <v>1122.3240000000001</v>
      </c>
      <c r="V7" s="54">
        <f t="shared" si="1"/>
        <v>98.827171199999995</v>
      </c>
      <c r="W7" s="54">
        <f t="shared" si="1"/>
        <v>-51.498999999999995</v>
      </c>
      <c r="X7" s="54">
        <f t="shared" si="1"/>
        <v>149.59471272499999</v>
      </c>
      <c r="Y7" s="54">
        <f t="shared" si="1"/>
        <v>0</v>
      </c>
      <c r="Z7" s="57">
        <f t="shared" si="1"/>
        <v>40.4</v>
      </c>
      <c r="AA7" s="56">
        <f t="shared" si="1"/>
        <v>1923.4577038775999</v>
      </c>
      <c r="AB7" s="56">
        <f t="shared" si="1"/>
        <v>167.802627697378</v>
      </c>
      <c r="AC7" s="57">
        <f t="shared" si="1"/>
        <v>64.155999999999992</v>
      </c>
      <c r="AD7" s="54">
        <f t="shared" si="1"/>
        <v>0</v>
      </c>
      <c r="AE7" s="54">
        <f t="shared" si="1"/>
        <v>100.63774769737797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2.84172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0.11939999999999999</v>
      </c>
      <c r="AM7" s="217">
        <f t="shared" si="1"/>
        <v>4.7759999999999997E-2</v>
      </c>
      <c r="AN7" s="57">
        <f t="shared" si="1"/>
        <v>0</v>
      </c>
      <c r="AO7" s="56">
        <f t="shared" si="1"/>
        <v>0</v>
      </c>
      <c r="AP7" s="182">
        <f t="shared" si="1"/>
        <v>0</v>
      </c>
      <c r="AQ7" s="111">
        <f t="shared" si="0"/>
        <v>10341.083261162403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2044.4315456624249</v>
      </c>
      <c r="D8" s="185">
        <f t="shared" si="6"/>
        <v>1918.2004336624248</v>
      </c>
      <c r="E8" s="188">
        <f t="shared" si="6"/>
        <v>93.100000000000009</v>
      </c>
      <c r="F8" s="189">
        <f t="shared" si="6"/>
        <v>0</v>
      </c>
      <c r="G8" s="189">
        <f t="shared" si="6"/>
        <v>33.131111999999995</v>
      </c>
      <c r="H8" s="190">
        <f t="shared" si="6"/>
        <v>1276.462</v>
      </c>
      <c r="I8" s="185">
        <f t="shared" si="6"/>
        <v>788.64</v>
      </c>
      <c r="J8" s="188">
        <f t="shared" si="6"/>
        <v>472.31700000000001</v>
      </c>
      <c r="K8" s="185">
        <f t="shared" si="6"/>
        <v>15.504999999999999</v>
      </c>
      <c r="L8" s="190">
        <f t="shared" si="6"/>
        <v>4738.9346711999997</v>
      </c>
      <c r="M8" s="185">
        <f t="shared" si="6"/>
        <v>1828.4087999999999</v>
      </c>
      <c r="N8" s="185">
        <f t="shared" si="6"/>
        <v>17.04</v>
      </c>
      <c r="O8" s="188">
        <f t="shared" si="6"/>
        <v>0</v>
      </c>
      <c r="P8" s="188">
        <f t="shared" si="6"/>
        <v>598.53</v>
      </c>
      <c r="Q8" s="188">
        <f t="shared" si="6"/>
        <v>124.5608</v>
      </c>
      <c r="R8" s="188">
        <f t="shared" si="6"/>
        <v>377.08139999999997</v>
      </c>
      <c r="S8" s="188">
        <f t="shared" si="6"/>
        <v>496.38959999999986</v>
      </c>
      <c r="T8" s="188">
        <f t="shared" si="6"/>
        <v>127.2719</v>
      </c>
      <c r="U8" s="188">
        <f t="shared" si="6"/>
        <v>1122.3240000000001</v>
      </c>
      <c r="V8" s="188">
        <f t="shared" si="6"/>
        <v>98.827171199999995</v>
      </c>
      <c r="W8" s="188">
        <f t="shared" si="6"/>
        <v>-51.498999999999995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1475.5383946775999</v>
      </c>
      <c r="AB8" s="185">
        <f t="shared" si="6"/>
        <v>167.802627697378</v>
      </c>
      <c r="AC8" s="185">
        <f t="shared" si="6"/>
        <v>64.155999999999992</v>
      </c>
      <c r="AD8" s="188">
        <f t="shared" si="6"/>
        <v>0</v>
      </c>
      <c r="AE8" s="188">
        <f t="shared" si="6"/>
        <v>100.63774769737797</v>
      </c>
      <c r="AF8" s="188">
        <f t="shared" si="6"/>
        <v>0</v>
      </c>
      <c r="AG8" s="188">
        <f t="shared" si="6"/>
        <v>0</v>
      </c>
      <c r="AH8" s="188">
        <f t="shared" si="6"/>
        <v>2.84172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0.11939999999999999</v>
      </c>
      <c r="AM8" s="218">
        <f t="shared" si="6"/>
        <v>4.7759999999999997E-2</v>
      </c>
      <c r="AN8" s="185">
        <f t="shared" si="6"/>
        <v>0</v>
      </c>
      <c r="AO8" s="190">
        <f t="shared" si="6"/>
        <v>0</v>
      </c>
      <c r="AP8" s="185">
        <f t="shared" si="6"/>
        <v>0</v>
      </c>
      <c r="AQ8" s="186">
        <f t="shared" si="0"/>
        <v>9703.1692392374025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1225.2246044399999</v>
      </c>
      <c r="D9" s="53">
        <f t="shared" si="8"/>
        <v>1225.2246044399999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787.61699999999996</v>
      </c>
      <c r="I9" s="53">
        <f t="shared" si="8"/>
        <v>758.50799999999992</v>
      </c>
      <c r="J9" s="54">
        <f t="shared" si="8"/>
        <v>29.109000000000002</v>
      </c>
      <c r="K9" s="55">
        <f t="shared" si="8"/>
        <v>0</v>
      </c>
      <c r="L9" s="56">
        <f t="shared" si="8"/>
        <v>2407.5459000000001</v>
      </c>
      <c r="M9" s="54">
        <f t="shared" si="8"/>
        <v>1828.4087999999999</v>
      </c>
      <c r="N9" s="54">
        <f t="shared" ref="N9" si="9">SUM(N10:N14)</f>
        <v>14.91</v>
      </c>
      <c r="O9" s="54">
        <f t="shared" si="8"/>
        <v>1.5521999999999998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556.46849999999995</v>
      </c>
      <c r="T9" s="54">
        <f t="shared" si="8"/>
        <v>0</v>
      </c>
      <c r="U9" s="54">
        <f t="shared" si="8"/>
        <v>6.2064000000000004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790.33687392000002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120">
        <f t="shared" si="8"/>
        <v>0</v>
      </c>
      <c r="AI9" s="120">
        <f t="shared" si="8"/>
        <v>0</v>
      </c>
      <c r="AJ9" s="120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35.001999999999995</v>
      </c>
      <c r="AP9" s="57">
        <f t="shared" si="8"/>
        <v>0</v>
      </c>
      <c r="AQ9" s="59">
        <f t="shared" si="0"/>
        <v>5245.726378360001</v>
      </c>
    </row>
    <row r="10" spans="1:45" ht="12.75" customHeight="1">
      <c r="A10" s="60" t="s">
        <v>220</v>
      </c>
      <c r="B10" s="61"/>
      <c r="C10" s="62">
        <f>SUM(D10:G10)</f>
        <v>1221.4017507599999</v>
      </c>
      <c r="D10" s="63">
        <v>1221.4017507599999</v>
      </c>
      <c r="E10" s="64"/>
      <c r="F10" s="65"/>
      <c r="G10" s="65"/>
      <c r="H10" s="66">
        <f>SUM(I10:K10)</f>
        <v>611.28899999999999</v>
      </c>
      <c r="I10" s="63">
        <v>582.17999999999995</v>
      </c>
      <c r="J10" s="64">
        <v>29.109000000000002</v>
      </c>
      <c r="K10" s="65"/>
      <c r="L10" s="66">
        <f>SUM(M10:Z10)</f>
        <v>562.67489999999998</v>
      </c>
      <c r="M10" s="64"/>
      <c r="N10" s="64"/>
      <c r="O10" s="64"/>
      <c r="P10" s="64"/>
      <c r="Q10" s="64"/>
      <c r="R10" s="64"/>
      <c r="S10" s="64">
        <v>556.46849999999995</v>
      </c>
      <c r="T10" s="64"/>
      <c r="U10" s="64">
        <v>6.2064000000000004</v>
      </c>
      <c r="V10" s="64"/>
      <c r="W10" s="64"/>
      <c r="X10" s="64"/>
      <c r="Y10" s="64"/>
      <c r="Z10" s="65"/>
      <c r="AA10" s="66">
        <v>764.5537812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3159.9194319600001</v>
      </c>
    </row>
    <row r="11" spans="1:45" ht="12.75" customHeight="1">
      <c r="A11" s="17" t="s">
        <v>221</v>
      </c>
      <c r="B11" s="18"/>
      <c r="C11" s="19">
        <f>SUM(D11:G11)</f>
        <v>3.8228536799999997</v>
      </c>
      <c r="D11" s="24">
        <v>3.8228536799999997</v>
      </c>
      <c r="E11" s="25"/>
      <c r="F11" s="22"/>
      <c r="G11" s="22"/>
      <c r="H11" s="23">
        <f>SUM(I11:K11)</f>
        <v>9.3000000000000007</v>
      </c>
      <c r="I11" s="24">
        <v>9.3000000000000007</v>
      </c>
      <c r="J11" s="25"/>
      <c r="K11" s="22"/>
      <c r="L11" s="23">
        <f>SUM(M11:Z11)</f>
        <v>1.5521999999999998</v>
      </c>
      <c r="M11" s="25"/>
      <c r="N11" s="25"/>
      <c r="O11" s="25">
        <v>1.5521999999999998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25.783092719999999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40.458146399999997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26.745999999999999</v>
      </c>
      <c r="AP12" s="26"/>
      <c r="AQ12" s="29">
        <f t="shared" si="0"/>
        <v>26.745999999999999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167.02799999999999</v>
      </c>
      <c r="I13" s="24">
        <v>167.02799999999999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167.02799999999999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1843.3188</v>
      </c>
      <c r="M14" s="76">
        <v>1828.4087999999999</v>
      </c>
      <c r="N14" s="76">
        <v>14.91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8.2560000000000002</v>
      </c>
      <c r="AP14" s="79"/>
      <c r="AQ14" s="82">
        <f t="shared" si="0"/>
        <v>1851.5748000000001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156.822</v>
      </c>
      <c r="I15" s="85">
        <f t="shared" si="13"/>
        <v>0</v>
      </c>
      <c r="J15" s="86">
        <f t="shared" si="13"/>
        <v>0</v>
      </c>
      <c r="K15" s="87">
        <f t="shared" si="13"/>
        <v>156.822</v>
      </c>
      <c r="L15" s="88">
        <f t="shared" si="13"/>
        <v>1841.9878000000001</v>
      </c>
      <c r="M15" s="86">
        <f t="shared" si="13"/>
        <v>0</v>
      </c>
      <c r="N15" s="86">
        <f t="shared" si="13"/>
        <v>0</v>
      </c>
      <c r="O15" s="86">
        <f t="shared" si="13"/>
        <v>41.673100000000005</v>
      </c>
      <c r="P15" s="86">
        <f t="shared" si="13"/>
        <v>354.64499999999998</v>
      </c>
      <c r="Q15" s="86">
        <f t="shared" si="13"/>
        <v>0</v>
      </c>
      <c r="R15" s="86">
        <f t="shared" si="13"/>
        <v>0</v>
      </c>
      <c r="S15" s="86">
        <f t="shared" si="13"/>
        <v>632.30579999999998</v>
      </c>
      <c r="T15" s="86">
        <f t="shared" si="13"/>
        <v>32.662700000000001</v>
      </c>
      <c r="U15" s="86">
        <f t="shared" si="13"/>
        <v>732.35519999999997</v>
      </c>
      <c r="V15" s="86">
        <f t="shared" si="13"/>
        <v>0</v>
      </c>
      <c r="W15" s="86">
        <f t="shared" si="13"/>
        <v>48.345999999999997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1237.2820000000002</v>
      </c>
      <c r="AP15" s="89">
        <f t="shared" si="13"/>
        <v>0</v>
      </c>
      <c r="AQ15" s="91">
        <f t="shared" si="0"/>
        <v>3236.0918000000001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127"/>
      <c r="AH16" s="64"/>
      <c r="AI16" s="64"/>
      <c r="AJ16" s="64"/>
      <c r="AK16" s="64"/>
      <c r="AL16" s="64"/>
      <c r="AM16" s="219"/>
      <c r="AN16" s="69"/>
      <c r="AO16" s="70">
        <v>1202.452</v>
      </c>
      <c r="AP16" s="67"/>
      <c r="AQ16" s="92">
        <f>C16+H16+L16+AA16+AO16+AP16</f>
        <v>1202.452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16.081999999999997</v>
      </c>
      <c r="AP17" s="26"/>
      <c r="AQ17" s="29">
        <f>C17+H17+L17+AA17+AO17+AP17</f>
        <v>16.081999999999997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18.747999999999998</v>
      </c>
      <c r="AP18" s="26"/>
      <c r="AQ18" s="29">
        <f t="shared" si="0"/>
        <v>18.747999999999998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156.822</v>
      </c>
      <c r="I19" s="24"/>
      <c r="J19" s="25"/>
      <c r="K19" s="22">
        <v>156.822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156.822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1841.9878000000001</v>
      </c>
      <c r="M20" s="76"/>
      <c r="N20" s="76"/>
      <c r="O20" s="76">
        <v>41.673100000000005</v>
      </c>
      <c r="P20" s="76">
        <v>354.64499999999998</v>
      </c>
      <c r="Q20" s="76">
        <v>0</v>
      </c>
      <c r="R20" s="76">
        <v>0</v>
      </c>
      <c r="S20" s="76">
        <v>632.30579999999998</v>
      </c>
      <c r="T20" s="76">
        <v>32.662700000000001</v>
      </c>
      <c r="U20" s="76">
        <v>732.35519999999997</v>
      </c>
      <c r="V20" s="76"/>
      <c r="W20" s="76">
        <v>48.345999999999997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1841.9878000000001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-64.155999999999992</v>
      </c>
      <c r="AC21" s="101">
        <f t="shared" si="17"/>
        <v>-64.155999999999992</v>
      </c>
      <c r="AD21" s="97">
        <f t="shared" si="17"/>
        <v>0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7">
        <f t="shared" si="18"/>
        <v>0</v>
      </c>
      <c r="AL21" s="175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64.155999999999992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-64.155999999999992</v>
      </c>
      <c r="AC22" s="68">
        <f>-AC2</f>
        <v>-64.155999999999992</v>
      </c>
      <c r="AD22" s="64">
        <f>-AD2</f>
        <v>0</v>
      </c>
      <c r="AE22" s="64"/>
      <c r="AF22" s="64"/>
      <c r="AG22" s="127"/>
      <c r="AH22" s="64"/>
      <c r="AI22" s="64"/>
      <c r="AJ22" s="64"/>
      <c r="AK22" s="64">
        <v>0</v>
      </c>
      <c r="AL22" s="64"/>
      <c r="AM22" s="219"/>
      <c r="AN22" s="69"/>
      <c r="AO22" s="66">
        <f>-(C22+H22+L22+AA22+AB22)</f>
        <v>64.155999999999992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25"/>
      <c r="AI23" s="25"/>
      <c r="AJ23" s="2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192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6.1379999999999999</v>
      </c>
      <c r="I25" s="104">
        <v>6.1379999999999999</v>
      </c>
      <c r="J25" s="105"/>
      <c r="K25" s="104"/>
      <c r="L25" s="88">
        <f>SUM(O25:Z25)</f>
        <v>60.902800000000006</v>
      </c>
      <c r="M25" s="105"/>
      <c r="N25" s="105"/>
      <c r="O25" s="105">
        <v>40.120900000000006</v>
      </c>
      <c r="P25" s="105"/>
      <c r="Q25" s="105"/>
      <c r="R25" s="105"/>
      <c r="S25" s="105">
        <v>18.713100000000001</v>
      </c>
      <c r="T25" s="105">
        <v>0</v>
      </c>
      <c r="U25" s="105">
        <v>2.0688</v>
      </c>
      <c r="V25" s="105"/>
      <c r="W25" s="105"/>
      <c r="X25" s="105"/>
      <c r="Y25" s="105"/>
      <c r="Z25" s="104"/>
      <c r="AA25" s="88">
        <v>33.451247279999997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195.82199999999997</v>
      </c>
      <c r="AP25" s="89"/>
      <c r="AQ25" s="107">
        <f>C25+H25+L25+AA25+AB25+AN25+AO25+AP25</f>
        <v>296.31404727999995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819.20694122242503</v>
      </c>
      <c r="D26" s="108">
        <f t="shared" si="20"/>
        <v>692.97582922242486</v>
      </c>
      <c r="E26" s="46">
        <f t="shared" si="20"/>
        <v>93.100000000000009</v>
      </c>
      <c r="F26" s="46">
        <f t="shared" si="20"/>
        <v>0</v>
      </c>
      <c r="G26" s="46">
        <f t="shared" si="20"/>
        <v>33.131111999999995</v>
      </c>
      <c r="H26" s="47">
        <f t="shared" si="20"/>
        <v>639.529</v>
      </c>
      <c r="I26" s="108">
        <f t="shared" si="20"/>
        <v>23.994000000000064</v>
      </c>
      <c r="J26" s="46">
        <f t="shared" si="20"/>
        <v>443.20800000000003</v>
      </c>
      <c r="K26" s="109">
        <f t="shared" si="20"/>
        <v>172.327</v>
      </c>
      <c r="L26" s="47">
        <f t="shared" si="20"/>
        <v>4302.4684839249994</v>
      </c>
      <c r="M26" s="46">
        <f t="shared" si="20"/>
        <v>0</v>
      </c>
      <c r="N26" s="46">
        <f t="shared" si="20"/>
        <v>2.129999999999999</v>
      </c>
      <c r="O26" s="46">
        <f t="shared" si="20"/>
        <v>0</v>
      </c>
      <c r="P26" s="46">
        <f t="shared" si="20"/>
        <v>953.17499999999995</v>
      </c>
      <c r="Q26" s="46">
        <f t="shared" si="20"/>
        <v>124.5608</v>
      </c>
      <c r="R26" s="46">
        <f t="shared" si="20"/>
        <v>377.08139999999997</v>
      </c>
      <c r="S26" s="46">
        <f t="shared" si="20"/>
        <v>553.51379999999983</v>
      </c>
      <c r="T26" s="46">
        <f t="shared" si="20"/>
        <v>159.93459999999999</v>
      </c>
      <c r="U26" s="46">
        <f t="shared" si="20"/>
        <v>1846.404</v>
      </c>
      <c r="V26" s="46">
        <f t="shared" si="20"/>
        <v>98.827171199999995</v>
      </c>
      <c r="W26" s="46">
        <f t="shared" si="20"/>
        <v>-3.1529999999999987</v>
      </c>
      <c r="X26" s="46">
        <f t="shared" si="20"/>
        <v>149.59471272499999</v>
      </c>
      <c r="Y26" s="46">
        <f t="shared" si="20"/>
        <v>0</v>
      </c>
      <c r="Z26" s="109">
        <f t="shared" si="20"/>
        <v>40.4</v>
      </c>
      <c r="AA26" s="47">
        <f t="shared" si="20"/>
        <v>1099.6695826775999</v>
      </c>
      <c r="AB26" s="45">
        <f t="shared" si="20"/>
        <v>103.64662769737801</v>
      </c>
      <c r="AC26" s="110">
        <f t="shared" si="20"/>
        <v>0</v>
      </c>
      <c r="AD26" s="110">
        <f t="shared" si="20"/>
        <v>0</v>
      </c>
      <c r="AE26" s="110">
        <f t="shared" si="20"/>
        <v>100.63774769737797</v>
      </c>
      <c r="AF26" s="110">
        <f t="shared" si="20"/>
        <v>0</v>
      </c>
      <c r="AG26" s="110">
        <f t="shared" si="20"/>
        <v>0</v>
      </c>
      <c r="AH26" s="110">
        <f t="shared" si="20"/>
        <v>2.84172</v>
      </c>
      <c r="AI26" s="110">
        <f t="shared" si="20"/>
        <v>0</v>
      </c>
      <c r="AJ26" s="110">
        <f t="shared" ref="AJ26" si="21">AJ7-AJ9+AJ15+AJ21-AJ25</f>
        <v>0</v>
      </c>
      <c r="AK26" s="110">
        <f t="shared" si="20"/>
        <v>0</v>
      </c>
      <c r="AL26" s="110">
        <f t="shared" si="20"/>
        <v>0.11939999999999999</v>
      </c>
      <c r="AM26" s="226">
        <f t="shared" si="20"/>
        <v>4.7759999999999997E-2</v>
      </c>
      <c r="AN26" s="45">
        <f t="shared" si="20"/>
        <v>0</v>
      </c>
      <c r="AO26" s="47">
        <f t="shared" si="20"/>
        <v>1070.6140000000003</v>
      </c>
      <c r="AP26" s="45">
        <f t="shared" si="20"/>
        <v>0</v>
      </c>
      <c r="AQ26" s="48">
        <f>C26+H26+L26+AA26+AB26+AN26+AO26+AP26</f>
        <v>8035.1346355224032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189.994712725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149.59471272499999</v>
      </c>
      <c r="Y27" s="54">
        <f t="shared" si="23"/>
        <v>0</v>
      </c>
      <c r="Z27" s="55">
        <f t="shared" si="23"/>
        <v>40.4</v>
      </c>
      <c r="AA27" s="56">
        <f t="shared" si="23"/>
        <v>447.91930919999999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637.91402192500004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189.994712725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149.59471272499999</v>
      </c>
      <c r="Y28" s="97">
        <f>Y26</f>
        <v>0</v>
      </c>
      <c r="Z28" s="98">
        <f>Z26</f>
        <v>40.4</v>
      </c>
      <c r="AA28" s="115">
        <v>447.91930919999999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637.91402192500004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916.43387571212429</v>
      </c>
      <c r="D29" s="53">
        <f t="shared" si="25"/>
        <v>790.20276371212412</v>
      </c>
      <c r="E29" s="54">
        <f t="shared" si="25"/>
        <v>93.100000000000009</v>
      </c>
      <c r="F29" s="55">
        <f t="shared" si="25"/>
        <v>0</v>
      </c>
      <c r="G29" s="55">
        <f t="shared" si="25"/>
        <v>33.131112000000002</v>
      </c>
      <c r="H29" s="56">
        <f t="shared" si="25"/>
        <v>650.7122609999999</v>
      </c>
      <c r="I29" s="53">
        <f t="shared" si="25"/>
        <v>0</v>
      </c>
      <c r="J29" s="53">
        <f t="shared" si="25"/>
        <v>478.26400000000001</v>
      </c>
      <c r="K29" s="53">
        <f t="shared" si="25"/>
        <v>172.448261</v>
      </c>
      <c r="L29" s="56">
        <f t="shared" si="25"/>
        <v>4054.1348398749496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963.75687215094331</v>
      </c>
      <c r="Q29" s="54">
        <f t="shared" si="25"/>
        <v>131.95000000000002</v>
      </c>
      <c r="R29" s="54">
        <f t="shared" si="25"/>
        <v>361.28212778400598</v>
      </c>
      <c r="S29" s="54">
        <f t="shared" si="25"/>
        <v>548.58930000000009</v>
      </c>
      <c r="T29" s="54">
        <f t="shared" si="25"/>
        <v>154.25476874000012</v>
      </c>
      <c r="U29" s="54">
        <f t="shared" si="25"/>
        <v>1794.4235999999996</v>
      </c>
      <c r="V29" s="54">
        <f t="shared" si="25"/>
        <v>98.827171199999995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651.55620024000007</v>
      </c>
      <c r="AB29" s="57">
        <f t="shared" si="25"/>
        <v>103.64662769737798</v>
      </c>
      <c r="AC29" s="58">
        <f t="shared" si="25"/>
        <v>0</v>
      </c>
      <c r="AD29" s="54">
        <f t="shared" si="25"/>
        <v>0</v>
      </c>
      <c r="AE29" s="54">
        <f t="shared" si="25"/>
        <v>100.63774769737799</v>
      </c>
      <c r="AF29" s="54">
        <f t="shared" ref="AF29" si="27">AF30+AF45+AF56+AF58+AF65+AF70+AF71</f>
        <v>0</v>
      </c>
      <c r="AG29" s="54">
        <f t="shared" si="25"/>
        <v>0</v>
      </c>
      <c r="AH29" s="54">
        <f t="shared" si="25"/>
        <v>2.84172</v>
      </c>
      <c r="AI29" s="54">
        <f t="shared" si="25"/>
        <v>0</v>
      </c>
      <c r="AJ29" s="54">
        <f t="shared" ref="AJ29" si="28">AJ30+AJ45+AJ56+AJ58+AJ65+AJ70+AJ71</f>
        <v>0</v>
      </c>
      <c r="AK29" s="54">
        <f t="shared" si="25"/>
        <v>0</v>
      </c>
      <c r="AL29" s="54">
        <f t="shared" ref="AL29" si="29">AL30+AL45+AL56+AL58+AL65+AL70+AL71</f>
        <v>0.11939999999999999</v>
      </c>
      <c r="AM29" s="217">
        <f t="shared" si="25"/>
        <v>4.7759999999999997E-2</v>
      </c>
      <c r="AN29" s="53">
        <f t="shared" si="25"/>
        <v>0</v>
      </c>
      <c r="AO29" s="56">
        <f t="shared" si="25"/>
        <v>1071.9899999999998</v>
      </c>
      <c r="AP29" s="57">
        <f t="shared" si="25"/>
        <v>0</v>
      </c>
      <c r="AQ29" s="48">
        <f t="shared" si="25"/>
        <v>7448.4738045244521</v>
      </c>
    </row>
    <row r="30" spans="1:43" s="49" customFormat="1" ht="12.75" customHeight="1">
      <c r="A30" s="164" t="s">
        <v>43</v>
      </c>
      <c r="B30" s="117"/>
      <c r="C30" s="118">
        <f>SUM(C31:C44)</f>
        <v>216.97276371212419</v>
      </c>
      <c r="D30" s="120">
        <v>216.97276371212416</v>
      </c>
      <c r="E30" s="120">
        <v>0</v>
      </c>
      <c r="F30" s="121"/>
      <c r="G30" s="121"/>
      <c r="H30" s="122">
        <f>SUM(H31:H44)</f>
        <v>0</v>
      </c>
      <c r="I30" s="119">
        <f t="shared" ref="I30:K30" si="30">SUM(I31:I44)</f>
        <v>0</v>
      </c>
      <c r="J30" s="120">
        <f t="shared" si="30"/>
        <v>0</v>
      </c>
      <c r="K30" s="120">
        <f t="shared" si="30"/>
        <v>0</v>
      </c>
      <c r="L30" s="122">
        <f>SUM(L31:L44)</f>
        <v>740.14814532394053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18.223270104470554</v>
      </c>
      <c r="R30" s="120">
        <f>SUM(R31:R44)</f>
        <v>0</v>
      </c>
      <c r="S30" s="120">
        <v>398.145825</v>
      </c>
      <c r="T30" s="120">
        <v>63.894401591328922</v>
      </c>
      <c r="U30" s="120">
        <v>189.34579387814111</v>
      </c>
      <c r="V30" s="120">
        <v>69.487854749999997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377.11811807999999</v>
      </c>
      <c r="AB30" s="123">
        <f t="shared" ref="AB30:AN30" si="31">SUM(AB31:AB44)</f>
        <v>63.616320000000002</v>
      </c>
      <c r="AC30" s="176">
        <f t="shared" si="31"/>
        <v>0</v>
      </c>
      <c r="AD30" s="120">
        <f t="shared" si="31"/>
        <v>0</v>
      </c>
      <c r="AE30" s="120">
        <f t="shared" si="31"/>
        <v>60.7746</v>
      </c>
      <c r="AF30" s="120">
        <f t="shared" ref="AF30" si="32">SUM(AF31:AF44)</f>
        <v>0</v>
      </c>
      <c r="AG30" s="120">
        <f t="shared" si="31"/>
        <v>0</v>
      </c>
      <c r="AH30" s="120">
        <f t="shared" si="31"/>
        <v>2.84172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0</v>
      </c>
      <c r="AO30" s="122">
        <v>397.83599999999996</v>
      </c>
      <c r="AP30" s="123">
        <f>SUM(AP31:AP44)</f>
        <v>0</v>
      </c>
      <c r="AQ30" s="59">
        <f t="shared" ref="AQ30" si="35">C30+H30+L30+AA30+AB30+AN30+AO30+AP30</f>
        <v>1795.6913471160649</v>
      </c>
    </row>
    <row r="31" spans="1:43" ht="12.75" customHeight="1">
      <c r="A31" s="165" t="s">
        <v>13</v>
      </c>
      <c r="B31" s="124" t="s">
        <v>14</v>
      </c>
      <c r="C31" s="125">
        <f t="shared" ref="C31:C43" si="36">SUM(D31:G31)</f>
        <v>0</v>
      </c>
      <c r="D31" s="127">
        <v>0</v>
      </c>
      <c r="E31" s="127"/>
      <c r="F31" s="128"/>
      <c r="G31" s="128"/>
      <c r="H31" s="129">
        <f t="shared" ref="H31:H43" si="37">SUM(I31:K31)</f>
        <v>0</v>
      </c>
      <c r="I31" s="126"/>
      <c r="J31" s="127"/>
      <c r="K31" s="128"/>
      <c r="L31" s="129">
        <f t="shared" ref="L31:L43" si="38">SUM(M31:Z31)</f>
        <v>57.381316183375539</v>
      </c>
      <c r="M31" s="127"/>
      <c r="N31" s="127"/>
      <c r="O31" s="127"/>
      <c r="P31" s="127"/>
      <c r="Q31" s="127">
        <v>0.56994541883651184</v>
      </c>
      <c r="R31" s="127"/>
      <c r="S31" s="127">
        <v>13.024294738359222</v>
      </c>
      <c r="T31" s="127">
        <v>0.49828470454721796</v>
      </c>
      <c r="U31" s="127">
        <v>31.322594524644906</v>
      </c>
      <c r="V31" s="127">
        <v>11.966196796987683</v>
      </c>
      <c r="W31" s="127"/>
      <c r="X31" s="127"/>
      <c r="Y31" s="127"/>
      <c r="Z31" s="128"/>
      <c r="AA31" s="70">
        <v>10.459292343472208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22.875048032541532</v>
      </c>
      <c r="AP31" s="131"/>
      <c r="AQ31" s="71">
        <f t="shared" si="24"/>
        <v>90.715656559389274</v>
      </c>
    </row>
    <row r="32" spans="1:43" ht="12.75" customHeight="1">
      <c r="A32" s="166" t="s">
        <v>110</v>
      </c>
      <c r="B32" s="133" t="s">
        <v>15</v>
      </c>
      <c r="C32" s="19">
        <f t="shared" si="36"/>
        <v>55.54823620829211</v>
      </c>
      <c r="D32" s="127">
        <v>55.54823620829211</v>
      </c>
      <c r="E32" s="25"/>
      <c r="F32" s="22"/>
      <c r="G32" s="22"/>
      <c r="H32" s="23">
        <f t="shared" si="37"/>
        <v>0</v>
      </c>
      <c r="I32" s="24">
        <v>0</v>
      </c>
      <c r="J32" s="25"/>
      <c r="K32" s="22"/>
      <c r="L32" s="23">
        <f t="shared" si="38"/>
        <v>166.69173724215534</v>
      </c>
      <c r="M32" s="25"/>
      <c r="N32" s="25"/>
      <c r="O32" s="25"/>
      <c r="P32" s="127"/>
      <c r="Q32" s="127">
        <v>4.2546258831974484</v>
      </c>
      <c r="R32" s="25"/>
      <c r="S32" s="127">
        <v>97.225979318049014</v>
      </c>
      <c r="T32" s="127">
        <v>12.038726371412228</v>
      </c>
      <c r="U32" s="127">
        <v>31.396945431018786</v>
      </c>
      <c r="V32" s="127">
        <v>21.775460238477869</v>
      </c>
      <c r="W32" s="25"/>
      <c r="X32" s="25"/>
      <c r="Y32" s="25"/>
      <c r="Z32" s="22"/>
      <c r="AA32" s="28">
        <v>117.58579128299712</v>
      </c>
      <c r="AB32" s="26">
        <f t="shared" si="39"/>
        <v>2.84172</v>
      </c>
      <c r="AC32" s="27"/>
      <c r="AD32" s="25"/>
      <c r="AE32" s="25">
        <v>0</v>
      </c>
      <c r="AF32" s="25"/>
      <c r="AG32" s="127"/>
      <c r="AH32" s="127">
        <v>2.84172</v>
      </c>
      <c r="AI32" s="25"/>
      <c r="AJ32" s="25"/>
      <c r="AK32" s="25"/>
      <c r="AL32" s="25"/>
      <c r="AM32" s="229"/>
      <c r="AN32" s="212"/>
      <c r="AO32" s="130">
        <v>90.464632501601102</v>
      </c>
      <c r="AP32" s="26"/>
      <c r="AQ32" s="29">
        <f t="shared" si="24"/>
        <v>433.13211723504565</v>
      </c>
    </row>
    <row r="33" spans="1:43" ht="12.75" customHeight="1">
      <c r="A33" s="166" t="s">
        <v>16</v>
      </c>
      <c r="B33" s="133" t="s">
        <v>17</v>
      </c>
      <c r="C33" s="19">
        <f t="shared" si="36"/>
        <v>19.362222292599142</v>
      </c>
      <c r="D33" s="127">
        <v>19.362222292599142</v>
      </c>
      <c r="E33" s="25"/>
      <c r="F33" s="22"/>
      <c r="G33" s="22"/>
      <c r="H33" s="23">
        <f t="shared" si="37"/>
        <v>0</v>
      </c>
      <c r="I33" s="24"/>
      <c r="J33" s="25"/>
      <c r="K33" s="22"/>
      <c r="L33" s="23">
        <f t="shared" si="38"/>
        <v>25.852028574527772</v>
      </c>
      <c r="M33" s="25"/>
      <c r="N33" s="25"/>
      <c r="O33" s="25"/>
      <c r="P33" s="127"/>
      <c r="Q33" s="127">
        <v>0.27407430205386274</v>
      </c>
      <c r="R33" s="25"/>
      <c r="S33" s="127">
        <v>6.2630988375108654</v>
      </c>
      <c r="T33" s="127">
        <v>12.897076337698847</v>
      </c>
      <c r="U33" s="127">
        <v>6.417779097264197</v>
      </c>
      <c r="V33" s="127">
        <v>0</v>
      </c>
      <c r="W33" s="25"/>
      <c r="X33" s="25"/>
      <c r="Y33" s="25"/>
      <c r="Z33" s="22"/>
      <c r="AA33" s="28">
        <v>0.32260624949676348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10.13038692495588</v>
      </c>
      <c r="AP33" s="26"/>
      <c r="AQ33" s="29">
        <f t="shared" si="24"/>
        <v>55.667244041579558</v>
      </c>
    </row>
    <row r="34" spans="1:43" ht="12.75" customHeight="1">
      <c r="A34" s="166" t="s">
        <v>18</v>
      </c>
      <c r="B34" s="133" t="s">
        <v>19</v>
      </c>
      <c r="C34" s="305">
        <f t="shared" si="36"/>
        <v>0</v>
      </c>
      <c r="D34" s="304">
        <v>0</v>
      </c>
      <c r="E34" s="25"/>
      <c r="F34" s="22"/>
      <c r="G34" s="22"/>
      <c r="H34" s="23">
        <f t="shared" si="37"/>
        <v>0</v>
      </c>
      <c r="I34" s="24"/>
      <c r="J34" s="25"/>
      <c r="K34" s="22"/>
      <c r="L34" s="23">
        <f t="shared" si="38"/>
        <v>5.0182134552897901</v>
      </c>
      <c r="M34" s="25"/>
      <c r="N34" s="25"/>
      <c r="O34" s="25"/>
      <c r="P34" s="127"/>
      <c r="Q34" s="127">
        <v>0.1585653835575484</v>
      </c>
      <c r="R34" s="25"/>
      <c r="S34" s="127">
        <v>3.6235088878692965</v>
      </c>
      <c r="T34" s="127">
        <v>0.39116936198439906</v>
      </c>
      <c r="U34" s="127">
        <v>0.84496982187854641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39"/>
        <v>60.7746</v>
      </c>
      <c r="AC34" s="27"/>
      <c r="AD34" s="25"/>
      <c r="AE34" s="25">
        <v>60.7746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16.883616629513213</v>
      </c>
      <c r="AP34" s="26"/>
      <c r="AQ34" s="29">
        <f t="shared" si="24"/>
        <v>82.676430084803002</v>
      </c>
    </row>
    <row r="35" spans="1:43" ht="12.75" customHeight="1">
      <c r="A35" s="166" t="s">
        <v>20</v>
      </c>
      <c r="B35" s="133" t="s">
        <v>21</v>
      </c>
      <c r="C35" s="305">
        <f t="shared" si="36"/>
        <v>0</v>
      </c>
      <c r="D35" s="304">
        <v>0</v>
      </c>
      <c r="E35" s="25"/>
      <c r="F35" s="22"/>
      <c r="G35" s="22"/>
      <c r="H35" s="23">
        <f t="shared" si="37"/>
        <v>0</v>
      </c>
      <c r="I35" s="24"/>
      <c r="J35" s="25"/>
      <c r="K35" s="22"/>
      <c r="L35" s="23">
        <f t="shared" si="38"/>
        <v>7.0969122782757177</v>
      </c>
      <c r="M35" s="25"/>
      <c r="N35" s="25"/>
      <c r="O35" s="25"/>
      <c r="P35" s="127"/>
      <c r="Q35" s="127">
        <v>6.631368247022161E-2</v>
      </c>
      <c r="R35" s="25"/>
      <c r="S35" s="127">
        <v>1.515388872571813</v>
      </c>
      <c r="T35" s="127">
        <v>1.4224340435796328E-2</v>
      </c>
      <c r="U35" s="127">
        <v>5.5009853827978867</v>
      </c>
      <c r="V35" s="127">
        <v>0</v>
      </c>
      <c r="W35" s="25"/>
      <c r="X35" s="25"/>
      <c r="Y35" s="25"/>
      <c r="Z35" s="22"/>
      <c r="AA35" s="28">
        <v>2.7955035273556854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15.716650901887157</v>
      </c>
      <c r="AP35" s="26"/>
      <c r="AQ35" s="29">
        <f t="shared" si="24"/>
        <v>25.609066707518558</v>
      </c>
    </row>
    <row r="36" spans="1:43" ht="12.75" customHeight="1">
      <c r="A36" s="166" t="s">
        <v>22</v>
      </c>
      <c r="B36" s="133" t="s">
        <v>23</v>
      </c>
      <c r="C36" s="19">
        <f t="shared" si="36"/>
        <v>0</v>
      </c>
      <c r="D36" s="127">
        <v>0</v>
      </c>
      <c r="E36" s="25"/>
      <c r="F36" s="22"/>
      <c r="G36" s="22"/>
      <c r="H36" s="23">
        <f t="shared" si="37"/>
        <v>0</v>
      </c>
      <c r="I36" s="24"/>
      <c r="J36" s="25"/>
      <c r="K36" s="22"/>
      <c r="L36" s="23">
        <f t="shared" si="38"/>
        <v>43.569480917828429</v>
      </c>
      <c r="M36" s="25"/>
      <c r="N36" s="25"/>
      <c r="O36" s="25"/>
      <c r="P36" s="127"/>
      <c r="Q36" s="127">
        <v>1.2475094749349671</v>
      </c>
      <c r="R36" s="25"/>
      <c r="S36" s="127">
        <v>28.50787207592148</v>
      </c>
      <c r="T36" s="127">
        <v>3.9818489530977916</v>
      </c>
      <c r="U36" s="127">
        <v>9.8322504138741902</v>
      </c>
      <c r="V36" s="127">
        <v>0</v>
      </c>
      <c r="W36" s="25"/>
      <c r="X36" s="25"/>
      <c r="Y36" s="25"/>
      <c r="Z36" s="22"/>
      <c r="AA36" s="130">
        <v>87.722094745497984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66.482162542982692</v>
      </c>
      <c r="AP36" s="26"/>
      <c r="AQ36" s="29">
        <f t="shared" si="24"/>
        <v>197.77373820630908</v>
      </c>
    </row>
    <row r="37" spans="1:43" ht="12.75" customHeight="1">
      <c r="A37" s="166" t="s">
        <v>24</v>
      </c>
      <c r="B37" s="133" t="s">
        <v>25</v>
      </c>
      <c r="C37" s="19">
        <f t="shared" si="36"/>
        <v>0</v>
      </c>
      <c r="D37" s="127">
        <v>0</v>
      </c>
      <c r="E37" s="25"/>
      <c r="F37" s="22"/>
      <c r="G37" s="22"/>
      <c r="H37" s="23">
        <f t="shared" si="37"/>
        <v>0</v>
      </c>
      <c r="I37" s="24"/>
      <c r="J37" s="25"/>
      <c r="K37" s="22"/>
      <c r="L37" s="23">
        <f t="shared" si="38"/>
        <v>10.255992311937607</v>
      </c>
      <c r="M37" s="25"/>
      <c r="N37" s="25"/>
      <c r="O37" s="25"/>
      <c r="P37" s="127"/>
      <c r="Q37" s="127">
        <v>9.1670537000733451E-2</v>
      </c>
      <c r="R37" s="25"/>
      <c r="S37" s="127">
        <v>2.09483935349202</v>
      </c>
      <c r="T37" s="127">
        <v>1.7023069214852105</v>
      </c>
      <c r="U37" s="127">
        <v>6.3671754999596439</v>
      </c>
      <c r="V37" s="127">
        <v>0</v>
      </c>
      <c r="W37" s="25"/>
      <c r="X37" s="25"/>
      <c r="Y37" s="25"/>
      <c r="Z37" s="22"/>
      <c r="AA37" s="28">
        <v>4.1108446805345871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19.007299586975353</v>
      </c>
      <c r="AP37" s="26"/>
      <c r="AQ37" s="29">
        <f t="shared" si="24"/>
        <v>33.374136579447551</v>
      </c>
    </row>
    <row r="38" spans="1:43" ht="12.75" customHeight="1">
      <c r="A38" s="166" t="s">
        <v>26</v>
      </c>
      <c r="B38" s="133" t="s">
        <v>27</v>
      </c>
      <c r="C38" s="19">
        <f t="shared" si="36"/>
        <v>133.97258378020908</v>
      </c>
      <c r="D38" s="127">
        <v>133.97258378020908</v>
      </c>
      <c r="E38" s="25"/>
      <c r="F38" s="22"/>
      <c r="G38" s="22"/>
      <c r="H38" s="23">
        <f t="shared" si="37"/>
        <v>0</v>
      </c>
      <c r="I38" s="24"/>
      <c r="J38" s="25"/>
      <c r="K38" s="22"/>
      <c r="L38" s="23">
        <f t="shared" si="38"/>
        <v>52.680945418157336</v>
      </c>
      <c r="M38" s="25"/>
      <c r="N38" s="25"/>
      <c r="O38" s="25"/>
      <c r="P38" s="127"/>
      <c r="Q38" s="127">
        <v>0.61309369353379861</v>
      </c>
      <c r="R38" s="25"/>
      <c r="S38" s="127">
        <v>14.010311694608069</v>
      </c>
      <c r="T38" s="127">
        <v>5.2348543691787626</v>
      </c>
      <c r="U38" s="127">
        <v>14.680700802613158</v>
      </c>
      <c r="V38" s="127">
        <v>18.141984858223545</v>
      </c>
      <c r="W38" s="25"/>
      <c r="X38" s="25"/>
      <c r="Y38" s="25"/>
      <c r="Z38" s="22"/>
      <c r="AA38" s="28">
        <v>57.0043118296039</v>
      </c>
      <c r="AB38" s="26">
        <f t="shared" si="39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29.202547500973473</v>
      </c>
      <c r="AP38" s="26"/>
      <c r="AQ38" s="29">
        <f t="shared" si="24"/>
        <v>272.86038852894376</v>
      </c>
    </row>
    <row r="39" spans="1:43" ht="12.75" customHeight="1">
      <c r="A39" s="166" t="s">
        <v>28</v>
      </c>
      <c r="B39" s="133" t="s">
        <v>29</v>
      </c>
      <c r="C39" s="19">
        <f t="shared" si="36"/>
        <v>0</v>
      </c>
      <c r="D39" s="127">
        <v>0</v>
      </c>
      <c r="E39" s="25"/>
      <c r="F39" s="22"/>
      <c r="G39" s="22"/>
      <c r="H39" s="23">
        <f t="shared" si="37"/>
        <v>0</v>
      </c>
      <c r="I39" s="24"/>
      <c r="J39" s="25"/>
      <c r="K39" s="22"/>
      <c r="L39" s="23">
        <f t="shared" si="38"/>
        <v>248.03990089668824</v>
      </c>
      <c r="M39" s="25"/>
      <c r="N39" s="25"/>
      <c r="O39" s="25"/>
      <c r="P39" s="127"/>
      <c r="Q39" s="127">
        <v>9.7564591328414245</v>
      </c>
      <c r="R39" s="25"/>
      <c r="S39" s="127">
        <v>222.95292698077373</v>
      </c>
      <c r="T39" s="127">
        <v>9.0380427475412777</v>
      </c>
      <c r="U39" s="127">
        <v>6.2066492425099717</v>
      </c>
      <c r="V39" s="127">
        <v>8.5822793021819707E-2</v>
      </c>
      <c r="W39" s="25"/>
      <c r="X39" s="25"/>
      <c r="Y39" s="25"/>
      <c r="Z39" s="22"/>
      <c r="AA39" s="28">
        <v>17.809187002711731</v>
      </c>
      <c r="AB39" s="26">
        <f t="shared" si="39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26.497774830241202</v>
      </c>
      <c r="AP39" s="26"/>
      <c r="AQ39" s="29">
        <f t="shared" si="24"/>
        <v>292.3468627296412</v>
      </c>
    </row>
    <row r="40" spans="1:43" ht="12.75" customHeight="1">
      <c r="A40" s="166" t="s">
        <v>30</v>
      </c>
      <c r="B40" s="133" t="s">
        <v>31</v>
      </c>
      <c r="C40" s="19">
        <f t="shared" si="36"/>
        <v>0</v>
      </c>
      <c r="D40" s="127">
        <v>0</v>
      </c>
      <c r="E40" s="25"/>
      <c r="F40" s="22"/>
      <c r="G40" s="22"/>
      <c r="H40" s="23">
        <f t="shared" si="37"/>
        <v>0</v>
      </c>
      <c r="I40" s="24"/>
      <c r="J40" s="25"/>
      <c r="K40" s="22"/>
      <c r="L40" s="23">
        <f t="shared" si="38"/>
        <v>29.425117242558379</v>
      </c>
      <c r="M40" s="25"/>
      <c r="N40" s="25"/>
      <c r="O40" s="25"/>
      <c r="P40" s="127"/>
      <c r="Q40" s="127">
        <v>7.6858251764606478E-2</v>
      </c>
      <c r="R40" s="25"/>
      <c r="S40" s="127">
        <v>1.7563515574890431</v>
      </c>
      <c r="T40" s="127">
        <v>6.1163465584755521</v>
      </c>
      <c r="U40" s="127">
        <v>3.9571708115401099</v>
      </c>
      <c r="V40" s="127">
        <v>17.518390063289068</v>
      </c>
      <c r="W40" s="25"/>
      <c r="X40" s="25"/>
      <c r="Y40" s="25"/>
      <c r="Z40" s="22"/>
      <c r="AA40" s="28">
        <v>0.96769761594565618</v>
      </c>
      <c r="AB40" s="26">
        <f t="shared" si="39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10.135940847505198</v>
      </c>
      <c r="AP40" s="26"/>
      <c r="AQ40" s="29">
        <f t="shared" si="24"/>
        <v>40.528755706009235</v>
      </c>
    </row>
    <row r="41" spans="1:43" ht="12.75" customHeight="1">
      <c r="A41" s="166" t="s">
        <v>32</v>
      </c>
      <c r="B41" s="133" t="s">
        <v>33</v>
      </c>
      <c r="C41" s="305">
        <f t="shared" si="36"/>
        <v>8.0897214310238574</v>
      </c>
      <c r="D41" s="304">
        <v>8.0897214310238574</v>
      </c>
      <c r="E41" s="25"/>
      <c r="F41" s="22"/>
      <c r="G41" s="22"/>
      <c r="H41" s="23">
        <f t="shared" si="37"/>
        <v>0</v>
      </c>
      <c r="I41" s="24"/>
      <c r="J41" s="25"/>
      <c r="K41" s="22"/>
      <c r="L41" s="23">
        <f t="shared" si="38"/>
        <v>46.321594904046719</v>
      </c>
      <c r="M41" s="25"/>
      <c r="N41" s="25"/>
      <c r="O41" s="25"/>
      <c r="P41" s="127"/>
      <c r="Q41" s="127">
        <v>0.18460835468156556</v>
      </c>
      <c r="R41" s="25"/>
      <c r="S41" s="127">
        <v>4.2186383872417172</v>
      </c>
      <c r="T41" s="127">
        <v>9.5934405576628468</v>
      </c>
      <c r="U41" s="127">
        <v>32.324907604460591</v>
      </c>
      <c r="V41" s="127">
        <v>0</v>
      </c>
      <c r="W41" s="25"/>
      <c r="X41" s="25"/>
      <c r="Y41" s="25"/>
      <c r="Z41" s="22"/>
      <c r="AA41" s="130">
        <v>4.8287460821812855</v>
      </c>
      <c r="AB41" s="26">
        <f t="shared" si="39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58.325869832446656</v>
      </c>
      <c r="AP41" s="26"/>
      <c r="AQ41" s="29">
        <f t="shared" si="24"/>
        <v>117.56593224969852</v>
      </c>
    </row>
    <row r="42" spans="1:43" ht="12.75" customHeight="1">
      <c r="A42" s="166" t="s">
        <v>34</v>
      </c>
      <c r="B42" s="133" t="s">
        <v>35</v>
      </c>
      <c r="C42" s="19">
        <f t="shared" si="36"/>
        <v>0</v>
      </c>
      <c r="D42" s="127">
        <v>0</v>
      </c>
      <c r="E42" s="25"/>
      <c r="F42" s="22"/>
      <c r="G42" s="22"/>
      <c r="H42" s="23">
        <f t="shared" si="37"/>
        <v>0</v>
      </c>
      <c r="I42" s="24"/>
      <c r="J42" s="25"/>
      <c r="K42" s="22"/>
      <c r="L42" s="23">
        <f t="shared" si="38"/>
        <v>3.7763272221021653</v>
      </c>
      <c r="M42" s="25"/>
      <c r="N42" s="25"/>
      <c r="O42" s="25"/>
      <c r="P42" s="127"/>
      <c r="Q42" s="127">
        <v>4.7635265620834907E-2</v>
      </c>
      <c r="R42" s="25"/>
      <c r="S42" s="127">
        <v>1.0885529015257329</v>
      </c>
      <c r="T42" s="127">
        <v>1.1426866803245275</v>
      </c>
      <c r="U42" s="127">
        <v>1.4974523746310699</v>
      </c>
      <c r="V42" s="127">
        <v>0</v>
      </c>
      <c r="W42" s="25"/>
      <c r="X42" s="25"/>
      <c r="Y42" s="25"/>
      <c r="Z42" s="22"/>
      <c r="AA42" s="194">
        <v>0.26674651978584785</v>
      </c>
      <c r="AB42" s="26">
        <f t="shared" si="39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5.9017020505011306</v>
      </c>
      <c r="AP42" s="26"/>
      <c r="AQ42" s="29">
        <f t="shared" si="24"/>
        <v>9.9447757923891444</v>
      </c>
    </row>
    <row r="43" spans="1:43" ht="12.75" customHeight="1">
      <c r="A43" s="166" t="s">
        <v>36</v>
      </c>
      <c r="B43" s="133" t="s">
        <v>141</v>
      </c>
      <c r="C43" s="305">
        <f t="shared" si="36"/>
        <v>0</v>
      </c>
      <c r="D43" s="316">
        <v>0</v>
      </c>
      <c r="E43" s="25"/>
      <c r="F43" s="22"/>
      <c r="G43" s="22"/>
      <c r="H43" s="23">
        <f t="shared" si="37"/>
        <v>0</v>
      </c>
      <c r="I43" s="24"/>
      <c r="J43" s="25"/>
      <c r="K43" s="22">
        <v>0</v>
      </c>
      <c r="L43" s="23">
        <f t="shared" si="38"/>
        <v>4.840148524031866</v>
      </c>
      <c r="M43" s="25"/>
      <c r="N43" s="25"/>
      <c r="O43" s="25"/>
      <c r="P43" s="25"/>
      <c r="Q43" s="25">
        <v>8.1571653100444563E-2</v>
      </c>
      <c r="R43" s="25"/>
      <c r="S43" s="25">
        <v>1.8640613945879188</v>
      </c>
      <c r="T43" s="25">
        <v>0.82735822094767353</v>
      </c>
      <c r="U43" s="25">
        <v>1.0161572553958269</v>
      </c>
      <c r="V43" s="25">
        <v>0</v>
      </c>
      <c r="W43" s="25">
        <v>1.0510000000000019</v>
      </c>
      <c r="X43" s="25"/>
      <c r="Y43" s="25"/>
      <c r="Z43" s="22"/>
      <c r="AA43" s="28">
        <v>73.245296200417215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12.822216434824373</v>
      </c>
      <c r="AP43" s="26"/>
      <c r="AQ43" s="29">
        <f t="shared" si="24"/>
        <v>90.907661159273445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39.198430152965621</v>
      </c>
      <c r="M44" s="76"/>
      <c r="N44" s="76"/>
      <c r="O44" s="76"/>
      <c r="P44" s="76"/>
      <c r="Q44" s="76">
        <v>0.80033907087658629</v>
      </c>
      <c r="R44" s="76"/>
      <c r="S44" s="76">
        <v>0</v>
      </c>
      <c r="T44" s="76">
        <v>0.41803546653680257</v>
      </c>
      <c r="U44" s="76">
        <v>37.980055615552232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13.390151383051016</v>
      </c>
      <c r="AP44" s="79"/>
      <c r="AQ44" s="82">
        <f>C44+H44+L44+AA44+AB44+AN44+AO44+AP44</f>
        <v>52.588581536016633</v>
      </c>
    </row>
    <row r="45" spans="1:43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8">
        <f t="shared" si="40"/>
        <v>0</v>
      </c>
      <c r="L45" s="309">
        <f t="shared" si="40"/>
        <v>2065.0634686749495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963.75687215094331</v>
      </c>
      <c r="Q45" s="307">
        <f t="shared" si="40"/>
        <v>0</v>
      </c>
      <c r="R45" s="307">
        <f t="shared" si="40"/>
        <v>361.28212778400598</v>
      </c>
      <c r="S45" s="307">
        <f t="shared" si="40"/>
        <v>18.713100000000001</v>
      </c>
      <c r="T45" s="307">
        <f t="shared" si="40"/>
        <v>7.8357687399999998</v>
      </c>
      <c r="U45" s="307">
        <f>SUM(U46:U55)</f>
        <v>713.47559999999999</v>
      </c>
      <c r="V45" s="307">
        <f t="shared" si="40"/>
        <v>0</v>
      </c>
      <c r="W45" s="307">
        <f t="shared" si="40"/>
        <v>0</v>
      </c>
      <c r="X45" s="307">
        <f t="shared" si="40"/>
        <v>0</v>
      </c>
      <c r="Y45" s="307">
        <f t="shared" si="40"/>
        <v>0</v>
      </c>
      <c r="Z45" s="308">
        <f t="shared" si="40"/>
        <v>0</v>
      </c>
      <c r="AA45" s="309">
        <f t="shared" si="40"/>
        <v>0</v>
      </c>
      <c r="AB45" s="311">
        <f t="shared" si="40"/>
        <v>0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0</v>
      </c>
      <c r="AJ45" s="307">
        <f t="shared" ref="AJ45" si="43">SUM(AJ46:AJ55)</f>
        <v>0</v>
      </c>
      <c r="AK45" s="307">
        <f t="shared" si="40"/>
        <v>0</v>
      </c>
      <c r="AL45" s="307">
        <f t="shared" ref="AL45" si="44">SUM(AL46:AL55)</f>
        <v>0</v>
      </c>
      <c r="AM45" s="313">
        <f t="shared" si="40"/>
        <v>0</v>
      </c>
      <c r="AN45" s="311">
        <f t="shared" si="40"/>
        <v>0</v>
      </c>
      <c r="AO45" s="309">
        <f t="shared" si="40"/>
        <v>1.462</v>
      </c>
      <c r="AP45" s="311">
        <f t="shared" si="40"/>
        <v>0</v>
      </c>
      <c r="AQ45" s="314">
        <f t="shared" si="24"/>
        <v>2066.5254686749495</v>
      </c>
    </row>
    <row r="46" spans="1:43" ht="12.75" customHeight="1">
      <c r="A46" s="167" t="s">
        <v>70</v>
      </c>
      <c r="B46" s="61"/>
      <c r="C46" s="62">
        <f t="shared" ref="C46:C58" si="45">SUM(D46:G46)</f>
        <v>0</v>
      </c>
      <c r="D46" s="149"/>
      <c r="E46" s="103"/>
      <c r="F46" s="65"/>
      <c r="G46" s="65"/>
      <c r="H46" s="66">
        <f t="shared" ref="H46:H58" si="46">SUM(I46:K46)</f>
        <v>0</v>
      </c>
      <c r="I46" s="63"/>
      <c r="J46" s="64"/>
      <c r="K46" s="65"/>
      <c r="L46" s="66">
        <f t="shared" ref="L46:L58" si="47">SUM(M46:Z46)</f>
        <v>348.87020000000001</v>
      </c>
      <c r="M46" s="64"/>
      <c r="N46" s="64"/>
      <c r="O46" s="64"/>
      <c r="P46" s="64"/>
      <c r="Q46" s="64"/>
      <c r="R46" s="64"/>
      <c r="S46" s="64"/>
      <c r="T46" s="64"/>
      <c r="U46" s="64">
        <v>348.87020000000001</v>
      </c>
      <c r="V46" s="64"/>
      <c r="W46" s="64"/>
      <c r="X46" s="64"/>
      <c r="Y46" s="64"/>
      <c r="Z46" s="65"/>
      <c r="AA46" s="66">
        <v>0</v>
      </c>
      <c r="AB46" s="67">
        <f t="shared" ref="AB46:AB58" si="48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348.87020000000001</v>
      </c>
    </row>
    <row r="47" spans="1:43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8"/>
      <c r="L47" s="23">
        <f t="shared" si="47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48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2"/>
      <c r="L48" s="23">
        <f t="shared" si="47"/>
        <v>981.2789289549238</v>
      </c>
      <c r="M48" s="25"/>
      <c r="N48" s="25"/>
      <c r="O48" s="25"/>
      <c r="P48" s="25">
        <v>822.50243943350904</v>
      </c>
      <c r="Q48" s="25"/>
      <c r="R48" s="25"/>
      <c r="S48" s="25"/>
      <c r="T48" s="25">
        <v>7.8357687399999998</v>
      </c>
      <c r="U48" s="25">
        <v>150.94072078141471</v>
      </c>
      <c r="V48" s="25"/>
      <c r="W48" s="25"/>
      <c r="X48" s="25"/>
      <c r="Y48" s="25"/>
      <c r="Z48" s="22"/>
      <c r="AA48" s="23"/>
      <c r="AB48" s="26">
        <f t="shared" si="48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981.2789289549238</v>
      </c>
    </row>
    <row r="49" spans="1:43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2"/>
      <c r="L49" s="23">
        <f t="shared" si="47"/>
        <v>57.491355696202532</v>
      </c>
      <c r="M49" s="25"/>
      <c r="N49" s="25"/>
      <c r="O49" s="25"/>
      <c r="P49" s="25">
        <v>5.7503999999999991</v>
      </c>
      <c r="Q49" s="25"/>
      <c r="R49" s="25"/>
      <c r="S49" s="25"/>
      <c r="T49" s="25"/>
      <c r="U49" s="25">
        <v>51.740955696202533</v>
      </c>
      <c r="V49" s="25"/>
      <c r="W49" s="25"/>
      <c r="X49" s="25"/>
      <c r="Y49" s="25"/>
      <c r="Z49" s="22"/>
      <c r="AA49" s="23"/>
      <c r="AB49" s="26">
        <f t="shared" si="48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57.491355696202532</v>
      </c>
    </row>
    <row r="50" spans="1:43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2"/>
      <c r="L50" s="23">
        <f t="shared" si="47"/>
        <v>42.15</v>
      </c>
      <c r="M50" s="25"/>
      <c r="N50" s="25"/>
      <c r="O50" s="25"/>
      <c r="P50" s="25"/>
      <c r="Q50" s="25"/>
      <c r="R50" s="135"/>
      <c r="S50" s="25"/>
      <c r="T50" s="25"/>
      <c r="U50" s="25">
        <v>42.15</v>
      </c>
      <c r="V50" s="25"/>
      <c r="W50" s="25"/>
      <c r="X50" s="25"/>
      <c r="Y50" s="25"/>
      <c r="Z50" s="22"/>
      <c r="AA50" s="23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1.462</v>
      </c>
      <c r="AP50" s="26"/>
      <c r="AQ50" s="29">
        <f t="shared" si="24"/>
        <v>43.612000000000002</v>
      </c>
    </row>
    <row r="51" spans="1:43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2"/>
      <c r="L51" s="23">
        <f t="shared" si="47"/>
        <v>14.575816305821721</v>
      </c>
      <c r="M51" s="25"/>
      <c r="N51" s="25"/>
      <c r="O51" s="25"/>
      <c r="P51" s="25">
        <v>1.0481207547169811</v>
      </c>
      <c r="Q51" s="22"/>
      <c r="R51" s="25">
        <v>13.52769555110474</v>
      </c>
      <c r="S51" s="24"/>
      <c r="T51" s="25"/>
      <c r="U51" s="25"/>
      <c r="V51" s="25"/>
      <c r="W51" s="25"/>
      <c r="X51" s="25"/>
      <c r="Y51" s="25"/>
      <c r="Z51" s="22"/>
      <c r="AA51" s="23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14.575816305821721</v>
      </c>
    </row>
    <row r="52" spans="1:43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6"/>
      <c r="L52" s="137">
        <f t="shared" si="47"/>
        <v>347.75443223290125</v>
      </c>
      <c r="M52" s="135"/>
      <c r="N52" s="135"/>
      <c r="O52" s="135"/>
      <c r="P52" s="127"/>
      <c r="Q52" s="127"/>
      <c r="R52" s="135">
        <v>347.75443223290125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48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347.75443223290125</v>
      </c>
    </row>
    <row r="53" spans="1:43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6"/>
      <c r="L53" s="137">
        <f t="shared" si="47"/>
        <v>0</v>
      </c>
      <c r="M53" s="135"/>
      <c r="N53" s="135"/>
      <c r="O53" s="135"/>
      <c r="P53" s="105">
        <v>0</v>
      </c>
      <c r="Q53" s="105"/>
      <c r="R53" s="135"/>
      <c r="S53" s="127"/>
      <c r="T53" s="135"/>
      <c r="U53" s="135">
        <v>0</v>
      </c>
      <c r="V53" s="135"/>
      <c r="W53" s="135"/>
      <c r="X53" s="135"/>
      <c r="Y53" s="135"/>
      <c r="Z53" s="136"/>
      <c r="AA53" s="130"/>
      <c r="AB53" s="139">
        <f t="shared" si="48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0</v>
      </c>
    </row>
    <row r="54" spans="1:43" ht="12.75" customHeight="1">
      <c r="A54" s="17" t="s">
        <v>133</v>
      </c>
      <c r="B54" s="241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6"/>
      <c r="L54" s="137">
        <f t="shared" si="47"/>
        <v>7.2408000000000001</v>
      </c>
      <c r="M54" s="135"/>
      <c r="N54" s="135"/>
      <c r="O54" s="135"/>
      <c r="P54" s="105"/>
      <c r="Q54" s="105"/>
      <c r="R54" s="135"/>
      <c r="S54" s="127"/>
      <c r="T54" s="135"/>
      <c r="U54" s="135">
        <v>7.2408000000000001</v>
      </c>
      <c r="V54" s="135"/>
      <c r="W54" s="135"/>
      <c r="X54" s="135"/>
      <c r="Y54" s="135"/>
      <c r="Z54" s="136"/>
      <c r="AA54" s="194"/>
      <c r="AB54" s="139">
        <f t="shared" si="48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7.2408000000000001</v>
      </c>
    </row>
    <row r="55" spans="1:43" ht="12.75" customHeight="1">
      <c r="A55" s="72" t="s">
        <v>237</v>
      </c>
      <c r="B55" s="19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7"/>
      <c r="L55" s="78">
        <f t="shared" si="47"/>
        <v>265.70193548510008</v>
      </c>
      <c r="M55" s="76"/>
      <c r="N55" s="76"/>
      <c r="O55" s="76"/>
      <c r="P55" s="76">
        <v>134.45591196271735</v>
      </c>
      <c r="Q55" s="76"/>
      <c r="R55" s="76"/>
      <c r="S55" s="25">
        <v>18.713100000000001</v>
      </c>
      <c r="T55" s="76"/>
      <c r="U55" s="76">
        <v>112.53292352238272</v>
      </c>
      <c r="V55" s="76"/>
      <c r="W55" s="76"/>
      <c r="X55" s="76"/>
      <c r="Y55" s="76"/>
      <c r="Z55" s="77"/>
      <c r="AA55" s="296">
        <v>0</v>
      </c>
      <c r="AB55" s="79">
        <f t="shared" si="48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265.70193548510008</v>
      </c>
    </row>
    <row r="56" spans="1:43" s="49" customFormat="1" ht="12.75" customHeight="1">
      <c r="A56" s="168" t="s">
        <v>40</v>
      </c>
      <c r="B56" s="152"/>
      <c r="C56" s="142">
        <f t="shared" si="45"/>
        <v>699.46111200000007</v>
      </c>
      <c r="D56" s="146">
        <v>573.23</v>
      </c>
      <c r="E56" s="22">
        <v>93.100000000000009</v>
      </c>
      <c r="F56" s="144"/>
      <c r="G56" s="144">
        <v>33.131112000000002</v>
      </c>
      <c r="H56" s="145">
        <f t="shared" si="46"/>
        <v>621.56626099999994</v>
      </c>
      <c r="I56" s="146"/>
      <c r="J56" s="143">
        <v>465.11799999999999</v>
      </c>
      <c r="K56" s="144">
        <v>156.448261</v>
      </c>
      <c r="L56" s="145">
        <f t="shared" si="47"/>
        <v>437.35570515522164</v>
      </c>
      <c r="M56" s="143"/>
      <c r="N56" s="143"/>
      <c r="O56" s="143"/>
      <c r="P56" s="143">
        <v>0</v>
      </c>
      <c r="Q56" s="143">
        <v>113.48715950130703</v>
      </c>
      <c r="R56" s="143"/>
      <c r="S56" s="143">
        <v>0</v>
      </c>
      <c r="T56" s="143">
        <v>70.112437945403698</v>
      </c>
      <c r="U56" s="143">
        <v>224.41679125851093</v>
      </c>
      <c r="V56" s="143">
        <v>29.339316449999998</v>
      </c>
      <c r="W56" s="143"/>
      <c r="X56" s="143"/>
      <c r="Y56" s="143"/>
      <c r="Z56" s="144"/>
      <c r="AA56" s="145">
        <v>160.94508671999998</v>
      </c>
      <c r="AB56" s="147">
        <f t="shared" si="48"/>
        <v>39.982547697377981</v>
      </c>
      <c r="AC56" s="177"/>
      <c r="AD56" s="143"/>
      <c r="AE56" s="143">
        <v>39.863147697377983</v>
      </c>
      <c r="AF56" s="143"/>
      <c r="AG56" s="143"/>
      <c r="AH56" s="143"/>
      <c r="AI56" s="143"/>
      <c r="AJ56" s="143"/>
      <c r="AK56" s="143"/>
      <c r="AL56" s="143">
        <v>0.11939999999999999</v>
      </c>
      <c r="AM56" s="231">
        <v>0</v>
      </c>
      <c r="AN56" s="147"/>
      <c r="AO56" s="145">
        <v>374.18599999999998</v>
      </c>
      <c r="AP56" s="147"/>
      <c r="AQ56" s="91">
        <f t="shared" si="24"/>
        <v>2333.4967125725998</v>
      </c>
    </row>
    <row r="57" spans="1:43" s="49" customFormat="1" ht="12.75" customHeight="1">
      <c r="A57" s="168" t="s">
        <v>192</v>
      </c>
      <c r="B57" s="152"/>
      <c r="C57" s="142">
        <f>C58+C65</f>
        <v>0</v>
      </c>
      <c r="D57" s="143">
        <f t="shared" ref="D57:AP57" si="49">D58+D65</f>
        <v>0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29.146000000000001</v>
      </c>
      <c r="I57" s="146">
        <f t="shared" si="49"/>
        <v>0</v>
      </c>
      <c r="J57" s="146">
        <f t="shared" si="49"/>
        <v>13.146000000000001</v>
      </c>
      <c r="K57" s="146">
        <f t="shared" si="49"/>
        <v>16</v>
      </c>
      <c r="L57" s="145">
        <f t="shared" si="49"/>
        <v>557.52601128694278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0.23957039422242715</v>
      </c>
      <c r="R57" s="143">
        <f t="shared" si="49"/>
        <v>0</v>
      </c>
      <c r="S57" s="143">
        <f t="shared" si="49"/>
        <v>131.73037500000001</v>
      </c>
      <c r="T57" s="143">
        <f t="shared" si="49"/>
        <v>12.412160463267478</v>
      </c>
      <c r="U57" s="143">
        <f t="shared" si="49"/>
        <v>413.14390542945279</v>
      </c>
      <c r="V57" s="143">
        <f t="shared" si="49"/>
        <v>0</v>
      </c>
      <c r="W57" s="143">
        <f t="shared" si="49"/>
        <v>0</v>
      </c>
      <c r="X57" s="143">
        <f t="shared" si="49"/>
        <v>0</v>
      </c>
      <c r="Y57" s="143">
        <f t="shared" si="49"/>
        <v>0</v>
      </c>
      <c r="Z57" s="144">
        <f t="shared" si="49"/>
        <v>0</v>
      </c>
      <c r="AA57" s="145">
        <f t="shared" si="49"/>
        <v>113.49299543999999</v>
      </c>
      <c r="AB57" s="147">
        <f t="shared" si="49"/>
        <v>4.7759999999999997E-2</v>
      </c>
      <c r="AC57" s="177">
        <f t="shared" si="49"/>
        <v>0</v>
      </c>
      <c r="AD57" s="143">
        <f t="shared" si="49"/>
        <v>0</v>
      </c>
      <c r="AE57" s="143">
        <f t="shared" si="49"/>
        <v>0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0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</v>
      </c>
      <c r="AM57" s="231">
        <f t="shared" si="49"/>
        <v>4.7759999999999997E-2</v>
      </c>
      <c r="AN57" s="146">
        <f t="shared" si="49"/>
        <v>0</v>
      </c>
      <c r="AO57" s="145">
        <f t="shared" si="49"/>
        <v>260.49399999999997</v>
      </c>
      <c r="AP57" s="147">
        <f t="shared" si="49"/>
        <v>0</v>
      </c>
      <c r="AQ57" s="148">
        <f t="shared" si="24"/>
        <v>960.70676672694276</v>
      </c>
    </row>
    <row r="58" spans="1:43" s="49" customFormat="1" ht="12.75" customHeight="1">
      <c r="A58" s="168" t="s">
        <v>193</v>
      </c>
      <c r="B58" s="152"/>
      <c r="C58" s="142">
        <f t="shared" si="45"/>
        <v>0</v>
      </c>
      <c r="D58" s="143">
        <v>0</v>
      </c>
      <c r="E58" s="143">
        <v>0</v>
      </c>
      <c r="F58" s="144">
        <f>SUM(F59:F64)</f>
        <v>0</v>
      </c>
      <c r="G58" s="144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294.02456403952988</v>
      </c>
      <c r="M58" s="143">
        <f t="shared" ref="M58:AN58" si="54">SUM(M59:M64)</f>
        <v>0</v>
      </c>
      <c r="N58" s="143">
        <f t="shared" ref="N58" si="55">SUM(N59:N64)</f>
        <v>0</v>
      </c>
      <c r="O58" s="143">
        <f t="shared" si="54"/>
        <v>0</v>
      </c>
      <c r="P58" s="143">
        <f t="shared" si="54"/>
        <v>0</v>
      </c>
      <c r="Q58" s="143">
        <v>0.1147853986778906</v>
      </c>
      <c r="R58" s="143">
        <f t="shared" si="54"/>
        <v>0</v>
      </c>
      <c r="S58" s="143">
        <v>12.851525469100551</v>
      </c>
      <c r="T58" s="143">
        <v>9.0794218855632103</v>
      </c>
      <c r="U58" s="143">
        <v>271.97883128618821</v>
      </c>
      <c r="V58" s="143">
        <f t="shared" si="54"/>
        <v>0</v>
      </c>
      <c r="W58" s="143">
        <f t="shared" si="54"/>
        <v>0</v>
      </c>
      <c r="X58" s="143">
        <f t="shared" si="54"/>
        <v>0</v>
      </c>
      <c r="Y58" s="143">
        <f t="shared" si="54"/>
        <v>0</v>
      </c>
      <c r="Z58" s="144">
        <f t="shared" si="54"/>
        <v>0</v>
      </c>
      <c r="AA58" s="145">
        <v>49.735094422032333</v>
      </c>
      <c r="AB58" s="147">
        <f t="shared" si="48"/>
        <v>4.7759999999999997E-2</v>
      </c>
      <c r="AC58" s="177">
        <f t="shared" si="54"/>
        <v>0</v>
      </c>
      <c r="AD58" s="143">
        <f t="shared" si="54"/>
        <v>0</v>
      </c>
      <c r="AE58" s="143">
        <f>SUM(AE59:AE64)</f>
        <v>0</v>
      </c>
      <c r="AF58" s="143"/>
      <c r="AG58" s="143">
        <f t="shared" si="54"/>
        <v>0</v>
      </c>
      <c r="AH58" s="143">
        <f t="shared" si="54"/>
        <v>0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</v>
      </c>
      <c r="AM58" s="231">
        <v>4.7759999999999997E-2</v>
      </c>
      <c r="AN58" s="146">
        <f t="shared" si="54"/>
        <v>0</v>
      </c>
      <c r="AO58" s="145">
        <v>186.75005750905078</v>
      </c>
      <c r="AP58" s="147">
        <f t="shared" ref="AP58" si="57">SUM(AP59:AP64)</f>
        <v>0</v>
      </c>
      <c r="AQ58" s="148">
        <f t="shared" si="24"/>
        <v>530.55747597061293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3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29.146000000000001</v>
      </c>
      <c r="I65" s="146"/>
      <c r="J65" s="146">
        <v>13.146000000000001</v>
      </c>
      <c r="K65" s="146">
        <v>16</v>
      </c>
      <c r="L65" s="78">
        <f>SUM(M65:Z65)</f>
        <v>263.50144724741284</v>
      </c>
      <c r="M65" s="76"/>
      <c r="N65" s="76"/>
      <c r="O65" s="76"/>
      <c r="P65" s="76"/>
      <c r="Q65" s="76">
        <v>0.12478499554453656</v>
      </c>
      <c r="R65" s="76"/>
      <c r="S65" s="143">
        <v>118.87884953089946</v>
      </c>
      <c r="T65" s="143">
        <v>3.3327385777042675</v>
      </c>
      <c r="U65" s="143">
        <v>141.16507414326458</v>
      </c>
      <c r="V65" s="76">
        <f>SUM(V66:V69)</f>
        <v>0</v>
      </c>
      <c r="W65" s="76"/>
      <c r="X65" s="76"/>
      <c r="Y65" s="76"/>
      <c r="Z65" s="77"/>
      <c r="AA65" s="145">
        <v>63.757901017967662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73.743942490949181</v>
      </c>
      <c r="AP65" s="79"/>
      <c r="AQ65" s="340">
        <f t="shared" si="24"/>
        <v>430.14929075632966</v>
      </c>
    </row>
    <row r="66" spans="1:43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3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3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3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3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223.43039999999999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223.43039999999999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38.012</v>
      </c>
      <c r="AP70" s="100"/>
      <c r="AQ70" s="91">
        <f t="shared" si="24"/>
        <v>261.44240000000002</v>
      </c>
    </row>
    <row r="71" spans="1:43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30.611109433895123</v>
      </c>
      <c r="M71" s="76"/>
      <c r="N71" s="76"/>
      <c r="O71" s="76"/>
      <c r="P71" s="76"/>
      <c r="Q71" s="76"/>
      <c r="R71" s="76"/>
      <c r="S71" s="76"/>
      <c r="T71" s="76"/>
      <c r="U71" s="76">
        <v>30.611109433895123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30.611109433895123</v>
      </c>
    </row>
    <row r="72" spans="1:43" ht="12.75" customHeight="1" thickBot="1">
      <c r="A72" s="42" t="s">
        <v>42</v>
      </c>
      <c r="B72" s="43"/>
      <c r="C72" s="44">
        <f t="shared" ref="C72:AP72" si="58">C26-C27-C29</f>
        <v>-97.226934489699261</v>
      </c>
      <c r="D72" s="108">
        <f t="shared" si="58"/>
        <v>-97.226934489699261</v>
      </c>
      <c r="E72" s="46">
        <f t="shared" si="58"/>
        <v>0</v>
      </c>
      <c r="F72" s="109">
        <f t="shared" si="58"/>
        <v>0</v>
      </c>
      <c r="G72" s="109">
        <f t="shared" si="58"/>
        <v>0</v>
      </c>
      <c r="H72" s="47">
        <f t="shared" si="58"/>
        <v>-11.183260999999902</v>
      </c>
      <c r="I72" s="108">
        <f t="shared" si="58"/>
        <v>23.994000000000064</v>
      </c>
      <c r="J72" s="46">
        <f t="shared" si="58"/>
        <v>-35.055999999999983</v>
      </c>
      <c r="K72" s="109">
        <f t="shared" si="58"/>
        <v>-0.12126100000000406</v>
      </c>
      <c r="L72" s="47">
        <f t="shared" si="58"/>
        <v>58.338931325049998</v>
      </c>
      <c r="M72" s="46">
        <f t="shared" si="58"/>
        <v>0</v>
      </c>
      <c r="N72" s="46">
        <f t="shared" ref="N72" si="59">N26-N27-N29</f>
        <v>2.129999999999999</v>
      </c>
      <c r="O72" s="46">
        <f t="shared" si="58"/>
        <v>0</v>
      </c>
      <c r="P72" s="46">
        <f t="shared" si="58"/>
        <v>-10.581872150943354</v>
      </c>
      <c r="Q72" s="46">
        <f t="shared" si="58"/>
        <v>-7.3892000000000166</v>
      </c>
      <c r="R72" s="46">
        <f t="shared" si="58"/>
        <v>15.799272215993994</v>
      </c>
      <c r="S72" s="46">
        <f t="shared" si="58"/>
        <v>4.924499999999739</v>
      </c>
      <c r="T72" s="46">
        <f t="shared" si="58"/>
        <v>5.6798312599998724</v>
      </c>
      <c r="U72" s="46">
        <f t="shared" si="58"/>
        <v>51.980400000000373</v>
      </c>
      <c r="V72" s="46">
        <f t="shared" si="58"/>
        <v>0</v>
      </c>
      <c r="W72" s="46">
        <f t="shared" si="58"/>
        <v>-4.2040000000000006</v>
      </c>
      <c r="X72" s="46">
        <f t="shared" si="58"/>
        <v>0</v>
      </c>
      <c r="Y72" s="46">
        <f t="shared" si="58"/>
        <v>0</v>
      </c>
      <c r="Z72" s="109">
        <f t="shared" si="58"/>
        <v>0</v>
      </c>
      <c r="AA72" s="47">
        <f t="shared" si="58"/>
        <v>0.19407323759980954</v>
      </c>
      <c r="AB72" s="45">
        <f t="shared" si="58"/>
        <v>0</v>
      </c>
      <c r="AC72" s="110">
        <f t="shared" si="58"/>
        <v>0</v>
      </c>
      <c r="AD72" s="46">
        <f t="shared" si="58"/>
        <v>0</v>
      </c>
      <c r="AE72" s="46">
        <f t="shared" si="58"/>
        <v>0</v>
      </c>
      <c r="AF72" s="46">
        <f t="shared" ref="AF72" si="60">AF26-AF27-AF29</f>
        <v>0</v>
      </c>
      <c r="AG72" s="46">
        <f t="shared" si="58"/>
        <v>0</v>
      </c>
      <c r="AH72" s="46">
        <f t="shared" si="58"/>
        <v>0</v>
      </c>
      <c r="AI72" s="46">
        <f t="shared" si="58"/>
        <v>0</v>
      </c>
      <c r="AJ72" s="46">
        <f t="shared" ref="AJ72" si="61">AJ26-AJ27-AJ29</f>
        <v>0</v>
      </c>
      <c r="AK72" s="46">
        <f t="shared" si="58"/>
        <v>0</v>
      </c>
      <c r="AL72" s="46">
        <f t="shared" ref="AL72" si="62">AL26-AL27-AL29</f>
        <v>0</v>
      </c>
      <c r="AM72" s="226">
        <f t="shared" si="58"/>
        <v>0</v>
      </c>
      <c r="AN72" s="45">
        <f t="shared" si="58"/>
        <v>0</v>
      </c>
      <c r="AO72" s="47">
        <f t="shared" si="58"/>
        <v>-1.3759999999995216</v>
      </c>
      <c r="AP72" s="45">
        <f t="shared" si="58"/>
        <v>0</v>
      </c>
      <c r="AQ72" s="48">
        <f t="shared" si="24"/>
        <v>-51.253190927048877</v>
      </c>
    </row>
    <row r="73" spans="1:43" s="49" customFormat="1" ht="12.7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>
        <f>AQ72/AQ7*100</f>
        <v>-0.49562690515739738</v>
      </c>
    </row>
    <row r="74" spans="1:43" s="49" customFormat="1" ht="12.75" customHeight="1">
      <c r="A74" s="179" t="s">
        <v>57</v>
      </c>
      <c r="B74" s="180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3" ht="12.75" customHeight="1">
      <c r="A75" s="195" t="s">
        <v>248</v>
      </c>
      <c r="B75" s="89"/>
      <c r="F75" s="89"/>
      <c r="G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</row>
    <row r="76" spans="1:43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P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7"/>
  <dimension ref="A1:AS76"/>
  <sheetViews>
    <sheetView zoomScale="80" zoomScaleNormal="80" workbookViewId="0">
      <pane xSplit="2" ySplit="1" topLeftCell="R62" activePane="bottomRight" state="frozen"/>
      <selection activeCell="A77" sqref="A77:XFD82"/>
      <selection pane="topRight" activeCell="A77" sqref="A77:XFD82"/>
      <selection pane="bottomLeft" activeCell="A77" sqref="A77:XFD82"/>
      <selection pane="bottomRight" activeCell="A77" sqref="A77:XFD82"/>
    </sheetView>
  </sheetViews>
  <sheetFormatPr defaultColWidth="9.109375" defaultRowHeight="13.2"/>
  <cols>
    <col min="1" max="1" width="38.109375" style="161" customWidth="1"/>
    <col min="2" max="2" width="12.6640625" style="2" bestFit="1" customWidth="1"/>
    <col min="3" max="4" width="7.6640625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7.5546875" style="89" bestFit="1" customWidth="1"/>
    <col min="9" max="9" width="6.33203125" style="106" bestFit="1" customWidth="1"/>
    <col min="10" max="10" width="6.109375" style="106" bestFit="1" customWidth="1"/>
    <col min="11" max="11" width="6.109375" style="157" bestFit="1" customWidth="1"/>
    <col min="12" max="12" width="8.88671875" style="158" bestFit="1" customWidth="1"/>
    <col min="13" max="13" width="8.3320312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6" width="5.44140625" style="157" customWidth="1"/>
    <col min="27" max="27" width="6" style="158" bestFit="1" customWidth="1"/>
    <col min="28" max="28" width="6.8867187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5.554687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45</v>
      </c>
      <c r="B1" s="1" t="s">
        <v>0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200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199" t="s">
        <v>95</v>
      </c>
      <c r="X1" s="199" t="s">
        <v>96</v>
      </c>
      <c r="Y1" s="199" t="s">
        <v>97</v>
      </c>
      <c r="Z1" s="200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9" t="s">
        <v>206</v>
      </c>
      <c r="AN1" s="202" t="s">
        <v>116</v>
      </c>
      <c r="AO1" s="201" t="s">
        <v>106</v>
      </c>
      <c r="AP1" s="202" t="s">
        <v>107</v>
      </c>
      <c r="AQ1" s="204" t="s">
        <v>108</v>
      </c>
      <c r="AS1" s="295">
        <v>7</v>
      </c>
    </row>
    <row r="2" spans="1:45" ht="12.75" customHeight="1">
      <c r="A2" s="3" t="s">
        <v>65</v>
      </c>
      <c r="B2" s="4"/>
      <c r="C2" s="5">
        <f>SUM(D2:G2)</f>
        <v>15.601998</v>
      </c>
      <c r="D2" s="6">
        <v>15.601998</v>
      </c>
      <c r="E2" s="7"/>
      <c r="F2" s="8"/>
      <c r="G2" s="8"/>
      <c r="H2" s="9">
        <f>SUM(I2:K2)</f>
        <v>1411.18</v>
      </c>
      <c r="I2" s="10">
        <v>919.77</v>
      </c>
      <c r="J2" s="11">
        <v>491.41</v>
      </c>
      <c r="K2" s="8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  <c r="Z2" s="8"/>
      <c r="AA2" s="9">
        <v>1876.7374044038397</v>
      </c>
      <c r="AB2" s="13">
        <f>SUM(AC2:AM2)</f>
        <v>167.7602</v>
      </c>
      <c r="AC2" s="14">
        <v>59.941999999999993</v>
      </c>
      <c r="AD2" s="11">
        <v>0</v>
      </c>
      <c r="AE2" s="11">
        <v>105.45407999999999</v>
      </c>
      <c r="AF2" s="11">
        <v>0</v>
      </c>
      <c r="AG2" s="11">
        <v>0</v>
      </c>
      <c r="AH2" s="11">
        <v>2.2685999999999997</v>
      </c>
      <c r="AI2" s="11">
        <v>0</v>
      </c>
      <c r="AJ2" s="11">
        <v>0</v>
      </c>
      <c r="AK2" s="11">
        <v>0</v>
      </c>
      <c r="AL2" s="11">
        <v>4.7759999999999997E-2</v>
      </c>
      <c r="AM2" s="214">
        <v>4.7759999999999997E-2</v>
      </c>
      <c r="AN2" s="211">
        <v>0</v>
      </c>
      <c r="AO2" s="15"/>
      <c r="AP2" s="13"/>
      <c r="AQ2" s="16">
        <f>C2+H2+L2+AA2+AB2+AN2+AO2+AP2</f>
        <v>3471.2796024038403</v>
      </c>
    </row>
    <row r="3" spans="1:45" ht="12.75" customHeight="1">
      <c r="A3" s="17" t="s">
        <v>1</v>
      </c>
      <c r="B3" s="18"/>
      <c r="C3" s="19">
        <f>SUM(D3:G3)</f>
        <v>2010.074179743172</v>
      </c>
      <c r="D3" s="20">
        <v>1991.1421157431719</v>
      </c>
      <c r="E3" s="22"/>
      <c r="F3" s="22"/>
      <c r="G3" s="22">
        <v>18.932064</v>
      </c>
      <c r="H3" s="23">
        <f>SUM(I3:K3)</f>
        <v>0</v>
      </c>
      <c r="I3" s="24"/>
      <c r="J3" s="25"/>
      <c r="K3" s="22"/>
      <c r="L3" s="23">
        <f>SUM(M3:Z3)</f>
        <v>5803.2335310999988</v>
      </c>
      <c r="M3" s="24">
        <v>2034.9739999999999</v>
      </c>
      <c r="N3" s="24">
        <v>18.105</v>
      </c>
      <c r="O3" s="25">
        <v>0</v>
      </c>
      <c r="P3" s="25">
        <v>586.81499999999994</v>
      </c>
      <c r="Q3" s="25">
        <v>96.059600000000003</v>
      </c>
      <c r="R3" s="25">
        <v>369.70829999999995</v>
      </c>
      <c r="S3" s="25">
        <v>1109.9822999999999</v>
      </c>
      <c r="T3" s="25">
        <v>126.1456</v>
      </c>
      <c r="U3" s="25">
        <v>1216.4544000000001</v>
      </c>
      <c r="V3" s="25">
        <v>64.855331100000001</v>
      </c>
      <c r="W3" s="25">
        <v>0</v>
      </c>
      <c r="X3" s="25">
        <v>121.554</v>
      </c>
      <c r="Y3" s="25">
        <v>0</v>
      </c>
      <c r="Z3" s="22">
        <v>58.58</v>
      </c>
      <c r="AA3" s="23">
        <v>0</v>
      </c>
      <c r="AB3" s="26">
        <f>SUM(AC3:AM3)</f>
        <v>0</v>
      </c>
      <c r="AC3" s="27"/>
      <c r="AD3" s="25"/>
      <c r="AE3" s="25">
        <v>0</v>
      </c>
      <c r="AF3" s="25"/>
      <c r="AG3" s="25"/>
      <c r="AH3" s="25"/>
      <c r="AI3" s="25">
        <v>0</v>
      </c>
      <c r="AJ3" s="25">
        <v>0</v>
      </c>
      <c r="AK3" s="25"/>
      <c r="AL3" s="25"/>
      <c r="AM3" s="215"/>
      <c r="AN3" s="212"/>
      <c r="AO3" s="28">
        <v>0</v>
      </c>
      <c r="AP3" s="26"/>
      <c r="AQ3" s="29">
        <f t="shared" ref="AQ3:AQ20" si="0">C3+H3+L3+AA3+AB3+AN3+AO3+AP3</f>
        <v>7813.3077108431708</v>
      </c>
    </row>
    <row r="4" spans="1:45" ht="12.75" customHeight="1">
      <c r="A4" s="17" t="s">
        <v>2</v>
      </c>
      <c r="B4" s="18"/>
      <c r="C4" s="19">
        <f>SUM(D4:G4)</f>
        <v>18.406951748261854</v>
      </c>
      <c r="D4" s="20">
        <v>17.474237760000001</v>
      </c>
      <c r="E4" s="21"/>
      <c r="F4" s="22"/>
      <c r="G4" s="22">
        <v>0.9327139882618507</v>
      </c>
      <c r="H4" s="23">
        <f>SUM(I4:K4)</f>
        <v>4</v>
      </c>
      <c r="I4" s="24"/>
      <c r="J4" s="25"/>
      <c r="K4" s="22">
        <v>4</v>
      </c>
      <c r="L4" s="23">
        <f>SUM(M4:Z4)</f>
        <v>693.4212</v>
      </c>
      <c r="M4" s="24">
        <v>0</v>
      </c>
      <c r="N4" s="24">
        <v>0</v>
      </c>
      <c r="O4" s="25"/>
      <c r="P4" s="25">
        <v>1.0649999999999999</v>
      </c>
      <c r="Q4" s="25">
        <v>0</v>
      </c>
      <c r="R4" s="25">
        <v>0</v>
      </c>
      <c r="S4" s="25">
        <v>605.71349999999995</v>
      </c>
      <c r="T4" s="25">
        <v>7.8841000000000001</v>
      </c>
      <c r="U4" s="25">
        <v>4.1375999999999999</v>
      </c>
      <c r="V4" s="25">
        <v>0</v>
      </c>
      <c r="W4" s="25">
        <v>74.620999999999995</v>
      </c>
      <c r="X4" s="25">
        <v>0</v>
      </c>
      <c r="Y4" s="25">
        <v>0</v>
      </c>
      <c r="Z4" s="22">
        <v>0</v>
      </c>
      <c r="AA4" s="23">
        <v>0</v>
      </c>
      <c r="AB4" s="26">
        <f>SUM(AC4:AM4)</f>
        <v>0</v>
      </c>
      <c r="AC4" s="27"/>
      <c r="AD4" s="25"/>
      <c r="AE4" s="25">
        <v>0</v>
      </c>
      <c r="AF4" s="25"/>
      <c r="AG4" s="25"/>
      <c r="AH4" s="25"/>
      <c r="AI4" s="25">
        <v>0</v>
      </c>
      <c r="AJ4" s="25">
        <v>0</v>
      </c>
      <c r="AK4" s="25"/>
      <c r="AL4" s="25"/>
      <c r="AM4" s="215"/>
      <c r="AN4" s="212"/>
      <c r="AO4" s="28">
        <v>0</v>
      </c>
      <c r="AP4" s="26"/>
      <c r="AQ4" s="29">
        <f t="shared" si="0"/>
        <v>715.8281517482618</v>
      </c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2"/>
      <c r="L5" s="23">
        <f>SUM(M5:Z5)</f>
        <v>18.1737</v>
      </c>
      <c r="M5" s="24"/>
      <c r="N5" s="24"/>
      <c r="O5" s="25"/>
      <c r="P5" s="25"/>
      <c r="Q5" s="25"/>
      <c r="R5" s="25"/>
      <c r="S5" s="25">
        <v>8.8641000000000005</v>
      </c>
      <c r="T5" s="25"/>
      <c r="U5" s="25">
        <v>9.3095999999999997</v>
      </c>
      <c r="V5" s="25"/>
      <c r="W5" s="25"/>
      <c r="X5" s="25"/>
      <c r="Y5" s="25"/>
      <c r="Z5" s="22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5"/>
      <c r="AL5" s="25"/>
      <c r="AM5" s="215"/>
      <c r="AN5" s="212"/>
      <c r="AO5" s="28"/>
      <c r="AP5" s="26"/>
      <c r="AQ5" s="29">
        <f t="shared" si="0"/>
        <v>18.1737</v>
      </c>
    </row>
    <row r="6" spans="1:45" ht="12.75" customHeight="1" thickBot="1">
      <c r="A6" s="30" t="s">
        <v>4</v>
      </c>
      <c r="B6" s="31"/>
      <c r="C6" s="19">
        <f>SUM(D6:G6)</f>
        <v>77.433088145594354</v>
      </c>
      <c r="D6" s="32">
        <v>77.433088145594354</v>
      </c>
      <c r="E6" s="22">
        <v>0</v>
      </c>
      <c r="F6" s="33"/>
      <c r="G6" s="33">
        <v>0</v>
      </c>
      <c r="H6" s="34">
        <f>SUM(I6:K6)</f>
        <v>-30.014000006700002</v>
      </c>
      <c r="I6" s="35">
        <v>-156.0139999932</v>
      </c>
      <c r="J6" s="36">
        <v>125.9999999865</v>
      </c>
      <c r="K6" s="33">
        <v>0</v>
      </c>
      <c r="L6" s="34">
        <f>SUM(M6:Z6)</f>
        <v>-466.97442725000008</v>
      </c>
      <c r="M6" s="24">
        <v>-190.20359999999999</v>
      </c>
      <c r="N6" s="24">
        <v>-1.0649999999999999</v>
      </c>
      <c r="O6" s="25"/>
      <c r="P6" s="25">
        <v>-10.649999999999999</v>
      </c>
      <c r="Q6" s="25">
        <v>25.334400000000002</v>
      </c>
      <c r="R6" s="25">
        <v>-14.746199999999998</v>
      </c>
      <c r="S6" s="25">
        <v>-175.31219999999999</v>
      </c>
      <c r="T6" s="25">
        <v>-5.6315000000000008</v>
      </c>
      <c r="U6" s="25">
        <v>-106.5432</v>
      </c>
      <c r="V6" s="25">
        <v>3.8604363749999999</v>
      </c>
      <c r="W6" s="25">
        <v>2.1019999999999999</v>
      </c>
      <c r="X6" s="36">
        <v>3.8604363749999999</v>
      </c>
      <c r="Y6" s="36">
        <v>0</v>
      </c>
      <c r="Z6" s="33">
        <v>2.02</v>
      </c>
      <c r="AA6" s="34">
        <v>0</v>
      </c>
      <c r="AB6" s="37">
        <f>SUM(AC6:AM6)</f>
        <v>0</v>
      </c>
      <c r="AC6" s="38"/>
      <c r="AD6" s="36"/>
      <c r="AE6" s="36">
        <v>0</v>
      </c>
      <c r="AF6" s="36"/>
      <c r="AG6" s="36"/>
      <c r="AH6" s="36"/>
      <c r="AI6" s="36">
        <v>0</v>
      </c>
      <c r="AJ6" s="36">
        <v>0</v>
      </c>
      <c r="AK6" s="36"/>
      <c r="AL6" s="36"/>
      <c r="AM6" s="216"/>
      <c r="AN6" s="39"/>
      <c r="AO6" s="40"/>
      <c r="AP6" s="37"/>
      <c r="AQ6" s="41">
        <f t="shared" si="0"/>
        <v>-419.5553391111057</v>
      </c>
    </row>
    <row r="7" spans="1:45" s="49" customFormat="1" ht="12.75" customHeight="1">
      <c r="A7" s="50" t="s">
        <v>66</v>
      </c>
      <c r="B7" s="51"/>
      <c r="C7" s="52">
        <f t="shared" ref="C7:AP7" si="1">C2+C3-C4-C5+C6</f>
        <v>2084.7023141405043</v>
      </c>
      <c r="D7" s="57">
        <f t="shared" si="1"/>
        <v>2066.7029641287663</v>
      </c>
      <c r="E7" s="54">
        <f t="shared" si="1"/>
        <v>0</v>
      </c>
      <c r="F7" s="54">
        <f t="shared" si="1"/>
        <v>0</v>
      </c>
      <c r="G7" s="54">
        <f t="shared" si="1"/>
        <v>17.999350011738152</v>
      </c>
      <c r="H7" s="56">
        <f t="shared" si="1"/>
        <v>1377.1659999933001</v>
      </c>
      <c r="I7" s="57">
        <f t="shared" si="1"/>
        <v>763.75600000679992</v>
      </c>
      <c r="J7" s="54">
        <f t="shared" si="1"/>
        <v>617.4099999865</v>
      </c>
      <c r="K7" s="57">
        <f t="shared" si="1"/>
        <v>-4</v>
      </c>
      <c r="L7" s="56">
        <f t="shared" si="1"/>
        <v>4624.6642038499986</v>
      </c>
      <c r="M7" s="57">
        <f t="shared" si="1"/>
        <v>1844.7703999999999</v>
      </c>
      <c r="N7" s="57">
        <f t="shared" ref="N7" si="2">N2+N3-N4-N5+N6</f>
        <v>17.04</v>
      </c>
      <c r="O7" s="54">
        <f t="shared" si="1"/>
        <v>0</v>
      </c>
      <c r="P7" s="54">
        <f t="shared" si="1"/>
        <v>575.09999999999991</v>
      </c>
      <c r="Q7" s="54">
        <f t="shared" si="1"/>
        <v>121.39400000000001</v>
      </c>
      <c r="R7" s="54">
        <f t="shared" si="1"/>
        <v>354.96209999999996</v>
      </c>
      <c r="S7" s="54">
        <f t="shared" si="1"/>
        <v>320.09249999999997</v>
      </c>
      <c r="T7" s="54">
        <f t="shared" si="1"/>
        <v>112.63</v>
      </c>
      <c r="U7" s="54">
        <f t="shared" si="1"/>
        <v>1096.4639999999999</v>
      </c>
      <c r="V7" s="54">
        <f t="shared" si="1"/>
        <v>68.715767475000007</v>
      </c>
      <c r="W7" s="54">
        <f t="shared" si="1"/>
        <v>-72.518999999999991</v>
      </c>
      <c r="X7" s="54">
        <f t="shared" si="1"/>
        <v>125.41443637500001</v>
      </c>
      <c r="Y7" s="54">
        <f t="shared" si="1"/>
        <v>0</v>
      </c>
      <c r="Z7" s="57">
        <f t="shared" si="1"/>
        <v>60.6</v>
      </c>
      <c r="AA7" s="56">
        <f t="shared" si="1"/>
        <v>1876.7374044038397</v>
      </c>
      <c r="AB7" s="56">
        <f t="shared" si="1"/>
        <v>167.7602</v>
      </c>
      <c r="AC7" s="57">
        <f t="shared" si="1"/>
        <v>59.941999999999993</v>
      </c>
      <c r="AD7" s="54">
        <f t="shared" si="1"/>
        <v>0</v>
      </c>
      <c r="AE7" s="54">
        <f t="shared" si="1"/>
        <v>105.45407999999999</v>
      </c>
      <c r="AF7" s="54">
        <f t="shared" ref="AF7" si="3">AF2+AF3-AF4-AF5+AF6</f>
        <v>0</v>
      </c>
      <c r="AG7" s="54">
        <f t="shared" si="1"/>
        <v>0</v>
      </c>
      <c r="AH7" s="54">
        <f t="shared" si="1"/>
        <v>2.2685999999999997</v>
      </c>
      <c r="AI7" s="54">
        <f t="shared" si="1"/>
        <v>0</v>
      </c>
      <c r="AJ7" s="54">
        <f t="shared" ref="AJ7" si="4">AJ2+AJ3-AJ4-AJ5+AJ6</f>
        <v>0</v>
      </c>
      <c r="AK7" s="54">
        <f t="shared" si="1"/>
        <v>0</v>
      </c>
      <c r="AL7" s="54">
        <f t="shared" ref="AL7" si="5">AL2+AL3-AL4-AL5+AL6</f>
        <v>4.7759999999999997E-2</v>
      </c>
      <c r="AM7" s="217">
        <f t="shared" si="1"/>
        <v>4.7759999999999997E-2</v>
      </c>
      <c r="AN7" s="57">
        <f t="shared" si="1"/>
        <v>0</v>
      </c>
      <c r="AO7" s="56">
        <f t="shared" si="1"/>
        <v>0</v>
      </c>
      <c r="AP7" s="182">
        <f t="shared" si="1"/>
        <v>0</v>
      </c>
      <c r="AQ7" s="111">
        <f t="shared" si="0"/>
        <v>10131.030122387643</v>
      </c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2084.7023141405043</v>
      </c>
      <c r="D8" s="185">
        <f t="shared" si="6"/>
        <v>2066.7029641287663</v>
      </c>
      <c r="E8" s="188">
        <f t="shared" si="6"/>
        <v>0</v>
      </c>
      <c r="F8" s="189">
        <f t="shared" si="6"/>
        <v>0</v>
      </c>
      <c r="G8" s="189">
        <f t="shared" si="6"/>
        <v>17.999350011738152</v>
      </c>
      <c r="H8" s="190">
        <f t="shared" si="6"/>
        <v>1377.1659999933001</v>
      </c>
      <c r="I8" s="185">
        <f t="shared" si="6"/>
        <v>763.75600000679992</v>
      </c>
      <c r="J8" s="188">
        <f t="shared" si="6"/>
        <v>617.4099999865</v>
      </c>
      <c r="K8" s="185">
        <f t="shared" si="6"/>
        <v>-4</v>
      </c>
      <c r="L8" s="190">
        <f t="shared" si="6"/>
        <v>4438.649767474999</v>
      </c>
      <c r="M8" s="185">
        <f t="shared" si="6"/>
        <v>1844.7703999999999</v>
      </c>
      <c r="N8" s="185">
        <f t="shared" si="6"/>
        <v>17.04</v>
      </c>
      <c r="O8" s="188">
        <f t="shared" si="6"/>
        <v>0</v>
      </c>
      <c r="P8" s="188">
        <f t="shared" si="6"/>
        <v>575.09999999999991</v>
      </c>
      <c r="Q8" s="188">
        <f t="shared" si="6"/>
        <v>121.39400000000001</v>
      </c>
      <c r="R8" s="188">
        <f t="shared" si="6"/>
        <v>354.96209999999996</v>
      </c>
      <c r="S8" s="188">
        <f t="shared" si="6"/>
        <v>320.09249999999997</v>
      </c>
      <c r="T8" s="188">
        <f t="shared" si="6"/>
        <v>112.63</v>
      </c>
      <c r="U8" s="188">
        <f t="shared" si="6"/>
        <v>1096.4639999999999</v>
      </c>
      <c r="V8" s="188">
        <f t="shared" si="6"/>
        <v>68.715767475000007</v>
      </c>
      <c r="W8" s="188">
        <f t="shared" si="6"/>
        <v>-72.518999999999991</v>
      </c>
      <c r="X8" s="188">
        <f t="shared" si="6"/>
        <v>0</v>
      </c>
      <c r="Y8" s="188">
        <f t="shared" si="6"/>
        <v>0</v>
      </c>
      <c r="Z8" s="185">
        <f t="shared" si="6"/>
        <v>0</v>
      </c>
      <c r="AA8" s="190">
        <f t="shared" si="6"/>
        <v>1446.2437610438396</v>
      </c>
      <c r="AB8" s="185">
        <f t="shared" si="6"/>
        <v>167.7602</v>
      </c>
      <c r="AC8" s="185">
        <f t="shared" si="6"/>
        <v>59.941999999999993</v>
      </c>
      <c r="AD8" s="188">
        <f t="shared" si="6"/>
        <v>0</v>
      </c>
      <c r="AE8" s="188">
        <f t="shared" si="6"/>
        <v>105.45407999999999</v>
      </c>
      <c r="AF8" s="188">
        <f t="shared" si="6"/>
        <v>0</v>
      </c>
      <c r="AG8" s="188">
        <f t="shared" si="6"/>
        <v>0</v>
      </c>
      <c r="AH8" s="188">
        <f t="shared" si="6"/>
        <v>2.2685999999999997</v>
      </c>
      <c r="AI8" s="188">
        <f t="shared" si="6"/>
        <v>0</v>
      </c>
      <c r="AJ8" s="188">
        <f t="shared" ref="AJ8" si="7">AJ7-AJ27</f>
        <v>0</v>
      </c>
      <c r="AK8" s="188">
        <f t="shared" si="6"/>
        <v>0</v>
      </c>
      <c r="AL8" s="188">
        <f t="shared" si="6"/>
        <v>4.7759999999999997E-2</v>
      </c>
      <c r="AM8" s="218">
        <f t="shared" si="6"/>
        <v>4.7759999999999997E-2</v>
      </c>
      <c r="AN8" s="185">
        <f t="shared" si="6"/>
        <v>0</v>
      </c>
      <c r="AO8" s="190">
        <f t="shared" si="6"/>
        <v>0</v>
      </c>
      <c r="AP8" s="185">
        <f t="shared" si="6"/>
        <v>0</v>
      </c>
      <c r="AQ8" s="186">
        <f t="shared" si="0"/>
        <v>9514.522042652643</v>
      </c>
    </row>
    <row r="9" spans="1:45" s="49" customFormat="1" ht="12.75" customHeight="1">
      <c r="A9" s="50" t="s">
        <v>5</v>
      </c>
      <c r="B9" s="51"/>
      <c r="C9" s="52">
        <f t="shared" ref="C9:AP9" si="8">SUM(C10:C14)</f>
        <v>1245.1336470000001</v>
      </c>
      <c r="D9" s="53">
        <f t="shared" si="8"/>
        <v>1245.1336470000001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787.51700000000005</v>
      </c>
      <c r="I9" s="53">
        <f t="shared" si="8"/>
        <v>755.904</v>
      </c>
      <c r="J9" s="54">
        <f t="shared" si="8"/>
        <v>31.613</v>
      </c>
      <c r="K9" s="55">
        <f t="shared" si="8"/>
        <v>0</v>
      </c>
      <c r="L9" s="56">
        <f t="shared" si="8"/>
        <v>2205.4301</v>
      </c>
      <c r="M9" s="54">
        <f t="shared" si="8"/>
        <v>1844.7703999999999</v>
      </c>
      <c r="N9" s="54">
        <f t="shared" ref="N9" si="9">SUM(N10:N14)</f>
        <v>18.105</v>
      </c>
      <c r="O9" s="54">
        <f t="shared" si="8"/>
        <v>1.4327999999999999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333.8811</v>
      </c>
      <c r="T9" s="54">
        <f t="shared" si="8"/>
        <v>0</v>
      </c>
      <c r="U9" s="54">
        <f t="shared" si="8"/>
        <v>7.2408000000000001</v>
      </c>
      <c r="V9" s="54">
        <f t="shared" si="8"/>
        <v>0</v>
      </c>
      <c r="W9" s="54">
        <f t="shared" si="8"/>
        <v>0</v>
      </c>
      <c r="X9" s="54">
        <f t="shared" si="8"/>
        <v>0</v>
      </c>
      <c r="Y9" s="54">
        <f t="shared" si="8"/>
        <v>0</v>
      </c>
      <c r="Z9" s="55">
        <f t="shared" si="8"/>
        <v>0</v>
      </c>
      <c r="AA9" s="56">
        <f t="shared" si="8"/>
        <v>842.85080879999998</v>
      </c>
      <c r="AB9" s="57">
        <f t="shared" si="8"/>
        <v>0</v>
      </c>
      <c r="AC9" s="58">
        <f t="shared" si="8"/>
        <v>0</v>
      </c>
      <c r="AD9" s="54">
        <f t="shared" si="8"/>
        <v>0</v>
      </c>
      <c r="AE9" s="54">
        <f t="shared" si="8"/>
        <v>0</v>
      </c>
      <c r="AF9" s="54">
        <f t="shared" ref="AF9" si="10">SUM(AF10:AF14)</f>
        <v>0</v>
      </c>
      <c r="AG9" s="54">
        <f t="shared" si="8"/>
        <v>0</v>
      </c>
      <c r="AH9" s="54">
        <f t="shared" si="8"/>
        <v>0</v>
      </c>
      <c r="AI9" s="54">
        <f t="shared" si="8"/>
        <v>0</v>
      </c>
      <c r="AJ9" s="54">
        <f t="shared" ref="AJ9" si="11">SUM(AJ10:AJ14)</f>
        <v>0</v>
      </c>
      <c r="AK9" s="54">
        <f t="shared" si="8"/>
        <v>0</v>
      </c>
      <c r="AL9" s="54">
        <f t="shared" ref="AL9" si="12">SUM(AL10:AL14)</f>
        <v>0</v>
      </c>
      <c r="AM9" s="217">
        <f t="shared" si="8"/>
        <v>0</v>
      </c>
      <c r="AN9" s="57">
        <f t="shared" si="8"/>
        <v>0</v>
      </c>
      <c r="AO9" s="56">
        <f t="shared" si="8"/>
        <v>43.515999999999998</v>
      </c>
      <c r="AP9" s="57">
        <f t="shared" si="8"/>
        <v>0</v>
      </c>
      <c r="AQ9" s="59">
        <f t="shared" si="0"/>
        <v>5124.4475557999995</v>
      </c>
    </row>
    <row r="10" spans="1:45" ht="12.75" customHeight="1">
      <c r="A10" s="60" t="s">
        <v>220</v>
      </c>
      <c r="B10" s="61"/>
      <c r="C10" s="62">
        <f>SUM(D10:G10)</f>
        <v>1241.3317122000001</v>
      </c>
      <c r="D10" s="63">
        <v>1241.3317122000001</v>
      </c>
      <c r="E10" s="64"/>
      <c r="F10" s="65"/>
      <c r="G10" s="65"/>
      <c r="H10" s="66">
        <f>SUM(I10:K10)</f>
        <v>592.03099999999995</v>
      </c>
      <c r="I10" s="63">
        <v>560.41800000000001</v>
      </c>
      <c r="J10" s="64">
        <v>31.613</v>
      </c>
      <c r="K10" s="65"/>
      <c r="L10" s="66">
        <f>SUM(M10:Z10)</f>
        <v>341.12189999999998</v>
      </c>
      <c r="M10" s="64"/>
      <c r="N10" s="64"/>
      <c r="O10" s="64"/>
      <c r="P10" s="64"/>
      <c r="Q10" s="64"/>
      <c r="R10" s="64"/>
      <c r="S10" s="64">
        <v>333.8811</v>
      </c>
      <c r="T10" s="64"/>
      <c r="U10" s="64">
        <v>7.2408000000000001</v>
      </c>
      <c r="V10" s="64"/>
      <c r="W10" s="64"/>
      <c r="X10" s="64"/>
      <c r="Y10" s="64"/>
      <c r="Z10" s="65"/>
      <c r="AA10" s="66">
        <v>818.51087999999993</v>
      </c>
      <c r="AB10" s="67">
        <f>SUM(AC10:AM10)</f>
        <v>0</v>
      </c>
      <c r="AC10" s="68"/>
      <c r="AD10" s="64"/>
      <c r="AE10" s="64">
        <v>0</v>
      </c>
      <c r="AF10" s="64">
        <v>0</v>
      </c>
      <c r="AG10" s="64">
        <v>0</v>
      </c>
      <c r="AH10" s="64"/>
      <c r="AI10" s="64"/>
      <c r="AJ10" s="64"/>
      <c r="AK10" s="64"/>
      <c r="AL10" s="64"/>
      <c r="AM10" s="219"/>
      <c r="AN10" s="69">
        <v>0</v>
      </c>
      <c r="AO10" s="70"/>
      <c r="AP10" s="67"/>
      <c r="AQ10" s="71">
        <f t="shared" si="0"/>
        <v>2992.9954921999997</v>
      </c>
    </row>
    <row r="11" spans="1:45" ht="12.75" customHeight="1">
      <c r="A11" s="17" t="s">
        <v>221</v>
      </c>
      <c r="B11" s="18"/>
      <c r="C11" s="19">
        <f>SUM(D11:G11)</f>
        <v>3.8019347999999997</v>
      </c>
      <c r="D11" s="24">
        <v>3.8019347999999997</v>
      </c>
      <c r="E11" s="25"/>
      <c r="F11" s="22"/>
      <c r="G11" s="22"/>
      <c r="H11" s="23">
        <f>SUM(I11:K11)</f>
        <v>11.532</v>
      </c>
      <c r="I11" s="24">
        <v>11.532</v>
      </c>
      <c r="J11" s="25"/>
      <c r="K11" s="22"/>
      <c r="L11" s="23">
        <f>SUM(M11:Z11)</f>
        <v>1.4327999999999999</v>
      </c>
      <c r="M11" s="25"/>
      <c r="N11" s="25"/>
      <c r="O11" s="25">
        <v>1.4327999999999999</v>
      </c>
      <c r="P11" s="25"/>
      <c r="Q11" s="25"/>
      <c r="R11" s="25"/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2"/>
      <c r="AA11" s="23">
        <v>24.339928799999999</v>
      </c>
      <c r="AB11" s="26">
        <f>SUM(AC11:AM11)</f>
        <v>0</v>
      </c>
      <c r="AC11" s="27"/>
      <c r="AD11" s="25"/>
      <c r="AE11" s="25">
        <v>0</v>
      </c>
      <c r="AF11" s="25"/>
      <c r="AG11" s="25"/>
      <c r="AH11" s="25">
        <v>0</v>
      </c>
      <c r="AI11" s="25"/>
      <c r="AJ11" s="25"/>
      <c r="AK11" s="25"/>
      <c r="AL11" s="25"/>
      <c r="AM11" s="215"/>
      <c r="AN11" s="212"/>
      <c r="AO11" s="28"/>
      <c r="AP11" s="26"/>
      <c r="AQ11" s="29">
        <f t="shared" si="0"/>
        <v>41.106663599999997</v>
      </c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2"/>
      <c r="L12" s="23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2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5"/>
      <c r="AL12" s="25"/>
      <c r="AM12" s="215"/>
      <c r="AN12" s="212"/>
      <c r="AO12" s="28">
        <v>34.915999999999997</v>
      </c>
      <c r="AP12" s="26"/>
      <c r="AQ12" s="29">
        <f t="shared" si="0"/>
        <v>34.915999999999997</v>
      </c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5"/>
      <c r="F13" s="22"/>
      <c r="G13" s="22"/>
      <c r="H13" s="23">
        <f>SUM(I13:K13)</f>
        <v>183.95400000000001</v>
      </c>
      <c r="I13" s="24">
        <v>183.95400000000001</v>
      </c>
      <c r="J13" s="25"/>
      <c r="K13" s="22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2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5"/>
      <c r="AL13" s="25"/>
      <c r="AM13" s="215"/>
      <c r="AN13" s="212"/>
      <c r="AO13" s="28"/>
      <c r="AP13" s="26"/>
      <c r="AQ13" s="29">
        <f t="shared" si="0"/>
        <v>183.95400000000001</v>
      </c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7"/>
      <c r="L14" s="78">
        <f>SUM(M14:Z14)</f>
        <v>1862.8753999999999</v>
      </c>
      <c r="M14" s="76">
        <v>1844.7703999999999</v>
      </c>
      <c r="N14" s="76">
        <v>18.105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8">
        <v>0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6"/>
      <c r="AL14" s="76"/>
      <c r="AM14" s="220"/>
      <c r="AN14" s="213"/>
      <c r="AO14" s="81">
        <v>8.6</v>
      </c>
      <c r="AP14" s="79"/>
      <c r="AQ14" s="82">
        <f t="shared" si="0"/>
        <v>1871.4753999999998</v>
      </c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174.98500000000001</v>
      </c>
      <c r="I15" s="85">
        <f t="shared" si="13"/>
        <v>0</v>
      </c>
      <c r="J15" s="86">
        <f t="shared" si="13"/>
        <v>0</v>
      </c>
      <c r="K15" s="87">
        <f t="shared" si="13"/>
        <v>174.98500000000001</v>
      </c>
      <c r="L15" s="88">
        <f t="shared" si="13"/>
        <v>1771.0197000000001</v>
      </c>
      <c r="M15" s="86">
        <f t="shared" si="13"/>
        <v>0</v>
      </c>
      <c r="N15" s="86">
        <f t="shared" si="13"/>
        <v>0</v>
      </c>
      <c r="O15" s="86">
        <f t="shared" si="13"/>
        <v>43.925700000000006</v>
      </c>
      <c r="P15" s="86">
        <f t="shared" si="13"/>
        <v>362.09999999999997</v>
      </c>
      <c r="Q15" s="86">
        <f t="shared" si="13"/>
        <v>0</v>
      </c>
      <c r="R15" s="86">
        <f t="shared" si="13"/>
        <v>0</v>
      </c>
      <c r="S15" s="86">
        <f t="shared" si="13"/>
        <v>619.50210000000004</v>
      </c>
      <c r="T15" s="86">
        <f t="shared" si="13"/>
        <v>32.662700000000001</v>
      </c>
      <c r="U15" s="86">
        <f t="shared" si="13"/>
        <v>639.25919999999996</v>
      </c>
      <c r="V15" s="86">
        <f t="shared" si="13"/>
        <v>0</v>
      </c>
      <c r="W15" s="86">
        <f t="shared" si="13"/>
        <v>73.569999999999993</v>
      </c>
      <c r="X15" s="86">
        <f t="shared" si="13"/>
        <v>0</v>
      </c>
      <c r="Y15" s="86">
        <f t="shared" si="13"/>
        <v>0</v>
      </c>
      <c r="Z15" s="87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86">
        <f t="shared" si="13"/>
        <v>0</v>
      </c>
      <c r="AH15" s="86">
        <f t="shared" si="13"/>
        <v>0</v>
      </c>
      <c r="AI15" s="86">
        <f t="shared" si="13"/>
        <v>0</v>
      </c>
      <c r="AJ15" s="86">
        <f t="shared" ref="AJ15" si="14">SUM(AJ16:AJ20)</f>
        <v>0</v>
      </c>
      <c r="AK15" s="86">
        <f t="shared" si="13"/>
        <v>0</v>
      </c>
      <c r="AL15" s="86">
        <f t="shared" si="13"/>
        <v>0</v>
      </c>
      <c r="AM15" s="221">
        <f t="shared" si="13"/>
        <v>0</v>
      </c>
      <c r="AN15" s="89">
        <f t="shared" si="13"/>
        <v>0</v>
      </c>
      <c r="AO15" s="88">
        <f t="shared" si="13"/>
        <v>1186.886</v>
      </c>
      <c r="AP15" s="89">
        <f t="shared" si="13"/>
        <v>0</v>
      </c>
      <c r="AQ15" s="91">
        <f t="shared" si="0"/>
        <v>3132.8906999999999</v>
      </c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5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5"/>
      <c r="AA16" s="66"/>
      <c r="AB16" s="67">
        <f>SUM(AC16:AL16)</f>
        <v>0</v>
      </c>
      <c r="AC16" s="68"/>
      <c r="AD16" s="64"/>
      <c r="AE16" s="64"/>
      <c r="AF16" s="64"/>
      <c r="AG16" s="64"/>
      <c r="AH16" s="64"/>
      <c r="AI16" s="64"/>
      <c r="AJ16" s="64"/>
      <c r="AK16" s="64"/>
      <c r="AL16" s="64"/>
      <c r="AM16" s="219"/>
      <c r="AN16" s="69"/>
      <c r="AO16" s="70">
        <v>1145.52</v>
      </c>
      <c r="AP16" s="67"/>
      <c r="AQ16" s="92">
        <f>C16+H16+L16+AA16+AO16+AP16</f>
        <v>1145.52</v>
      </c>
    </row>
    <row r="17" spans="1:43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2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2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5"/>
      <c r="AL17" s="25"/>
      <c r="AM17" s="215"/>
      <c r="AN17" s="212"/>
      <c r="AO17" s="28">
        <v>16.77</v>
      </c>
      <c r="AP17" s="26"/>
      <c r="AQ17" s="29">
        <f>C17+H17+L17+AA17+AO17+AP17</f>
        <v>16.77</v>
      </c>
    </row>
    <row r="18" spans="1:43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2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5"/>
      <c r="AL18" s="25"/>
      <c r="AM18" s="215"/>
      <c r="AN18" s="212"/>
      <c r="AO18" s="28">
        <v>24.595999999999997</v>
      </c>
      <c r="AP18" s="26"/>
      <c r="AQ18" s="29">
        <f t="shared" si="0"/>
        <v>24.595999999999997</v>
      </c>
    </row>
    <row r="19" spans="1:43" ht="12.75" customHeight="1">
      <c r="A19" s="17" t="s">
        <v>226</v>
      </c>
      <c r="B19" s="18"/>
      <c r="C19" s="19"/>
      <c r="D19" s="24"/>
      <c r="E19" s="25"/>
      <c r="F19" s="22"/>
      <c r="G19" s="22"/>
      <c r="H19" s="23">
        <f>SUM(I19:K19)</f>
        <v>174.98500000000001</v>
      </c>
      <c r="I19" s="24"/>
      <c r="J19" s="25"/>
      <c r="K19" s="22">
        <v>174.98500000000001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2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5"/>
      <c r="AL19" s="25"/>
      <c r="AM19" s="215"/>
      <c r="AN19" s="212"/>
      <c r="AO19" s="28"/>
      <c r="AP19" s="26"/>
      <c r="AQ19" s="29">
        <f t="shared" si="0"/>
        <v>174.98500000000001</v>
      </c>
    </row>
    <row r="20" spans="1:43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7"/>
      <c r="L20" s="78">
        <f>SUM(M20:Z20)</f>
        <v>1771.0197000000001</v>
      </c>
      <c r="M20" s="76"/>
      <c r="N20" s="76"/>
      <c r="O20" s="76">
        <v>43.925700000000006</v>
      </c>
      <c r="P20" s="76">
        <v>362.09999999999997</v>
      </c>
      <c r="Q20" s="76">
        <v>0</v>
      </c>
      <c r="R20" s="76">
        <v>0</v>
      </c>
      <c r="S20" s="76">
        <v>619.50210000000004</v>
      </c>
      <c r="T20" s="76">
        <v>32.662700000000001</v>
      </c>
      <c r="U20" s="76">
        <v>639.25919999999996</v>
      </c>
      <c r="V20" s="76"/>
      <c r="W20" s="76">
        <v>73.569999999999993</v>
      </c>
      <c r="X20" s="76"/>
      <c r="Y20" s="76"/>
      <c r="Z20" s="77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6"/>
      <c r="AL20" s="76"/>
      <c r="AM20" s="220"/>
      <c r="AN20" s="213"/>
      <c r="AO20" s="81"/>
      <c r="AP20" s="79"/>
      <c r="AQ20" s="82">
        <f t="shared" si="0"/>
        <v>1771.0197000000001</v>
      </c>
    </row>
    <row r="21" spans="1:43" ht="12.75" customHeight="1">
      <c r="A21" s="93" t="s">
        <v>7</v>
      </c>
      <c r="B21" s="94"/>
      <c r="C21" s="95">
        <f>SUM(C22:C24)</f>
        <v>0</v>
      </c>
      <c r="D21" s="96">
        <f>SUM(D22:D24)</f>
        <v>0</v>
      </c>
      <c r="E21" s="97">
        <f>SUM(E22:E24)</f>
        <v>0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8">
        <f>SUM(K22:K24)</f>
        <v>0</v>
      </c>
      <c r="L21" s="99">
        <f>SUM(M21:Z21)</f>
        <v>0</v>
      </c>
      <c r="M21" s="97">
        <f t="shared" ref="M21:AA21" si="15">SUM(M22:M24)</f>
        <v>0</v>
      </c>
      <c r="N21" s="97">
        <f t="shared" ref="N21" si="16">SUM(N22:N24)</f>
        <v>0</v>
      </c>
      <c r="O21" s="97">
        <f t="shared" si="15"/>
        <v>0</v>
      </c>
      <c r="P21" s="97">
        <f t="shared" si="15"/>
        <v>0</v>
      </c>
      <c r="Q21" s="97">
        <f t="shared" si="15"/>
        <v>0</v>
      </c>
      <c r="R21" s="97">
        <f t="shared" si="15"/>
        <v>0</v>
      </c>
      <c r="S21" s="97">
        <f t="shared" si="15"/>
        <v>0</v>
      </c>
      <c r="T21" s="97">
        <f t="shared" si="15"/>
        <v>0</v>
      </c>
      <c r="U21" s="97">
        <f t="shared" si="15"/>
        <v>0</v>
      </c>
      <c r="V21" s="97">
        <f t="shared" si="15"/>
        <v>0</v>
      </c>
      <c r="W21" s="97">
        <f t="shared" si="15"/>
        <v>0</v>
      </c>
      <c r="X21" s="97">
        <f t="shared" si="15"/>
        <v>0</v>
      </c>
      <c r="Y21" s="97">
        <f t="shared" si="15"/>
        <v>0</v>
      </c>
      <c r="Z21" s="98">
        <f t="shared" si="15"/>
        <v>0</v>
      </c>
      <c r="AA21" s="99">
        <f t="shared" si="15"/>
        <v>0</v>
      </c>
      <c r="AB21" s="100">
        <f t="shared" ref="AB21:AQ21" si="17">SUM(AB22:AB24)</f>
        <v>-59.941999999999993</v>
      </c>
      <c r="AC21" s="101">
        <f t="shared" si="17"/>
        <v>-59.941999999999993</v>
      </c>
      <c r="AD21" s="97">
        <f t="shared" si="17"/>
        <v>0</v>
      </c>
      <c r="AE21" s="97">
        <f t="shared" si="17"/>
        <v>0</v>
      </c>
      <c r="AF21" s="97">
        <f t="shared" si="17"/>
        <v>0</v>
      </c>
      <c r="AG21" s="97">
        <f t="shared" si="17"/>
        <v>0</v>
      </c>
      <c r="AH21" s="97">
        <f t="shared" si="17"/>
        <v>0</v>
      </c>
      <c r="AI21" s="97">
        <f t="shared" si="17"/>
        <v>0</v>
      </c>
      <c r="AJ21" s="97">
        <f t="shared" ref="AJ21:AK21" si="18">SUM(AJ22:AJ24)</f>
        <v>0</v>
      </c>
      <c r="AK21" s="97">
        <f t="shared" si="18"/>
        <v>0</v>
      </c>
      <c r="AL21" s="97">
        <f t="shared" ref="AL21" si="19">SUM(AL22:AL24)</f>
        <v>0</v>
      </c>
      <c r="AM21" s="222">
        <f t="shared" si="17"/>
        <v>0</v>
      </c>
      <c r="AN21" s="116">
        <f t="shared" si="17"/>
        <v>0</v>
      </c>
      <c r="AO21" s="99">
        <f t="shared" si="17"/>
        <v>59.941999999999993</v>
      </c>
      <c r="AP21" s="100">
        <f t="shared" si="17"/>
        <v>0</v>
      </c>
      <c r="AQ21" s="102">
        <f t="shared" si="17"/>
        <v>0</v>
      </c>
    </row>
    <row r="22" spans="1:43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5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5"/>
      <c r="W22" s="63"/>
      <c r="X22" s="64"/>
      <c r="Y22" s="64"/>
      <c r="Z22" s="65"/>
      <c r="AA22" s="66"/>
      <c r="AB22" s="67">
        <f>SUM(AC22:AM22)</f>
        <v>-59.941999999999993</v>
      </c>
      <c r="AC22" s="68">
        <f>-AC2</f>
        <v>-59.941999999999993</v>
      </c>
      <c r="AD22" s="64">
        <f>-AD2</f>
        <v>0</v>
      </c>
      <c r="AE22" s="64"/>
      <c r="AF22" s="64"/>
      <c r="AG22" s="64"/>
      <c r="AH22" s="64"/>
      <c r="AI22" s="64"/>
      <c r="AJ22" s="64"/>
      <c r="AK22" s="64">
        <v>0</v>
      </c>
      <c r="AL22" s="64"/>
      <c r="AM22" s="219"/>
      <c r="AN22" s="69"/>
      <c r="AO22" s="66">
        <f>-(C22+H22+L22+AA22+AB22)</f>
        <v>59.941999999999993</v>
      </c>
      <c r="AP22" s="67"/>
      <c r="AQ22" s="92">
        <f>C22+H22+L22+AA22+AB22+AN22+AO22+AP22</f>
        <v>0</v>
      </c>
    </row>
    <row r="23" spans="1:43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4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4"/>
      <c r="W23" s="181"/>
      <c r="X23" s="105"/>
      <c r="Y23" s="105"/>
      <c r="Z23" s="104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05"/>
      <c r="AL23" s="105"/>
      <c r="AM23" s="225"/>
      <c r="AN23" s="106"/>
      <c r="AO23" s="88"/>
      <c r="AP23" s="89"/>
      <c r="AQ23" s="107">
        <f>C23+H23+L23+AA23+AB23+AN23+AO23+AP23</f>
        <v>0</v>
      </c>
    </row>
    <row r="24" spans="1:43" ht="12.75" customHeight="1" thickBot="1">
      <c r="A24" s="30" t="s">
        <v>230</v>
      </c>
      <c r="B24" s="31"/>
      <c r="C24" s="173">
        <f>SUM(D24:G24)</f>
        <v>0</v>
      </c>
      <c r="D24" s="191">
        <v>0</v>
      </c>
      <c r="E24" s="36">
        <f>-D24-V24</f>
        <v>0</v>
      </c>
      <c r="F24" s="33"/>
      <c r="G24" s="33">
        <v>0</v>
      </c>
      <c r="H24" s="34"/>
      <c r="I24" s="39"/>
      <c r="J24" s="36"/>
      <c r="K24" s="33"/>
      <c r="L24" s="34">
        <f>SUM(N24:Z24)</f>
        <v>0</v>
      </c>
      <c r="M24" s="36"/>
      <c r="N24" s="36">
        <v>0</v>
      </c>
      <c r="O24" s="36"/>
      <c r="P24" s="36">
        <v>0</v>
      </c>
      <c r="Q24" s="36">
        <v>0</v>
      </c>
      <c r="R24" s="36">
        <v>0</v>
      </c>
      <c r="S24" s="36">
        <v>0</v>
      </c>
      <c r="T24" s="36"/>
      <c r="U24" s="36">
        <v>0</v>
      </c>
      <c r="V24" s="33">
        <v>0</v>
      </c>
      <c r="W24" s="35">
        <v>0</v>
      </c>
      <c r="X24" s="36"/>
      <c r="Y24" s="36"/>
      <c r="Z24" s="33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6"/>
      <c r="AL24" s="36"/>
      <c r="AM24" s="216"/>
      <c r="AN24" s="39"/>
      <c r="AO24" s="34"/>
      <c r="AP24" s="37"/>
      <c r="AQ24" s="41">
        <f>C24+H24+L24+AA24+AB24+AN24+AO24+AP24</f>
        <v>0</v>
      </c>
    </row>
    <row r="25" spans="1:43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47">
        <f>SUM(I25:K25)</f>
        <v>7.8120000000000003</v>
      </c>
      <c r="I25" s="104">
        <v>7.8120000000000003</v>
      </c>
      <c r="J25" s="105"/>
      <c r="K25" s="104"/>
      <c r="L25" s="88">
        <f>SUM(O25:Z25)</f>
        <v>62.813100000000006</v>
      </c>
      <c r="M25" s="105"/>
      <c r="N25" s="105"/>
      <c r="O25" s="105">
        <v>42.492900000000006</v>
      </c>
      <c r="P25" s="105"/>
      <c r="Q25" s="105"/>
      <c r="R25" s="105"/>
      <c r="S25" s="105">
        <v>12.803699999999999</v>
      </c>
      <c r="T25" s="105">
        <v>3.3789000000000002</v>
      </c>
      <c r="U25" s="105">
        <v>4.1375999999999999</v>
      </c>
      <c r="V25" s="105"/>
      <c r="W25" s="105"/>
      <c r="X25" s="105"/>
      <c r="Y25" s="105"/>
      <c r="Z25" s="104"/>
      <c r="AA25" s="88">
        <v>33.020452079999998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05"/>
      <c r="AL25" s="105"/>
      <c r="AM25" s="225"/>
      <c r="AN25" s="106"/>
      <c r="AO25" s="88">
        <v>184.12599999999998</v>
      </c>
      <c r="AP25" s="89"/>
      <c r="AQ25" s="107">
        <f>C25+H25+L25+AA25+AB25+AN25+AO25+AP25</f>
        <v>287.77155207999999</v>
      </c>
    </row>
    <row r="26" spans="1:43" s="49" customFormat="1" ht="12.75" customHeight="1" thickBot="1">
      <c r="A26" s="42" t="s">
        <v>9</v>
      </c>
      <c r="B26" s="43"/>
      <c r="C26" s="44">
        <f t="shared" ref="C26:AP26" si="20">C7-C9+C15+C21-C25</f>
        <v>839.5686671405042</v>
      </c>
      <c r="D26" s="108">
        <f t="shared" si="20"/>
        <v>821.56931712876622</v>
      </c>
      <c r="E26" s="108">
        <f t="shared" si="20"/>
        <v>0</v>
      </c>
      <c r="F26" s="108">
        <f t="shared" si="20"/>
        <v>0</v>
      </c>
      <c r="G26" s="108">
        <f t="shared" si="20"/>
        <v>17.999350011738152</v>
      </c>
      <c r="H26" s="88">
        <f t="shared" si="20"/>
        <v>756.8219999933001</v>
      </c>
      <c r="I26" s="108">
        <f t="shared" si="20"/>
        <v>4.0000006799925991E-2</v>
      </c>
      <c r="J26" s="108">
        <f t="shared" si="20"/>
        <v>585.79699998649994</v>
      </c>
      <c r="K26" s="108">
        <f t="shared" si="20"/>
        <v>170.98500000000001</v>
      </c>
      <c r="L26" s="47">
        <f t="shared" si="20"/>
        <v>4127.4407038499985</v>
      </c>
      <c r="M26" s="46">
        <f t="shared" si="20"/>
        <v>0</v>
      </c>
      <c r="N26" s="46">
        <f t="shared" si="20"/>
        <v>-1.0650000000000013</v>
      </c>
      <c r="O26" s="46">
        <f t="shared" si="20"/>
        <v>0</v>
      </c>
      <c r="P26" s="46">
        <f t="shared" si="20"/>
        <v>937.19999999999982</v>
      </c>
      <c r="Q26" s="46">
        <f t="shared" si="20"/>
        <v>121.39400000000001</v>
      </c>
      <c r="R26" s="46">
        <f t="shared" si="20"/>
        <v>354.96209999999996</v>
      </c>
      <c r="S26" s="46">
        <f t="shared" si="20"/>
        <v>592.90980000000002</v>
      </c>
      <c r="T26" s="46">
        <f t="shared" si="20"/>
        <v>141.91380000000001</v>
      </c>
      <c r="U26" s="46">
        <f t="shared" si="20"/>
        <v>1724.3447999999999</v>
      </c>
      <c r="V26" s="46">
        <f t="shared" si="20"/>
        <v>68.715767475000007</v>
      </c>
      <c r="W26" s="46">
        <f t="shared" si="20"/>
        <v>1.0510000000000019</v>
      </c>
      <c r="X26" s="46">
        <f t="shared" si="20"/>
        <v>125.41443637500001</v>
      </c>
      <c r="Y26" s="46">
        <f t="shared" si="20"/>
        <v>0</v>
      </c>
      <c r="Z26" s="46">
        <f t="shared" si="20"/>
        <v>60.6</v>
      </c>
      <c r="AA26" s="47">
        <f t="shared" si="20"/>
        <v>1000.8661435238398</v>
      </c>
      <c r="AB26" s="45">
        <f t="shared" si="20"/>
        <v>107.8182</v>
      </c>
      <c r="AC26" s="110">
        <f t="shared" si="20"/>
        <v>0</v>
      </c>
      <c r="AD26" s="46">
        <f t="shared" si="20"/>
        <v>0</v>
      </c>
      <c r="AE26" s="46">
        <f t="shared" si="20"/>
        <v>105.45407999999999</v>
      </c>
      <c r="AF26" s="46">
        <f t="shared" si="20"/>
        <v>0</v>
      </c>
      <c r="AG26" s="46">
        <f t="shared" si="20"/>
        <v>0</v>
      </c>
      <c r="AH26" s="46">
        <f t="shared" si="20"/>
        <v>2.2685999999999997</v>
      </c>
      <c r="AI26" s="46">
        <f t="shared" si="20"/>
        <v>0</v>
      </c>
      <c r="AJ26" s="46">
        <f t="shared" ref="AJ26" si="21">AJ7-AJ9+AJ15+AJ21-AJ25</f>
        <v>0</v>
      </c>
      <c r="AK26" s="46">
        <f t="shared" si="20"/>
        <v>0</v>
      </c>
      <c r="AL26" s="46">
        <f t="shared" si="20"/>
        <v>4.7759999999999997E-2</v>
      </c>
      <c r="AM26" s="226">
        <f t="shared" si="20"/>
        <v>4.7759999999999997E-2</v>
      </c>
      <c r="AN26" s="108">
        <f t="shared" si="20"/>
        <v>0</v>
      </c>
      <c r="AO26" s="47">
        <f t="shared" si="20"/>
        <v>1019.1859999999999</v>
      </c>
      <c r="AP26" s="45">
        <f t="shared" si="20"/>
        <v>0</v>
      </c>
      <c r="AQ26" s="48">
        <f>C26+H26+L26+AA26+AB26+AN26+AO26+AP26</f>
        <v>7851.7017145076425</v>
      </c>
    </row>
    <row r="27" spans="1:43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5">
        <f t="shared" si="22"/>
        <v>0</v>
      </c>
      <c r="L27" s="56">
        <f t="shared" si="22"/>
        <v>186.014436375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4"/>
      <c r="X27" s="54">
        <f t="shared" ref="X27:AQ27" si="23">X28</f>
        <v>125.41443637500001</v>
      </c>
      <c r="Y27" s="54">
        <f t="shared" si="23"/>
        <v>0</v>
      </c>
      <c r="Z27" s="55">
        <f t="shared" si="23"/>
        <v>60.6</v>
      </c>
      <c r="AA27" s="56">
        <f t="shared" si="23"/>
        <v>430.49364335999996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4">
        <f t="shared" si="23"/>
        <v>0</v>
      </c>
      <c r="AL27" s="54">
        <f t="shared" si="23"/>
        <v>0</v>
      </c>
      <c r="AM27" s="217">
        <f t="shared" si="23"/>
        <v>0</v>
      </c>
      <c r="AN27" s="57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616.50807973499991</v>
      </c>
    </row>
    <row r="28" spans="1:43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8"/>
      <c r="L28" s="115">
        <f>SUM(M28:Z28)</f>
        <v>186.014436375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>
        <f>X26</f>
        <v>125.41443637500001</v>
      </c>
      <c r="Y28" s="97">
        <f>Y26</f>
        <v>0</v>
      </c>
      <c r="Z28" s="98">
        <f>Z26</f>
        <v>60.6</v>
      </c>
      <c r="AA28" s="115">
        <v>430.49364335999996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7"/>
      <c r="AL28" s="97"/>
      <c r="AM28" s="227"/>
      <c r="AN28" s="116"/>
      <c r="AO28" s="115"/>
      <c r="AP28" s="116"/>
      <c r="AQ28" s="102">
        <f t="shared" ref="AQ28:AQ72" si="24">C28+H28+L28+AA28+AB28+AN28+AO28+AP28</f>
        <v>616.50807973499991</v>
      </c>
    </row>
    <row r="29" spans="1:43" s="49" customFormat="1" ht="12.75" customHeight="1" thickBot="1">
      <c r="A29" s="50" t="s">
        <v>12</v>
      </c>
      <c r="B29" s="51"/>
      <c r="C29" s="52">
        <f t="shared" ref="C29:AQ29" si="25">C30+C45+C56+C58+C65+C70+C71</f>
        <v>842.60810760766424</v>
      </c>
      <c r="D29" s="53">
        <f t="shared" si="25"/>
        <v>824.6226468076643</v>
      </c>
      <c r="E29" s="54">
        <f t="shared" ref="E29" si="26">E30+E44+E55+E56+E59+E60</f>
        <v>0</v>
      </c>
      <c r="F29" s="55">
        <f t="shared" si="25"/>
        <v>0</v>
      </c>
      <c r="G29" s="55">
        <f t="shared" si="25"/>
        <v>17.985460799999998</v>
      </c>
      <c r="H29" s="56">
        <f t="shared" si="25"/>
        <v>756.93599999999992</v>
      </c>
      <c r="I29" s="53">
        <f t="shared" si="25"/>
        <v>0</v>
      </c>
      <c r="J29" s="53">
        <f t="shared" si="25"/>
        <v>585.93599999999992</v>
      </c>
      <c r="K29" s="53">
        <f t="shared" si="25"/>
        <v>171</v>
      </c>
      <c r="L29" s="56">
        <f t="shared" si="25"/>
        <v>3951.7526676195603</v>
      </c>
      <c r="M29" s="54">
        <f t="shared" si="25"/>
        <v>0</v>
      </c>
      <c r="N29" s="54">
        <f t="shared" ref="N29" si="27">N30+N45+N56+N58+N65+N70+N71</f>
        <v>0</v>
      </c>
      <c r="O29" s="54">
        <f t="shared" si="25"/>
        <v>0</v>
      </c>
      <c r="P29" s="54">
        <f t="shared" si="25"/>
        <v>942.4611040188679</v>
      </c>
      <c r="Q29" s="54">
        <f t="shared" si="25"/>
        <v>121.39400000000001</v>
      </c>
      <c r="R29" s="54">
        <f t="shared" si="25"/>
        <v>373.92175117069218</v>
      </c>
      <c r="S29" s="54">
        <f t="shared" si="25"/>
        <v>588.97019999999998</v>
      </c>
      <c r="T29" s="54">
        <f t="shared" si="25"/>
        <v>147.73670678000008</v>
      </c>
      <c r="U29" s="54">
        <f t="shared" si="25"/>
        <v>1709.8183999999999</v>
      </c>
      <c r="V29" s="54">
        <f t="shared" si="25"/>
        <v>66.399505649999995</v>
      </c>
      <c r="W29" s="54">
        <f t="shared" si="25"/>
        <v>1.0510000000000019</v>
      </c>
      <c r="X29" s="54">
        <f t="shared" si="25"/>
        <v>0</v>
      </c>
      <c r="Y29" s="54">
        <f t="shared" si="25"/>
        <v>0</v>
      </c>
      <c r="Z29" s="54">
        <f t="shared" si="25"/>
        <v>0</v>
      </c>
      <c r="AA29" s="47">
        <f t="shared" si="25"/>
        <v>569.61895319999996</v>
      </c>
      <c r="AB29" s="57">
        <f t="shared" si="25"/>
        <v>107.81819999999999</v>
      </c>
      <c r="AC29" s="58">
        <f t="shared" si="25"/>
        <v>0</v>
      </c>
      <c r="AD29" s="54">
        <f t="shared" si="25"/>
        <v>0</v>
      </c>
      <c r="AE29" s="54">
        <f t="shared" si="25"/>
        <v>105.45408</v>
      </c>
      <c r="AF29" s="54">
        <f t="shared" ref="AF29" si="28">AF30+AF45+AF56+AF58+AF65+AF70+AF71</f>
        <v>0</v>
      </c>
      <c r="AG29" s="54">
        <f t="shared" si="25"/>
        <v>0</v>
      </c>
      <c r="AH29" s="54">
        <f t="shared" si="25"/>
        <v>2.2685999999999997</v>
      </c>
      <c r="AI29" s="54">
        <f t="shared" si="25"/>
        <v>0</v>
      </c>
      <c r="AJ29" s="54">
        <f t="shared" ref="AJ29" si="29">AJ30+AJ45+AJ56+AJ58+AJ65+AJ70+AJ71</f>
        <v>0</v>
      </c>
      <c r="AK29" s="54">
        <f t="shared" si="25"/>
        <v>0</v>
      </c>
      <c r="AL29" s="54">
        <f t="shared" ref="AL29" si="30">AL30+AL45+AL56+AL58+AL65+AL70+AL71</f>
        <v>4.7759999999999997E-2</v>
      </c>
      <c r="AM29" s="217">
        <f t="shared" si="25"/>
        <v>4.7759999999999997E-2</v>
      </c>
      <c r="AN29" s="53">
        <f t="shared" si="25"/>
        <v>0</v>
      </c>
      <c r="AO29" s="56">
        <f t="shared" si="25"/>
        <v>1020.648</v>
      </c>
      <c r="AP29" s="57">
        <f t="shared" si="25"/>
        <v>0</v>
      </c>
      <c r="AQ29" s="48">
        <f t="shared" si="25"/>
        <v>7249.381928427224</v>
      </c>
    </row>
    <row r="30" spans="1:43" s="49" customFormat="1" ht="12.75" customHeight="1">
      <c r="A30" s="164" t="s">
        <v>43</v>
      </c>
      <c r="B30" s="117"/>
      <c r="C30" s="118">
        <f>SUM(C31:C44)</f>
        <v>216.16737107311755</v>
      </c>
      <c r="D30" s="120">
        <f t="shared" ref="D30" si="31">SUM(D31:D44)</f>
        <v>216.16737107311755</v>
      </c>
      <c r="E30" s="120">
        <v>0</v>
      </c>
      <c r="F30" s="121"/>
      <c r="G30" s="121"/>
      <c r="H30" s="122">
        <f>SUM(H31:H44)</f>
        <v>0</v>
      </c>
      <c r="I30" s="119">
        <f t="shared" ref="I30:K30" si="32">SUM(I31:I44)</f>
        <v>0</v>
      </c>
      <c r="J30" s="120">
        <f t="shared" si="32"/>
        <v>0</v>
      </c>
      <c r="K30" s="120">
        <f t="shared" si="32"/>
        <v>0</v>
      </c>
      <c r="L30" s="122">
        <f>SUM(L31:L44)</f>
        <v>733.16197484411384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17.643067994540335</v>
      </c>
      <c r="R30" s="120">
        <f>SUM(R31:R44)</f>
        <v>0</v>
      </c>
      <c r="S30" s="120">
        <v>421.53719999999998</v>
      </c>
      <c r="T30" s="120">
        <v>62.158392337233394</v>
      </c>
      <c r="U30" s="120">
        <v>183.67499073734021</v>
      </c>
      <c r="V30" s="120">
        <v>47.097323775</v>
      </c>
      <c r="W30" s="120">
        <f>SUM(W31:W44)</f>
        <v>1.0510000000000019</v>
      </c>
      <c r="X30" s="120">
        <f>SUM(X31:X44)</f>
        <v>0</v>
      </c>
      <c r="Y30" s="120">
        <f>SUM(Y31:Y44)</f>
        <v>0</v>
      </c>
      <c r="Z30" s="121">
        <f>SUM(Z31:Z44)</f>
        <v>0</v>
      </c>
      <c r="AA30" s="122">
        <v>358.37852687999998</v>
      </c>
      <c r="AB30" s="123">
        <f t="shared" ref="AB30:AN30" si="33">SUM(AB31:AB44)</f>
        <v>63.043199999999999</v>
      </c>
      <c r="AC30" s="176">
        <f t="shared" si="33"/>
        <v>0</v>
      </c>
      <c r="AD30" s="120">
        <f t="shared" si="33"/>
        <v>0</v>
      </c>
      <c r="AE30" s="120">
        <f t="shared" si="33"/>
        <v>60.7746</v>
      </c>
      <c r="AF30" s="120">
        <f t="shared" ref="AF30" si="34">SUM(AF31:AF44)</f>
        <v>0</v>
      </c>
      <c r="AG30" s="120">
        <f t="shared" si="33"/>
        <v>0</v>
      </c>
      <c r="AH30" s="120">
        <f t="shared" si="33"/>
        <v>2.2685999999999997</v>
      </c>
      <c r="AI30" s="120">
        <f t="shared" si="33"/>
        <v>0</v>
      </c>
      <c r="AJ30" s="120">
        <f t="shared" ref="AJ30" si="35">SUM(AJ31:AJ44)</f>
        <v>0</v>
      </c>
      <c r="AK30" s="120">
        <f t="shared" si="33"/>
        <v>0</v>
      </c>
      <c r="AL30" s="120">
        <f t="shared" ref="AL30" si="36">SUM(AL31:AL44)</f>
        <v>0</v>
      </c>
      <c r="AM30" s="228">
        <f t="shared" si="33"/>
        <v>0</v>
      </c>
      <c r="AN30" s="119">
        <f t="shared" si="33"/>
        <v>0</v>
      </c>
      <c r="AO30" s="122">
        <v>385.71</v>
      </c>
      <c r="AP30" s="123">
        <f>SUM(AP31:AP44)</f>
        <v>0</v>
      </c>
      <c r="AQ30" s="59">
        <f t="shared" ref="AQ30" si="37">C30+H30+L30+AA30+AB30+AN30+AO30+AP30</f>
        <v>1756.4610727972315</v>
      </c>
    </row>
    <row r="31" spans="1:43" ht="12.75" customHeight="1">
      <c r="A31" s="165" t="s">
        <v>13</v>
      </c>
      <c r="B31" s="124" t="s">
        <v>14</v>
      </c>
      <c r="C31" s="125">
        <f t="shared" ref="C31:C43" si="38">SUM(D31:G31)</f>
        <v>0</v>
      </c>
      <c r="D31" s="127">
        <v>0</v>
      </c>
      <c r="E31" s="127"/>
      <c r="F31" s="128"/>
      <c r="G31" s="128"/>
      <c r="H31" s="129">
        <f t="shared" ref="H31:H43" si="39">SUM(I31:K31)</f>
        <v>0</v>
      </c>
      <c r="I31" s="126"/>
      <c r="J31" s="127"/>
      <c r="K31" s="128"/>
      <c r="L31" s="129">
        <f t="shared" ref="L31:L43" si="40">SUM(M31:Z31)</f>
        <v>24.517903378244696</v>
      </c>
      <c r="M31" s="127"/>
      <c r="N31" s="127"/>
      <c r="O31" s="127"/>
      <c r="P31" s="127"/>
      <c r="Q31" s="127">
        <v>0.24107501790741451</v>
      </c>
      <c r="R31" s="127"/>
      <c r="S31" s="127">
        <v>6.0168439772784064</v>
      </c>
      <c r="T31" s="127">
        <v>0</v>
      </c>
      <c r="U31" s="127">
        <v>18.259984383058875</v>
      </c>
      <c r="V31" s="127">
        <v>0</v>
      </c>
      <c r="W31" s="127"/>
      <c r="X31" s="127"/>
      <c r="Y31" s="127"/>
      <c r="Z31" s="128"/>
      <c r="AA31" s="70">
        <v>3.9866914802321576</v>
      </c>
      <c r="AB31" s="131">
        <f t="shared" ref="AB31:AB43" si="41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4"/>
      <c r="AL31" s="64"/>
      <c r="AM31" s="229"/>
      <c r="AN31" s="223"/>
      <c r="AO31" s="130">
        <v>8.1988444162207514</v>
      </c>
      <c r="AP31" s="131"/>
      <c r="AQ31" s="71">
        <f t="shared" si="24"/>
        <v>36.703439274697601</v>
      </c>
    </row>
    <row r="32" spans="1:43" ht="12.75" customHeight="1">
      <c r="A32" s="166" t="s">
        <v>110</v>
      </c>
      <c r="B32" s="133" t="s">
        <v>15</v>
      </c>
      <c r="C32" s="19">
        <f t="shared" si="38"/>
        <v>69.822429623130461</v>
      </c>
      <c r="D32" s="127">
        <v>69.822429623130461</v>
      </c>
      <c r="E32" s="25"/>
      <c r="F32" s="22"/>
      <c r="G32" s="22"/>
      <c r="H32" s="23">
        <f t="shared" si="39"/>
        <v>0</v>
      </c>
      <c r="I32" s="24">
        <v>0</v>
      </c>
      <c r="J32" s="25"/>
      <c r="K32" s="22"/>
      <c r="L32" s="23">
        <f t="shared" si="40"/>
        <v>138.45708889318789</v>
      </c>
      <c r="M32" s="25"/>
      <c r="N32" s="25"/>
      <c r="O32" s="25"/>
      <c r="P32" s="25"/>
      <c r="Q32" s="127">
        <v>3.1515393846512638</v>
      </c>
      <c r="R32" s="25"/>
      <c r="S32" s="127">
        <v>78.657344631940177</v>
      </c>
      <c r="T32" s="127">
        <v>2.0945338614771396</v>
      </c>
      <c r="U32" s="127">
        <v>54.553671015119306</v>
      </c>
      <c r="V32" s="127">
        <v>0</v>
      </c>
      <c r="W32" s="25"/>
      <c r="X32" s="25"/>
      <c r="Y32" s="25"/>
      <c r="Z32" s="22"/>
      <c r="AA32" s="28">
        <v>109.95179546205502</v>
      </c>
      <c r="AB32" s="26">
        <f t="shared" si="41"/>
        <v>2.2685999999999997</v>
      </c>
      <c r="AC32" s="27"/>
      <c r="AD32" s="25"/>
      <c r="AE32" s="25">
        <v>0</v>
      </c>
      <c r="AF32" s="25"/>
      <c r="AG32" s="127"/>
      <c r="AH32" s="127">
        <v>2.2685999999999997</v>
      </c>
      <c r="AI32" s="25"/>
      <c r="AJ32" s="25"/>
      <c r="AK32" s="25"/>
      <c r="AL32" s="25"/>
      <c r="AM32" s="229"/>
      <c r="AN32" s="212"/>
      <c r="AO32" s="130">
        <v>101.9147495788453</v>
      </c>
      <c r="AP32" s="26"/>
      <c r="AQ32" s="29">
        <f t="shared" si="24"/>
        <v>422.41466355721866</v>
      </c>
    </row>
    <row r="33" spans="1:43" ht="12.75" customHeight="1">
      <c r="A33" s="166" t="s">
        <v>16</v>
      </c>
      <c r="B33" s="133" t="s">
        <v>17</v>
      </c>
      <c r="C33" s="19">
        <f t="shared" si="38"/>
        <v>3.3890927835876083</v>
      </c>
      <c r="D33" s="127">
        <v>3.3890927835876083</v>
      </c>
      <c r="E33" s="25"/>
      <c r="F33" s="22"/>
      <c r="G33" s="22"/>
      <c r="H33" s="23">
        <f t="shared" si="39"/>
        <v>0</v>
      </c>
      <c r="I33" s="24"/>
      <c r="J33" s="25"/>
      <c r="K33" s="22"/>
      <c r="L33" s="23">
        <f t="shared" si="40"/>
        <v>28.008349130961662</v>
      </c>
      <c r="M33" s="25"/>
      <c r="N33" s="25"/>
      <c r="O33" s="25"/>
      <c r="P33" s="25"/>
      <c r="Q33" s="127">
        <v>0.63090272692442229</v>
      </c>
      <c r="R33" s="25"/>
      <c r="S33" s="127">
        <v>15.746315423697757</v>
      </c>
      <c r="T33" s="127">
        <v>2.792711815302853</v>
      </c>
      <c r="U33" s="127">
        <v>8.8384191650366279</v>
      </c>
      <c r="V33" s="127">
        <v>0</v>
      </c>
      <c r="W33" s="25"/>
      <c r="X33" s="25"/>
      <c r="Y33" s="25"/>
      <c r="Z33" s="22"/>
      <c r="AA33" s="28">
        <v>0</v>
      </c>
      <c r="AB33" s="26">
        <f t="shared" si="41"/>
        <v>0</v>
      </c>
      <c r="AC33" s="27"/>
      <c r="AD33" s="25"/>
      <c r="AE33" s="25">
        <v>0</v>
      </c>
      <c r="AF33" s="25"/>
      <c r="AG33" s="127"/>
      <c r="AH33" s="127"/>
      <c r="AI33" s="25"/>
      <c r="AJ33" s="25"/>
      <c r="AK33" s="25"/>
      <c r="AL33" s="25"/>
      <c r="AM33" s="229"/>
      <c r="AN33" s="212"/>
      <c r="AO33" s="130">
        <v>18.501650057777784</v>
      </c>
      <c r="AP33" s="26"/>
      <c r="AQ33" s="29">
        <f t="shared" si="24"/>
        <v>49.899091972327057</v>
      </c>
    </row>
    <row r="34" spans="1:43" ht="12.75" customHeight="1">
      <c r="A34" s="166" t="s">
        <v>18</v>
      </c>
      <c r="B34" s="133" t="s">
        <v>19</v>
      </c>
      <c r="C34" s="305">
        <f t="shared" si="38"/>
        <v>0</v>
      </c>
      <c r="D34" s="304">
        <v>0</v>
      </c>
      <c r="E34" s="25"/>
      <c r="F34" s="22"/>
      <c r="G34" s="22"/>
      <c r="H34" s="23">
        <f t="shared" si="39"/>
        <v>0</v>
      </c>
      <c r="I34" s="24"/>
      <c r="J34" s="25"/>
      <c r="K34" s="22"/>
      <c r="L34" s="23">
        <f t="shared" si="40"/>
        <v>3.887708414857701</v>
      </c>
      <c r="M34" s="25"/>
      <c r="N34" s="25"/>
      <c r="O34" s="25"/>
      <c r="P34" s="25"/>
      <c r="Q34" s="127">
        <v>7.4476826972730753E-2</v>
      </c>
      <c r="R34" s="25"/>
      <c r="S34" s="127">
        <v>1.8588215888457631</v>
      </c>
      <c r="T34" s="127">
        <v>0.18171754962587056</v>
      </c>
      <c r="U34" s="127">
        <v>1.7726924494133367</v>
      </c>
      <c r="V34" s="127">
        <v>0</v>
      </c>
      <c r="W34" s="25"/>
      <c r="X34" s="25"/>
      <c r="Y34" s="25"/>
      <c r="Z34" s="22"/>
      <c r="AA34" s="28">
        <v>0</v>
      </c>
      <c r="AB34" s="26">
        <f t="shared" si="41"/>
        <v>60.7746</v>
      </c>
      <c r="AC34" s="27"/>
      <c r="AD34" s="25"/>
      <c r="AE34" s="25">
        <v>60.7746</v>
      </c>
      <c r="AF34" s="25"/>
      <c r="AG34" s="127"/>
      <c r="AH34" s="127"/>
      <c r="AI34" s="25"/>
      <c r="AJ34" s="25"/>
      <c r="AK34" s="25"/>
      <c r="AL34" s="25"/>
      <c r="AM34" s="229"/>
      <c r="AN34" s="212"/>
      <c r="AO34" s="130">
        <v>9.4159340936574356</v>
      </c>
      <c r="AP34" s="26"/>
      <c r="AQ34" s="29">
        <f t="shared" si="24"/>
        <v>74.078242508515146</v>
      </c>
    </row>
    <row r="35" spans="1:43" ht="12.75" customHeight="1">
      <c r="A35" s="166" t="s">
        <v>20</v>
      </c>
      <c r="B35" s="133" t="s">
        <v>21</v>
      </c>
      <c r="C35" s="305">
        <f t="shared" si="38"/>
        <v>0</v>
      </c>
      <c r="D35" s="304">
        <v>0</v>
      </c>
      <c r="E35" s="25"/>
      <c r="F35" s="22"/>
      <c r="G35" s="22"/>
      <c r="H35" s="23">
        <f t="shared" si="39"/>
        <v>0</v>
      </c>
      <c r="I35" s="24"/>
      <c r="J35" s="25"/>
      <c r="K35" s="22"/>
      <c r="L35" s="23">
        <f t="shared" si="40"/>
        <v>9.1203573442138861</v>
      </c>
      <c r="M35" s="25"/>
      <c r="N35" s="25"/>
      <c r="O35" s="25"/>
      <c r="P35" s="25"/>
      <c r="Q35" s="127">
        <v>0.22736935250120771</v>
      </c>
      <c r="R35" s="25"/>
      <c r="S35" s="127">
        <v>5.6747726541287005</v>
      </c>
      <c r="T35" s="127">
        <v>0.43038367016653556</v>
      </c>
      <c r="U35" s="127">
        <v>2.7878316674174424</v>
      </c>
      <c r="V35" s="127">
        <v>0</v>
      </c>
      <c r="W35" s="25"/>
      <c r="X35" s="25"/>
      <c r="Y35" s="25"/>
      <c r="Z35" s="22"/>
      <c r="AA35" s="28">
        <v>0</v>
      </c>
      <c r="AB35" s="26">
        <f t="shared" si="41"/>
        <v>0</v>
      </c>
      <c r="AC35" s="27"/>
      <c r="AD35" s="25"/>
      <c r="AE35" s="25">
        <v>0</v>
      </c>
      <c r="AF35" s="25"/>
      <c r="AG35" s="127"/>
      <c r="AH35" s="127"/>
      <c r="AI35" s="25"/>
      <c r="AJ35" s="25"/>
      <c r="AK35" s="25"/>
      <c r="AL35" s="25"/>
      <c r="AM35" s="229"/>
      <c r="AN35" s="212"/>
      <c r="AO35" s="130">
        <v>9.0102375345118748</v>
      </c>
      <c r="AP35" s="26"/>
      <c r="AQ35" s="29">
        <f t="shared" si="24"/>
        <v>18.130594878725759</v>
      </c>
    </row>
    <row r="36" spans="1:43" ht="12.75" customHeight="1">
      <c r="A36" s="166" t="s">
        <v>22</v>
      </c>
      <c r="B36" s="133" t="s">
        <v>23</v>
      </c>
      <c r="C36" s="19">
        <f t="shared" si="38"/>
        <v>18.178138756739781</v>
      </c>
      <c r="D36" s="127">
        <v>18.178138756739781</v>
      </c>
      <c r="E36" s="25"/>
      <c r="F36" s="22"/>
      <c r="G36" s="22"/>
      <c r="H36" s="23">
        <f t="shared" si="39"/>
        <v>0</v>
      </c>
      <c r="I36" s="24"/>
      <c r="J36" s="25"/>
      <c r="K36" s="22"/>
      <c r="L36" s="23">
        <f t="shared" si="40"/>
        <v>42.274231092074317</v>
      </c>
      <c r="M36" s="25"/>
      <c r="N36" s="25"/>
      <c r="O36" s="25"/>
      <c r="P36" s="25"/>
      <c r="Q36" s="127">
        <v>0.95251993788536216</v>
      </c>
      <c r="R36" s="25"/>
      <c r="S36" s="127">
        <v>23.773362753432256</v>
      </c>
      <c r="T36" s="127">
        <v>3.594609700582573</v>
      </c>
      <c r="U36" s="127">
        <v>13.953738700174123</v>
      </c>
      <c r="V36" s="127">
        <v>0</v>
      </c>
      <c r="W36" s="25"/>
      <c r="X36" s="25"/>
      <c r="Y36" s="25"/>
      <c r="Z36" s="22"/>
      <c r="AA36" s="130">
        <v>87.946296721228521</v>
      </c>
      <c r="AB36" s="26">
        <f t="shared" si="41"/>
        <v>0</v>
      </c>
      <c r="AC36" s="27"/>
      <c r="AD36" s="25"/>
      <c r="AE36" s="25">
        <v>0</v>
      </c>
      <c r="AF36" s="25"/>
      <c r="AG36" s="127"/>
      <c r="AH36" s="127"/>
      <c r="AI36" s="25"/>
      <c r="AJ36" s="25"/>
      <c r="AK36" s="25"/>
      <c r="AL36" s="25"/>
      <c r="AM36" s="229"/>
      <c r="AN36" s="212"/>
      <c r="AO36" s="130">
        <v>34.47489015432182</v>
      </c>
      <c r="AP36" s="26"/>
      <c r="AQ36" s="29">
        <f t="shared" si="24"/>
        <v>182.87355672436445</v>
      </c>
    </row>
    <row r="37" spans="1:43" ht="12.75" customHeight="1">
      <c r="A37" s="166" t="s">
        <v>24</v>
      </c>
      <c r="B37" s="133" t="s">
        <v>25</v>
      </c>
      <c r="C37" s="19">
        <f t="shared" si="38"/>
        <v>0.20778845924002123</v>
      </c>
      <c r="D37" s="127">
        <v>0.20778845924002123</v>
      </c>
      <c r="E37" s="25"/>
      <c r="F37" s="22"/>
      <c r="G37" s="22"/>
      <c r="H37" s="23">
        <f t="shared" si="39"/>
        <v>0</v>
      </c>
      <c r="I37" s="24"/>
      <c r="J37" s="25"/>
      <c r="K37" s="22"/>
      <c r="L37" s="23">
        <f t="shared" si="40"/>
        <v>16.311469343482266</v>
      </c>
      <c r="M37" s="25"/>
      <c r="N37" s="25"/>
      <c r="O37" s="25"/>
      <c r="P37" s="25"/>
      <c r="Q37" s="127">
        <v>0.38987161314660473</v>
      </c>
      <c r="R37" s="25"/>
      <c r="S37" s="127">
        <v>9.7305672227467177</v>
      </c>
      <c r="T37" s="127">
        <v>0.47968904366063014</v>
      </c>
      <c r="U37" s="127">
        <v>5.7113414639283153</v>
      </c>
      <c r="V37" s="127">
        <v>0</v>
      </c>
      <c r="W37" s="25"/>
      <c r="X37" s="25"/>
      <c r="Y37" s="25"/>
      <c r="Z37" s="22"/>
      <c r="AA37" s="28">
        <v>4.0846464589133404</v>
      </c>
      <c r="AB37" s="26">
        <f t="shared" si="41"/>
        <v>0</v>
      </c>
      <c r="AC37" s="27"/>
      <c r="AD37" s="25"/>
      <c r="AE37" s="25">
        <v>0</v>
      </c>
      <c r="AF37" s="25"/>
      <c r="AG37" s="127"/>
      <c r="AH37" s="127"/>
      <c r="AI37" s="25"/>
      <c r="AJ37" s="25"/>
      <c r="AK37" s="25"/>
      <c r="AL37" s="25"/>
      <c r="AM37" s="229"/>
      <c r="AN37" s="212"/>
      <c r="AO37" s="130">
        <v>12.500997473253696</v>
      </c>
      <c r="AP37" s="26"/>
      <c r="AQ37" s="29">
        <f t="shared" si="24"/>
        <v>33.104901734889324</v>
      </c>
    </row>
    <row r="38" spans="1:43" ht="12.75" customHeight="1">
      <c r="A38" s="166" t="s">
        <v>26</v>
      </c>
      <c r="B38" s="133" t="s">
        <v>27</v>
      </c>
      <c r="C38" s="19">
        <f t="shared" si="38"/>
        <v>123.58127128017824</v>
      </c>
      <c r="D38" s="127">
        <v>123.58127128017824</v>
      </c>
      <c r="E38" s="25"/>
      <c r="F38" s="22"/>
      <c r="G38" s="22"/>
      <c r="H38" s="23">
        <f t="shared" si="39"/>
        <v>0</v>
      </c>
      <c r="I38" s="24"/>
      <c r="J38" s="25"/>
      <c r="K38" s="22"/>
      <c r="L38" s="23">
        <f t="shared" si="40"/>
        <v>88.939407396170111</v>
      </c>
      <c r="M38" s="25"/>
      <c r="N38" s="25"/>
      <c r="O38" s="25"/>
      <c r="P38" s="25"/>
      <c r="Q38" s="127">
        <v>0.70140048974696401</v>
      </c>
      <c r="R38" s="25"/>
      <c r="S38" s="127">
        <v>17.505825983241994</v>
      </c>
      <c r="T38" s="127">
        <v>7.4695476977792064</v>
      </c>
      <c r="U38" s="127">
        <v>16.165309450401942</v>
      </c>
      <c r="V38" s="127">
        <v>47.097323775</v>
      </c>
      <c r="W38" s="25"/>
      <c r="X38" s="25"/>
      <c r="Y38" s="25"/>
      <c r="Z38" s="22"/>
      <c r="AA38" s="28">
        <v>57.04628098766981</v>
      </c>
      <c r="AB38" s="26">
        <f t="shared" si="41"/>
        <v>0</v>
      </c>
      <c r="AC38" s="27"/>
      <c r="AD38" s="25"/>
      <c r="AE38" s="25">
        <v>0</v>
      </c>
      <c r="AF38" s="25">
        <v>0</v>
      </c>
      <c r="AG38" s="127"/>
      <c r="AH38" s="127"/>
      <c r="AI38" s="25"/>
      <c r="AJ38" s="25"/>
      <c r="AK38" s="25"/>
      <c r="AL38" s="25"/>
      <c r="AM38" s="229"/>
      <c r="AN38" s="212">
        <v>0</v>
      </c>
      <c r="AO38" s="130">
        <v>30.181937039689512</v>
      </c>
      <c r="AP38" s="26"/>
      <c r="AQ38" s="29">
        <f t="shared" si="24"/>
        <v>299.74889670370766</v>
      </c>
    </row>
    <row r="39" spans="1:43" ht="12.75" customHeight="1">
      <c r="A39" s="166" t="s">
        <v>28</v>
      </c>
      <c r="B39" s="133" t="s">
        <v>29</v>
      </c>
      <c r="C39" s="19">
        <f t="shared" si="38"/>
        <v>0.98865017024142587</v>
      </c>
      <c r="D39" s="127">
        <v>0.98865017024142587</v>
      </c>
      <c r="E39" s="25"/>
      <c r="F39" s="22"/>
      <c r="G39" s="22"/>
      <c r="H39" s="23">
        <f t="shared" si="39"/>
        <v>0</v>
      </c>
      <c r="I39" s="24"/>
      <c r="J39" s="25"/>
      <c r="K39" s="22"/>
      <c r="L39" s="23">
        <f t="shared" si="40"/>
        <v>242.22041759050151</v>
      </c>
      <c r="M39" s="25"/>
      <c r="N39" s="25"/>
      <c r="O39" s="25"/>
      <c r="P39" s="25"/>
      <c r="Q39" s="127">
        <v>9.1021695324082543</v>
      </c>
      <c r="R39" s="25"/>
      <c r="S39" s="127">
        <v>227.17548423980944</v>
      </c>
      <c r="T39" s="127">
        <v>4.8202971058651976</v>
      </c>
      <c r="U39" s="127">
        <v>1.1224667124186365</v>
      </c>
      <c r="V39" s="127">
        <v>0</v>
      </c>
      <c r="W39" s="25"/>
      <c r="X39" s="25"/>
      <c r="Y39" s="25"/>
      <c r="Z39" s="22"/>
      <c r="AA39" s="28">
        <v>16.765289534019775</v>
      </c>
      <c r="AB39" s="26">
        <f t="shared" si="41"/>
        <v>0</v>
      </c>
      <c r="AC39" s="27"/>
      <c r="AD39" s="25"/>
      <c r="AE39" s="127">
        <v>0</v>
      </c>
      <c r="AF39" s="127"/>
      <c r="AG39" s="127"/>
      <c r="AH39" s="25"/>
      <c r="AI39" s="25"/>
      <c r="AJ39" s="25"/>
      <c r="AK39" s="25"/>
      <c r="AL39" s="25"/>
      <c r="AM39" s="229"/>
      <c r="AN39" s="212"/>
      <c r="AO39" s="130">
        <v>53.797250703441591</v>
      </c>
      <c r="AP39" s="26"/>
      <c r="AQ39" s="29">
        <f t="shared" si="24"/>
        <v>313.77160799820427</v>
      </c>
    </row>
    <row r="40" spans="1:43" ht="12.75" customHeight="1">
      <c r="A40" s="166" t="s">
        <v>30</v>
      </c>
      <c r="B40" s="133" t="s">
        <v>31</v>
      </c>
      <c r="C40" s="19">
        <f t="shared" si="38"/>
        <v>0</v>
      </c>
      <c r="D40" s="127">
        <v>0</v>
      </c>
      <c r="E40" s="25"/>
      <c r="F40" s="22"/>
      <c r="G40" s="22"/>
      <c r="H40" s="23">
        <f t="shared" si="39"/>
        <v>0</v>
      </c>
      <c r="I40" s="24"/>
      <c r="J40" s="25"/>
      <c r="K40" s="22"/>
      <c r="L40" s="23">
        <f t="shared" si="40"/>
        <v>15.171623904341132</v>
      </c>
      <c r="M40" s="25"/>
      <c r="N40" s="25"/>
      <c r="O40" s="25"/>
      <c r="P40" s="25"/>
      <c r="Q40" s="127">
        <v>0.31223244902851488</v>
      </c>
      <c r="R40" s="25"/>
      <c r="S40" s="127">
        <v>7.7928187945613212</v>
      </c>
      <c r="T40" s="127">
        <v>1.1902371410116492</v>
      </c>
      <c r="U40" s="127">
        <v>5.8763355197396487</v>
      </c>
      <c r="V40" s="127">
        <v>0</v>
      </c>
      <c r="W40" s="25"/>
      <c r="X40" s="25"/>
      <c r="Y40" s="25"/>
      <c r="Z40" s="22"/>
      <c r="AA40" s="28">
        <v>0</v>
      </c>
      <c r="AB40" s="26">
        <f t="shared" si="41"/>
        <v>0</v>
      </c>
      <c r="AC40" s="27"/>
      <c r="AD40" s="25"/>
      <c r="AE40" s="127">
        <v>0</v>
      </c>
      <c r="AF40" s="127"/>
      <c r="AG40" s="127"/>
      <c r="AH40" s="25"/>
      <c r="AI40" s="25"/>
      <c r="AJ40" s="25"/>
      <c r="AK40" s="25"/>
      <c r="AL40" s="25"/>
      <c r="AM40" s="229"/>
      <c r="AN40" s="212"/>
      <c r="AO40" s="130">
        <v>9.7341289437726211</v>
      </c>
      <c r="AP40" s="26"/>
      <c r="AQ40" s="29">
        <f t="shared" si="24"/>
        <v>24.905752848113753</v>
      </c>
    </row>
    <row r="41" spans="1:43" ht="12.75" customHeight="1">
      <c r="A41" s="166" t="s">
        <v>32</v>
      </c>
      <c r="B41" s="133" t="s">
        <v>33</v>
      </c>
      <c r="C41" s="305">
        <f t="shared" si="38"/>
        <v>0</v>
      </c>
      <c r="D41" s="304">
        <v>0</v>
      </c>
      <c r="E41" s="25"/>
      <c r="F41" s="22"/>
      <c r="G41" s="22"/>
      <c r="H41" s="23">
        <f t="shared" si="39"/>
        <v>0</v>
      </c>
      <c r="I41" s="24"/>
      <c r="J41" s="25"/>
      <c r="K41" s="22"/>
      <c r="L41" s="23">
        <f t="shared" si="40"/>
        <v>31.890424183485045</v>
      </c>
      <c r="M41" s="25"/>
      <c r="N41" s="25"/>
      <c r="O41" s="25"/>
      <c r="P41" s="25"/>
      <c r="Q41" s="127">
        <v>0.64499373077858468</v>
      </c>
      <c r="R41" s="25"/>
      <c r="S41" s="127">
        <v>16.098004173571809</v>
      </c>
      <c r="T41" s="127">
        <v>3.0083946635018859</v>
      </c>
      <c r="U41" s="127">
        <v>12.139031615632769</v>
      </c>
      <c r="V41" s="127">
        <v>0</v>
      </c>
      <c r="W41" s="25"/>
      <c r="X41" s="25"/>
      <c r="Y41" s="25"/>
      <c r="Z41" s="22"/>
      <c r="AA41" s="130">
        <v>0</v>
      </c>
      <c r="AB41" s="26">
        <f t="shared" si="41"/>
        <v>0</v>
      </c>
      <c r="AC41" s="27"/>
      <c r="AD41" s="25"/>
      <c r="AE41" s="127">
        <v>0</v>
      </c>
      <c r="AF41" s="127"/>
      <c r="AG41" s="127"/>
      <c r="AH41" s="25"/>
      <c r="AI41" s="25"/>
      <c r="AJ41" s="25"/>
      <c r="AK41" s="25"/>
      <c r="AL41" s="25"/>
      <c r="AM41" s="229"/>
      <c r="AN41" s="212"/>
      <c r="AO41" s="130">
        <v>29.939220619182802</v>
      </c>
      <c r="AP41" s="26"/>
      <c r="AQ41" s="29">
        <f t="shared" si="24"/>
        <v>61.829644802667843</v>
      </c>
    </row>
    <row r="42" spans="1:43" ht="12.75" customHeight="1">
      <c r="A42" s="166" t="s">
        <v>34</v>
      </c>
      <c r="B42" s="133" t="s">
        <v>35</v>
      </c>
      <c r="C42" s="19">
        <f t="shared" si="38"/>
        <v>0</v>
      </c>
      <c r="D42" s="127">
        <v>0</v>
      </c>
      <c r="E42" s="25"/>
      <c r="F42" s="22"/>
      <c r="G42" s="22"/>
      <c r="H42" s="23">
        <f t="shared" si="39"/>
        <v>0</v>
      </c>
      <c r="I42" s="24"/>
      <c r="J42" s="25"/>
      <c r="K42" s="22"/>
      <c r="L42" s="23">
        <f t="shared" si="40"/>
        <v>9.7547277468913141</v>
      </c>
      <c r="M42" s="25"/>
      <c r="N42" s="25"/>
      <c r="O42" s="25"/>
      <c r="P42" s="25"/>
      <c r="Q42" s="127">
        <v>0.138342816211624</v>
      </c>
      <c r="R42" s="25"/>
      <c r="S42" s="127">
        <v>3.4528137662207863</v>
      </c>
      <c r="T42" s="127">
        <v>3.7012995634322059</v>
      </c>
      <c r="U42" s="127">
        <v>2.4622716010266981</v>
      </c>
      <c r="V42" s="127">
        <v>0</v>
      </c>
      <c r="W42" s="25"/>
      <c r="X42" s="25"/>
      <c r="Y42" s="25"/>
      <c r="Z42" s="22"/>
      <c r="AA42" s="194">
        <v>0</v>
      </c>
      <c r="AB42" s="26">
        <f t="shared" si="41"/>
        <v>0</v>
      </c>
      <c r="AC42" s="27"/>
      <c r="AD42" s="25"/>
      <c r="AE42" s="127">
        <v>0</v>
      </c>
      <c r="AF42" s="127"/>
      <c r="AG42" s="127"/>
      <c r="AH42" s="25"/>
      <c r="AI42" s="25"/>
      <c r="AJ42" s="25"/>
      <c r="AK42" s="25"/>
      <c r="AL42" s="25"/>
      <c r="AM42" s="229"/>
      <c r="AN42" s="212"/>
      <c r="AO42" s="130">
        <v>3.8965739285375962</v>
      </c>
      <c r="AP42" s="26"/>
      <c r="AQ42" s="29">
        <f t="shared" si="24"/>
        <v>13.651301675428911</v>
      </c>
    </row>
    <row r="43" spans="1:43" ht="12.75" customHeight="1">
      <c r="A43" s="166" t="s">
        <v>36</v>
      </c>
      <c r="B43" s="133" t="s">
        <v>141</v>
      </c>
      <c r="C43" s="305">
        <f t="shared" si="38"/>
        <v>0</v>
      </c>
      <c r="D43" s="316">
        <v>0</v>
      </c>
      <c r="E43" s="25"/>
      <c r="F43" s="22"/>
      <c r="G43" s="22"/>
      <c r="H43" s="23">
        <f t="shared" si="39"/>
        <v>0</v>
      </c>
      <c r="I43" s="24"/>
      <c r="J43" s="25"/>
      <c r="K43" s="22">
        <v>0</v>
      </c>
      <c r="L43" s="23">
        <f t="shared" si="40"/>
        <v>45.705454066265965</v>
      </c>
      <c r="M43" s="25"/>
      <c r="N43" s="25"/>
      <c r="O43" s="25"/>
      <c r="P43" s="25"/>
      <c r="Q43" s="25">
        <v>0.32270612183705083</v>
      </c>
      <c r="R43" s="25"/>
      <c r="S43" s="25">
        <v>8.0542247905248967</v>
      </c>
      <c r="T43" s="25">
        <v>32.001416897271739</v>
      </c>
      <c r="U43" s="25">
        <v>4.2761062566322723</v>
      </c>
      <c r="V43" s="25">
        <v>0</v>
      </c>
      <c r="W43" s="25">
        <v>1.0510000000000019</v>
      </c>
      <c r="X43" s="25"/>
      <c r="Y43" s="25"/>
      <c r="Z43" s="22"/>
      <c r="AA43" s="28">
        <v>78.597526235881347</v>
      </c>
      <c r="AB43" s="26">
        <f t="shared" si="41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5"/>
      <c r="AL43" s="25"/>
      <c r="AM43" s="215"/>
      <c r="AN43" s="212"/>
      <c r="AO43" s="28">
        <v>51.537615217037811</v>
      </c>
      <c r="AP43" s="26"/>
      <c r="AQ43" s="29">
        <f t="shared" si="24"/>
        <v>175.84059551918511</v>
      </c>
    </row>
    <row r="44" spans="1:43" ht="12.75" customHeight="1">
      <c r="A44" s="395" t="s">
        <v>171</v>
      </c>
      <c r="B44" s="396" t="s">
        <v>172</v>
      </c>
      <c r="C44" s="317">
        <f>SUM(D44:G44)</f>
        <v>0</v>
      </c>
      <c r="D44" s="397">
        <v>0</v>
      </c>
      <c r="E44" s="76"/>
      <c r="F44" s="77"/>
      <c r="G44" s="77"/>
      <c r="H44" s="78">
        <f>SUM(I44:K44)</f>
        <v>0</v>
      </c>
      <c r="I44" s="75"/>
      <c r="J44" s="76"/>
      <c r="K44" s="77"/>
      <c r="L44" s="78">
        <f>SUM(M44:Z44)</f>
        <v>36.902812359436467</v>
      </c>
      <c r="M44" s="76"/>
      <c r="N44" s="76"/>
      <c r="O44" s="76"/>
      <c r="P44" s="76"/>
      <c r="Q44" s="76">
        <v>0.75346799454033453</v>
      </c>
      <c r="R44" s="76"/>
      <c r="S44" s="76">
        <v>0</v>
      </c>
      <c r="T44" s="76">
        <v>0.39355362755592338</v>
      </c>
      <c r="U44" s="76">
        <v>35.755790737340206</v>
      </c>
      <c r="V44" s="76">
        <v>0</v>
      </c>
      <c r="W44" s="76"/>
      <c r="X44" s="76"/>
      <c r="Y44" s="76"/>
      <c r="Z44" s="77"/>
      <c r="AA44" s="81">
        <v>0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6"/>
      <c r="AL44" s="76"/>
      <c r="AM44" s="220"/>
      <c r="AN44" s="213"/>
      <c r="AO44" s="81">
        <v>12.605970239749404</v>
      </c>
      <c r="AP44" s="79"/>
      <c r="AQ44" s="82">
        <f>C44+H44+L44+AA44+AB44+AN44+AO44+AP44</f>
        <v>49.508782599185871</v>
      </c>
    </row>
    <row r="45" spans="1:43" s="49" customFormat="1" ht="12.75" customHeight="1">
      <c r="A45" s="83" t="s">
        <v>37</v>
      </c>
      <c r="B45" s="1"/>
      <c r="C45" s="306">
        <f t="shared" ref="C45:AP45" si="42">SUM(C46:C55)</f>
        <v>0</v>
      </c>
      <c r="D45" s="307">
        <f t="shared" si="42"/>
        <v>0</v>
      </c>
      <c r="E45" s="307">
        <f t="shared" si="42"/>
        <v>0</v>
      </c>
      <c r="F45" s="308">
        <f t="shared" si="42"/>
        <v>0</v>
      </c>
      <c r="G45" s="308">
        <f t="shared" si="42"/>
        <v>0</v>
      </c>
      <c r="H45" s="309">
        <f t="shared" si="42"/>
        <v>0</v>
      </c>
      <c r="I45" s="310">
        <f t="shared" si="42"/>
        <v>0</v>
      </c>
      <c r="J45" s="307">
        <f t="shared" si="42"/>
        <v>0</v>
      </c>
      <c r="K45" s="308">
        <f t="shared" si="42"/>
        <v>0</v>
      </c>
      <c r="L45" s="309">
        <f t="shared" si="42"/>
        <v>2017.41406196956</v>
      </c>
      <c r="M45" s="307">
        <f t="shared" si="42"/>
        <v>0</v>
      </c>
      <c r="N45" s="307">
        <f t="shared" ref="N45" si="43">SUM(N46:N55)</f>
        <v>0</v>
      </c>
      <c r="O45" s="307">
        <f t="shared" si="42"/>
        <v>0</v>
      </c>
      <c r="P45" s="307">
        <f t="shared" si="42"/>
        <v>942.4611040188679</v>
      </c>
      <c r="Q45" s="307">
        <f t="shared" si="42"/>
        <v>0</v>
      </c>
      <c r="R45" s="307">
        <f t="shared" si="42"/>
        <v>373.92175117069218</v>
      </c>
      <c r="S45" s="307">
        <f t="shared" si="42"/>
        <v>19.698</v>
      </c>
      <c r="T45" s="307">
        <f t="shared" si="42"/>
        <v>6.9492067799999999</v>
      </c>
      <c r="U45" s="307">
        <f>SUM(U46:U55)</f>
        <v>674.3839999999999</v>
      </c>
      <c r="V45" s="307">
        <f t="shared" si="42"/>
        <v>0</v>
      </c>
      <c r="W45" s="307">
        <f t="shared" si="42"/>
        <v>0</v>
      </c>
      <c r="X45" s="307">
        <f t="shared" si="42"/>
        <v>0</v>
      </c>
      <c r="Y45" s="307">
        <f t="shared" si="42"/>
        <v>0</v>
      </c>
      <c r="Z45" s="308">
        <f t="shared" si="42"/>
        <v>0</v>
      </c>
      <c r="AA45" s="309">
        <f t="shared" si="42"/>
        <v>0</v>
      </c>
      <c r="AB45" s="311">
        <f t="shared" si="42"/>
        <v>0</v>
      </c>
      <c r="AC45" s="312">
        <f t="shared" si="42"/>
        <v>0</v>
      </c>
      <c r="AD45" s="307">
        <f t="shared" si="42"/>
        <v>0</v>
      </c>
      <c r="AE45" s="307">
        <f t="shared" si="42"/>
        <v>0</v>
      </c>
      <c r="AF45" s="307">
        <f t="shared" ref="AF45" si="44">SUM(AF46:AF55)</f>
        <v>0</v>
      </c>
      <c r="AG45" s="307">
        <f t="shared" si="42"/>
        <v>0</v>
      </c>
      <c r="AH45" s="307">
        <f t="shared" si="42"/>
        <v>0</v>
      </c>
      <c r="AI45" s="307">
        <f t="shared" si="42"/>
        <v>0</v>
      </c>
      <c r="AJ45" s="307">
        <f t="shared" ref="AJ45" si="45">SUM(AJ46:AJ55)</f>
        <v>0</v>
      </c>
      <c r="AK45" s="307">
        <f t="shared" si="42"/>
        <v>0</v>
      </c>
      <c r="AL45" s="307">
        <f t="shared" ref="AL45" si="46">SUM(AL46:AL55)</f>
        <v>0</v>
      </c>
      <c r="AM45" s="313">
        <f t="shared" si="42"/>
        <v>0</v>
      </c>
      <c r="AN45" s="311">
        <f t="shared" si="42"/>
        <v>0</v>
      </c>
      <c r="AO45" s="309">
        <f t="shared" si="42"/>
        <v>1.3759999999999999</v>
      </c>
      <c r="AP45" s="311">
        <f t="shared" si="42"/>
        <v>0</v>
      </c>
      <c r="AQ45" s="314">
        <f t="shared" si="24"/>
        <v>2018.7900619695599</v>
      </c>
    </row>
    <row r="46" spans="1:43" ht="12.75" customHeight="1">
      <c r="A46" s="167" t="s">
        <v>70</v>
      </c>
      <c r="B46" s="61"/>
      <c r="C46" s="62">
        <f t="shared" ref="C46:C58" si="47">SUM(D46:G46)</f>
        <v>0</v>
      </c>
      <c r="D46" s="149"/>
      <c r="E46" s="103"/>
      <c r="F46" s="65"/>
      <c r="G46" s="65"/>
      <c r="H46" s="66">
        <f t="shared" ref="H46:H58" si="48">SUM(I46:K46)</f>
        <v>0</v>
      </c>
      <c r="I46" s="63"/>
      <c r="J46" s="64"/>
      <c r="K46" s="65"/>
      <c r="L46" s="66">
        <f t="shared" ref="L46:L58" si="49">SUM(M46:Z46)</f>
        <v>345.18170000000003</v>
      </c>
      <c r="M46" s="64"/>
      <c r="N46" s="64"/>
      <c r="O46" s="64"/>
      <c r="P46" s="64"/>
      <c r="Q46" s="64"/>
      <c r="R46" s="64"/>
      <c r="S46" s="64"/>
      <c r="T46" s="64"/>
      <c r="U46" s="64">
        <v>345.18170000000003</v>
      </c>
      <c r="V46" s="64"/>
      <c r="W46" s="64"/>
      <c r="X46" s="64"/>
      <c r="Y46" s="64"/>
      <c r="Z46" s="65"/>
      <c r="AA46" s="66">
        <v>0</v>
      </c>
      <c r="AB46" s="67">
        <f t="shared" ref="AB46:AB58" si="50">SUM(AC46:AM46)</f>
        <v>0</v>
      </c>
      <c r="AC46" s="68"/>
      <c r="AD46" s="64"/>
      <c r="AE46" s="64"/>
      <c r="AF46" s="64"/>
      <c r="AG46" s="64"/>
      <c r="AH46" s="64"/>
      <c r="AI46" s="64">
        <v>0</v>
      </c>
      <c r="AJ46" s="64">
        <v>0</v>
      </c>
      <c r="AK46" s="64"/>
      <c r="AL46" s="64"/>
      <c r="AM46" s="219"/>
      <c r="AN46" s="69"/>
      <c r="AO46" s="70"/>
      <c r="AP46" s="67"/>
      <c r="AQ46" s="92">
        <f t="shared" si="24"/>
        <v>345.18170000000003</v>
      </c>
    </row>
    <row r="47" spans="1:43" ht="12.75" customHeight="1">
      <c r="A47" s="165" t="s">
        <v>149</v>
      </c>
      <c r="B47" s="289"/>
      <c r="C47" s="19">
        <f t="shared" si="47"/>
        <v>0</v>
      </c>
      <c r="D47" s="290"/>
      <c r="E47" s="291"/>
      <c r="F47" s="128"/>
      <c r="G47" s="128"/>
      <c r="H47" s="23">
        <f t="shared" si="48"/>
        <v>0</v>
      </c>
      <c r="I47" s="126"/>
      <c r="J47" s="127"/>
      <c r="K47" s="128"/>
      <c r="L47" s="23">
        <f t="shared" si="49"/>
        <v>0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0</v>
      </c>
      <c r="V47" s="127"/>
      <c r="W47" s="127"/>
      <c r="X47" s="127"/>
      <c r="Y47" s="127"/>
      <c r="Z47" s="128"/>
      <c r="AA47" s="297"/>
      <c r="AB47" s="26">
        <f t="shared" si="50"/>
        <v>0</v>
      </c>
      <c r="AC47" s="132"/>
      <c r="AD47" s="127"/>
      <c r="AE47" s="127"/>
      <c r="AF47" s="127"/>
      <c r="AG47" s="127"/>
      <c r="AH47" s="127"/>
      <c r="AI47" s="127">
        <v>0</v>
      </c>
      <c r="AJ47" s="127">
        <v>0</v>
      </c>
      <c r="AK47" s="127"/>
      <c r="AL47" s="127"/>
      <c r="AM47" s="229"/>
      <c r="AN47" s="223"/>
      <c r="AO47" s="130">
        <v>0</v>
      </c>
      <c r="AP47" s="131"/>
      <c r="AQ47" s="29">
        <f t="shared" si="24"/>
        <v>0</v>
      </c>
    </row>
    <row r="48" spans="1:43" ht="12.75" customHeight="1">
      <c r="A48" s="166" t="s">
        <v>71</v>
      </c>
      <c r="B48" s="18"/>
      <c r="C48" s="19">
        <f t="shared" si="47"/>
        <v>0</v>
      </c>
      <c r="D48" s="20"/>
      <c r="E48" s="21"/>
      <c r="F48" s="22"/>
      <c r="G48" s="22"/>
      <c r="H48" s="23">
        <f t="shared" si="48"/>
        <v>0</v>
      </c>
      <c r="I48" s="24"/>
      <c r="J48" s="25"/>
      <c r="K48" s="22"/>
      <c r="L48" s="23">
        <f t="shared" si="49"/>
        <v>926.15911876665291</v>
      </c>
      <c r="M48" s="25"/>
      <c r="N48" s="25"/>
      <c r="O48" s="25"/>
      <c r="P48" s="25">
        <v>795.80808380021563</v>
      </c>
      <c r="Q48" s="25"/>
      <c r="R48" s="25"/>
      <c r="S48" s="25"/>
      <c r="T48" s="25">
        <v>6.9492067799999999</v>
      </c>
      <c r="U48" s="25">
        <v>123.40182818643724</v>
      </c>
      <c r="V48" s="25"/>
      <c r="W48" s="25"/>
      <c r="X48" s="25"/>
      <c r="Y48" s="25"/>
      <c r="Z48" s="22"/>
      <c r="AA48" s="23"/>
      <c r="AB48" s="26">
        <f t="shared" si="50"/>
        <v>0</v>
      </c>
      <c r="AC48" s="27"/>
      <c r="AD48" s="25"/>
      <c r="AE48" s="25"/>
      <c r="AF48" s="25"/>
      <c r="AG48" s="25"/>
      <c r="AH48" s="25"/>
      <c r="AI48" s="25">
        <v>0</v>
      </c>
      <c r="AJ48" s="25">
        <v>0</v>
      </c>
      <c r="AK48" s="25"/>
      <c r="AL48" s="25"/>
      <c r="AM48" s="215"/>
      <c r="AN48" s="212"/>
      <c r="AO48" s="28">
        <v>0</v>
      </c>
      <c r="AP48" s="26"/>
      <c r="AQ48" s="29">
        <f t="shared" si="24"/>
        <v>926.15911876665291</v>
      </c>
    </row>
    <row r="49" spans="1:43" ht="12.75" customHeight="1">
      <c r="A49" s="166" t="s">
        <v>72</v>
      </c>
      <c r="B49" s="18"/>
      <c r="C49" s="19">
        <f t="shared" si="47"/>
        <v>0</v>
      </c>
      <c r="D49" s="20"/>
      <c r="E49" s="21"/>
      <c r="F49" s="22"/>
      <c r="G49" s="22"/>
      <c r="H49" s="23">
        <f t="shared" si="48"/>
        <v>0</v>
      </c>
      <c r="I49" s="24"/>
      <c r="J49" s="25"/>
      <c r="K49" s="22"/>
      <c r="L49" s="23">
        <f t="shared" si="49"/>
        <v>52.468200253164554</v>
      </c>
      <c r="M49" s="25"/>
      <c r="N49" s="25"/>
      <c r="O49" s="25"/>
      <c r="P49" s="25">
        <v>6.1439999999999992</v>
      </c>
      <c r="Q49" s="25"/>
      <c r="R49" s="25"/>
      <c r="S49" s="25"/>
      <c r="T49" s="25"/>
      <c r="U49" s="25">
        <v>46.324200253164555</v>
      </c>
      <c r="V49" s="25"/>
      <c r="W49" s="25"/>
      <c r="X49" s="25"/>
      <c r="Y49" s="25"/>
      <c r="Z49" s="22"/>
      <c r="AA49" s="23"/>
      <c r="AB49" s="26">
        <f t="shared" si="50"/>
        <v>0</v>
      </c>
      <c r="AC49" s="27"/>
      <c r="AD49" s="25"/>
      <c r="AE49" s="25"/>
      <c r="AF49" s="25"/>
      <c r="AG49" s="25"/>
      <c r="AH49" s="25"/>
      <c r="AI49" s="25">
        <v>0</v>
      </c>
      <c r="AJ49" s="25">
        <v>0</v>
      </c>
      <c r="AK49" s="25"/>
      <c r="AL49" s="25"/>
      <c r="AM49" s="215"/>
      <c r="AN49" s="212"/>
      <c r="AO49" s="28">
        <v>0</v>
      </c>
      <c r="AP49" s="26"/>
      <c r="AQ49" s="29">
        <f t="shared" si="24"/>
        <v>52.468200253164554</v>
      </c>
    </row>
    <row r="50" spans="1:43" ht="12.75" customHeight="1">
      <c r="A50" s="166" t="s">
        <v>38</v>
      </c>
      <c r="B50" s="18"/>
      <c r="C50" s="19">
        <f t="shared" si="47"/>
        <v>0</v>
      </c>
      <c r="D50" s="20"/>
      <c r="E50" s="21"/>
      <c r="F50" s="22"/>
      <c r="G50" s="22"/>
      <c r="H50" s="23">
        <f t="shared" si="48"/>
        <v>0</v>
      </c>
      <c r="I50" s="24"/>
      <c r="J50" s="25"/>
      <c r="K50" s="22"/>
      <c r="L50" s="23">
        <f t="shared" si="49"/>
        <v>43.4</v>
      </c>
      <c r="M50" s="25"/>
      <c r="N50" s="25"/>
      <c r="O50" s="25"/>
      <c r="P50" s="25"/>
      <c r="Q50" s="25"/>
      <c r="R50" s="25"/>
      <c r="S50" s="25"/>
      <c r="T50" s="25"/>
      <c r="U50" s="25">
        <v>43.4</v>
      </c>
      <c r="V50" s="25"/>
      <c r="W50" s="25"/>
      <c r="X50" s="25"/>
      <c r="Y50" s="25"/>
      <c r="Z50" s="22"/>
      <c r="AA50" s="23"/>
      <c r="AB50" s="26">
        <f t="shared" si="50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5"/>
      <c r="AL50" s="25"/>
      <c r="AM50" s="215"/>
      <c r="AN50" s="212"/>
      <c r="AO50" s="28">
        <v>1.3759999999999999</v>
      </c>
      <c r="AP50" s="26"/>
      <c r="AQ50" s="29">
        <f t="shared" si="24"/>
        <v>44.775999999999996</v>
      </c>
    </row>
    <row r="51" spans="1:43" ht="12.75" customHeight="1">
      <c r="A51" s="166" t="s">
        <v>39</v>
      </c>
      <c r="B51" s="18"/>
      <c r="C51" s="19">
        <f t="shared" si="47"/>
        <v>0</v>
      </c>
      <c r="D51" s="20"/>
      <c r="E51" s="21"/>
      <c r="F51" s="22"/>
      <c r="G51" s="22"/>
      <c r="H51" s="23">
        <f t="shared" si="48"/>
        <v>0</v>
      </c>
      <c r="I51" s="24"/>
      <c r="J51" s="25"/>
      <c r="K51" s="22"/>
      <c r="L51" s="23">
        <f t="shared" si="49"/>
        <v>16.069976549427853</v>
      </c>
      <c r="M51" s="25"/>
      <c r="N51" s="25"/>
      <c r="O51" s="25"/>
      <c r="P51" s="25">
        <v>0.98301509433962253</v>
      </c>
      <c r="Q51" s="25"/>
      <c r="R51" s="25">
        <v>15.086961455088229</v>
      </c>
      <c r="S51" s="25"/>
      <c r="T51" s="25"/>
      <c r="U51" s="25"/>
      <c r="V51" s="25"/>
      <c r="W51" s="25"/>
      <c r="X51" s="25"/>
      <c r="Y51" s="25"/>
      <c r="Z51" s="22"/>
      <c r="AA51" s="23"/>
      <c r="AB51" s="26">
        <f t="shared" si="50"/>
        <v>0</v>
      </c>
      <c r="AC51" s="27"/>
      <c r="AD51" s="25"/>
      <c r="AE51" s="25"/>
      <c r="AF51" s="25"/>
      <c r="AG51" s="25"/>
      <c r="AH51" s="25"/>
      <c r="AI51" s="25"/>
      <c r="AJ51" s="25"/>
      <c r="AK51" s="25"/>
      <c r="AL51" s="25"/>
      <c r="AM51" s="229"/>
      <c r="AN51" s="212"/>
      <c r="AO51" s="28"/>
      <c r="AP51" s="26"/>
      <c r="AQ51" s="29">
        <f t="shared" si="24"/>
        <v>16.069976549427853</v>
      </c>
    </row>
    <row r="52" spans="1:43" ht="12.75" customHeight="1">
      <c r="A52" s="166" t="s">
        <v>75</v>
      </c>
      <c r="B52" s="133"/>
      <c r="C52" s="134">
        <f t="shared" si="47"/>
        <v>0</v>
      </c>
      <c r="D52" s="135"/>
      <c r="E52" s="135"/>
      <c r="F52" s="136"/>
      <c r="G52" s="136"/>
      <c r="H52" s="137">
        <f t="shared" si="48"/>
        <v>0</v>
      </c>
      <c r="I52" s="138"/>
      <c r="J52" s="135"/>
      <c r="K52" s="136"/>
      <c r="L52" s="137">
        <f t="shared" si="49"/>
        <v>358.83478971560396</v>
      </c>
      <c r="M52" s="135"/>
      <c r="N52" s="135"/>
      <c r="O52" s="135"/>
      <c r="P52" s="135"/>
      <c r="Q52" s="127"/>
      <c r="R52" s="135">
        <v>358.83478971560396</v>
      </c>
      <c r="S52" s="127"/>
      <c r="T52" s="135"/>
      <c r="U52" s="135"/>
      <c r="V52" s="135"/>
      <c r="W52" s="135"/>
      <c r="X52" s="135"/>
      <c r="Y52" s="135"/>
      <c r="Z52" s="136"/>
      <c r="AA52" s="130"/>
      <c r="AB52" s="139">
        <f t="shared" si="50"/>
        <v>0</v>
      </c>
      <c r="AC52" s="140"/>
      <c r="AD52" s="135"/>
      <c r="AE52" s="127"/>
      <c r="AF52" s="127"/>
      <c r="AG52" s="135"/>
      <c r="AH52" s="135"/>
      <c r="AI52" s="135"/>
      <c r="AJ52" s="135"/>
      <c r="AK52" s="135"/>
      <c r="AL52" s="135"/>
      <c r="AM52" s="229"/>
      <c r="AN52" s="224"/>
      <c r="AO52" s="130"/>
      <c r="AP52" s="139"/>
      <c r="AQ52" s="141">
        <f t="shared" si="24"/>
        <v>358.83478971560396</v>
      </c>
    </row>
    <row r="53" spans="1:43" ht="12.75" customHeight="1">
      <c r="A53" s="166" t="s">
        <v>73</v>
      </c>
      <c r="B53" s="133"/>
      <c r="C53" s="134">
        <f t="shared" si="47"/>
        <v>0</v>
      </c>
      <c r="D53" s="138"/>
      <c r="E53" s="135"/>
      <c r="F53" s="136"/>
      <c r="G53" s="136"/>
      <c r="H53" s="137">
        <f t="shared" si="48"/>
        <v>0</v>
      </c>
      <c r="I53" s="138"/>
      <c r="J53" s="135"/>
      <c r="K53" s="136"/>
      <c r="L53" s="137">
        <f t="shared" si="49"/>
        <v>0</v>
      </c>
      <c r="M53" s="135"/>
      <c r="N53" s="135"/>
      <c r="O53" s="135"/>
      <c r="P53" s="135">
        <v>0</v>
      </c>
      <c r="Q53" s="105"/>
      <c r="R53" s="135"/>
      <c r="S53" s="105"/>
      <c r="T53" s="135"/>
      <c r="U53" s="135">
        <v>0</v>
      </c>
      <c r="V53" s="135"/>
      <c r="W53" s="135"/>
      <c r="X53" s="135"/>
      <c r="Y53" s="135"/>
      <c r="Z53" s="136"/>
      <c r="AA53" s="130"/>
      <c r="AB53" s="139">
        <f t="shared" si="50"/>
        <v>0</v>
      </c>
      <c r="AC53" s="140"/>
      <c r="AD53" s="135"/>
      <c r="AE53" s="127"/>
      <c r="AF53" s="127"/>
      <c r="AG53" s="135"/>
      <c r="AH53" s="135"/>
      <c r="AI53" s="135">
        <v>0</v>
      </c>
      <c r="AJ53" s="135">
        <v>0</v>
      </c>
      <c r="AK53" s="135"/>
      <c r="AL53" s="135"/>
      <c r="AM53" s="229"/>
      <c r="AN53" s="224"/>
      <c r="AO53" s="194"/>
      <c r="AP53" s="139"/>
      <c r="AQ53" s="141">
        <f t="shared" si="24"/>
        <v>0</v>
      </c>
    </row>
    <row r="54" spans="1:43" ht="12.75" customHeight="1">
      <c r="A54" s="17" t="s">
        <v>133</v>
      </c>
      <c r="B54" s="241"/>
      <c r="C54" s="134">
        <f t="shared" si="47"/>
        <v>0</v>
      </c>
      <c r="D54" s="138"/>
      <c r="E54" s="135"/>
      <c r="F54" s="136"/>
      <c r="G54" s="136"/>
      <c r="H54" s="137">
        <f t="shared" si="48"/>
        <v>0</v>
      </c>
      <c r="I54" s="138"/>
      <c r="J54" s="135"/>
      <c r="K54" s="136"/>
      <c r="L54" s="137">
        <f t="shared" si="49"/>
        <v>7.2408000000000001</v>
      </c>
      <c r="M54" s="135"/>
      <c r="N54" s="135"/>
      <c r="O54" s="135"/>
      <c r="P54" s="135"/>
      <c r="Q54" s="105"/>
      <c r="R54" s="135"/>
      <c r="S54" s="105"/>
      <c r="T54" s="135"/>
      <c r="U54" s="135">
        <v>7.2408000000000001</v>
      </c>
      <c r="V54" s="135"/>
      <c r="W54" s="135"/>
      <c r="X54" s="135"/>
      <c r="Y54" s="135"/>
      <c r="Z54" s="136"/>
      <c r="AA54" s="194"/>
      <c r="AB54" s="139">
        <f t="shared" si="50"/>
        <v>0</v>
      </c>
      <c r="AC54" s="140"/>
      <c r="AD54" s="135"/>
      <c r="AE54" s="105"/>
      <c r="AF54" s="105"/>
      <c r="AG54" s="135"/>
      <c r="AH54" s="135"/>
      <c r="AI54" s="135"/>
      <c r="AJ54" s="135"/>
      <c r="AK54" s="135"/>
      <c r="AL54" s="135"/>
      <c r="AM54" s="225"/>
      <c r="AN54" s="224"/>
      <c r="AO54" s="194"/>
      <c r="AP54" s="139"/>
      <c r="AQ54" s="141">
        <f t="shared" si="24"/>
        <v>7.2408000000000001</v>
      </c>
    </row>
    <row r="55" spans="1:43" ht="12.75" customHeight="1">
      <c r="A55" s="72" t="s">
        <v>237</v>
      </c>
      <c r="B55" s="193"/>
      <c r="C55" s="74">
        <f t="shared" si="47"/>
        <v>0</v>
      </c>
      <c r="D55" s="150"/>
      <c r="E55" s="151"/>
      <c r="F55" s="77"/>
      <c r="G55" s="77"/>
      <c r="H55" s="78">
        <f t="shared" si="48"/>
        <v>0</v>
      </c>
      <c r="I55" s="75"/>
      <c r="J55" s="76"/>
      <c r="K55" s="77"/>
      <c r="L55" s="78">
        <f t="shared" si="49"/>
        <v>268.05947668471083</v>
      </c>
      <c r="M55" s="76"/>
      <c r="N55" s="76"/>
      <c r="O55" s="76"/>
      <c r="P55" s="76">
        <v>139.52600512431266</v>
      </c>
      <c r="Q55" s="76"/>
      <c r="R55" s="76"/>
      <c r="S55" s="76">
        <v>19.698</v>
      </c>
      <c r="T55" s="76"/>
      <c r="U55" s="76">
        <v>108.83547156039815</v>
      </c>
      <c r="V55" s="76"/>
      <c r="W55" s="76"/>
      <c r="X55" s="76"/>
      <c r="Y55" s="76"/>
      <c r="Z55" s="77"/>
      <c r="AA55" s="296">
        <v>0</v>
      </c>
      <c r="AB55" s="79">
        <f t="shared" si="50"/>
        <v>0</v>
      </c>
      <c r="AC55" s="80"/>
      <c r="AD55" s="76"/>
      <c r="AE55" s="76"/>
      <c r="AF55" s="76"/>
      <c r="AG55" s="76"/>
      <c r="AH55" s="76"/>
      <c r="AI55" s="76">
        <v>0</v>
      </c>
      <c r="AJ55" s="76">
        <v>0</v>
      </c>
      <c r="AK55" s="76"/>
      <c r="AL55" s="76"/>
      <c r="AM55" s="232"/>
      <c r="AN55" s="213"/>
      <c r="AO55" s="81"/>
      <c r="AP55" s="79"/>
      <c r="AQ55" s="82">
        <f t="shared" si="24"/>
        <v>268.05947668471083</v>
      </c>
    </row>
    <row r="56" spans="1:43" s="49" customFormat="1" ht="12.75" customHeight="1">
      <c r="A56" s="168" t="s">
        <v>40</v>
      </c>
      <c r="B56" s="152"/>
      <c r="C56" s="142">
        <f t="shared" si="47"/>
        <v>625.7954608</v>
      </c>
      <c r="D56" s="146">
        <v>607.81000000000006</v>
      </c>
      <c r="E56" s="143"/>
      <c r="F56" s="144"/>
      <c r="G56" s="144">
        <v>17.985460799999998</v>
      </c>
      <c r="H56" s="145">
        <f t="shared" si="48"/>
        <v>724.97299999999996</v>
      </c>
      <c r="I56" s="146"/>
      <c r="J56" s="143">
        <v>569.97299999999996</v>
      </c>
      <c r="K56" s="144">
        <v>155</v>
      </c>
      <c r="L56" s="145">
        <f t="shared" si="49"/>
        <v>388.62040420304032</v>
      </c>
      <c r="M56" s="143"/>
      <c r="N56" s="143"/>
      <c r="O56" s="143"/>
      <c r="P56" s="143">
        <v>0</v>
      </c>
      <c r="Q56" s="143">
        <v>103.75093200545967</v>
      </c>
      <c r="R56" s="143"/>
      <c r="S56" s="143">
        <v>0</v>
      </c>
      <c r="T56" s="143">
        <v>69.031290322580659</v>
      </c>
      <c r="U56" s="143">
        <v>196.536</v>
      </c>
      <c r="V56" s="143">
        <v>19.302181874999999</v>
      </c>
      <c r="W56" s="143"/>
      <c r="X56" s="143"/>
      <c r="Y56" s="143"/>
      <c r="Z56" s="144"/>
      <c r="AA56" s="145">
        <v>117.26245343999999</v>
      </c>
      <c r="AB56" s="147">
        <f t="shared" si="50"/>
        <v>44.727239999999995</v>
      </c>
      <c r="AC56" s="177"/>
      <c r="AD56" s="143"/>
      <c r="AE56" s="143">
        <v>44.679479999999998</v>
      </c>
      <c r="AF56" s="143"/>
      <c r="AG56" s="143"/>
      <c r="AH56" s="143"/>
      <c r="AI56" s="143"/>
      <c r="AJ56" s="143"/>
      <c r="AK56" s="143"/>
      <c r="AL56" s="143">
        <v>4.7759999999999997E-2</v>
      </c>
      <c r="AM56" s="231">
        <v>0</v>
      </c>
      <c r="AN56" s="147"/>
      <c r="AO56" s="145">
        <v>356.21199999999999</v>
      </c>
      <c r="AP56" s="147"/>
      <c r="AQ56" s="91">
        <f t="shared" si="24"/>
        <v>2257.5905584430402</v>
      </c>
    </row>
    <row r="57" spans="1:43" s="49" customFormat="1" ht="12.75" customHeight="1">
      <c r="A57" s="168" t="s">
        <v>192</v>
      </c>
      <c r="B57" s="152"/>
      <c r="C57" s="142">
        <f>C58+C65</f>
        <v>0.64527573454661957</v>
      </c>
      <c r="D57" s="143">
        <f t="shared" ref="D57:AP57" si="51">D58+D65</f>
        <v>0.64527573454661957</v>
      </c>
      <c r="E57" s="143">
        <f t="shared" si="51"/>
        <v>0</v>
      </c>
      <c r="F57" s="144">
        <f t="shared" si="51"/>
        <v>0</v>
      </c>
      <c r="G57" s="144">
        <f t="shared" si="51"/>
        <v>0</v>
      </c>
      <c r="H57" s="145">
        <f t="shared" si="51"/>
        <v>31.963000000000001</v>
      </c>
      <c r="I57" s="146">
        <f t="shared" si="51"/>
        <v>0</v>
      </c>
      <c r="J57" s="146">
        <f t="shared" si="51"/>
        <v>15.962999999999999</v>
      </c>
      <c r="K57" s="146">
        <f t="shared" si="51"/>
        <v>16</v>
      </c>
      <c r="L57" s="145">
        <f t="shared" si="51"/>
        <v>569.07451320013251</v>
      </c>
      <c r="M57" s="143">
        <f t="shared" si="51"/>
        <v>0</v>
      </c>
      <c r="N57" s="143">
        <f t="shared" ref="N57" si="52">N58+N65</f>
        <v>0</v>
      </c>
      <c r="O57" s="143">
        <f t="shared" si="51"/>
        <v>0</v>
      </c>
      <c r="P57" s="143">
        <f t="shared" si="51"/>
        <v>0</v>
      </c>
      <c r="Q57" s="143">
        <f t="shared" si="51"/>
        <v>0</v>
      </c>
      <c r="R57" s="143">
        <f t="shared" si="51"/>
        <v>0</v>
      </c>
      <c r="S57" s="143">
        <f t="shared" si="51"/>
        <v>147.73499999999999</v>
      </c>
      <c r="T57" s="143">
        <f t="shared" si="51"/>
        <v>9.597817340186019</v>
      </c>
      <c r="U57" s="143">
        <f t="shared" si="51"/>
        <v>411.74169585994645</v>
      </c>
      <c r="V57" s="143">
        <f t="shared" si="51"/>
        <v>0</v>
      </c>
      <c r="W57" s="143">
        <f t="shared" si="51"/>
        <v>0</v>
      </c>
      <c r="X57" s="143">
        <f t="shared" si="51"/>
        <v>0</v>
      </c>
      <c r="Y57" s="143">
        <f t="shared" si="51"/>
        <v>0</v>
      </c>
      <c r="Z57" s="144">
        <f t="shared" si="51"/>
        <v>0</v>
      </c>
      <c r="AA57" s="145">
        <f t="shared" si="51"/>
        <v>93.97797288000001</v>
      </c>
      <c r="AB57" s="147">
        <f t="shared" si="51"/>
        <v>4.7759999999999997E-2</v>
      </c>
      <c r="AC57" s="177">
        <f t="shared" si="51"/>
        <v>0</v>
      </c>
      <c r="AD57" s="143">
        <f t="shared" si="51"/>
        <v>0</v>
      </c>
      <c r="AE57" s="143">
        <f t="shared" si="51"/>
        <v>0</v>
      </c>
      <c r="AF57" s="143">
        <f t="shared" ref="AF57" si="53">AF58+AF65</f>
        <v>0</v>
      </c>
      <c r="AG57" s="143">
        <f t="shared" si="51"/>
        <v>0</v>
      </c>
      <c r="AH57" s="143">
        <f t="shared" si="51"/>
        <v>0</v>
      </c>
      <c r="AI57" s="143">
        <f t="shared" si="51"/>
        <v>0</v>
      </c>
      <c r="AJ57" s="143">
        <f t="shared" ref="AJ57" si="54">AJ58+AJ65</f>
        <v>0</v>
      </c>
      <c r="AK57" s="143">
        <f t="shared" si="51"/>
        <v>0</v>
      </c>
      <c r="AL57" s="143">
        <f t="shared" ref="AL57" si="55">AL58+AL65</f>
        <v>0</v>
      </c>
      <c r="AM57" s="231">
        <f t="shared" si="51"/>
        <v>4.7759999999999997E-2</v>
      </c>
      <c r="AN57" s="146">
        <f t="shared" si="51"/>
        <v>0</v>
      </c>
      <c r="AO57" s="145">
        <f t="shared" si="51"/>
        <v>240.36999999999998</v>
      </c>
      <c r="AP57" s="147">
        <f t="shared" si="51"/>
        <v>0</v>
      </c>
      <c r="AQ57" s="148">
        <f t="shared" si="24"/>
        <v>936.07852181467922</v>
      </c>
    </row>
    <row r="58" spans="1:43" s="49" customFormat="1" ht="12.75" customHeight="1">
      <c r="A58" s="168" t="s">
        <v>193</v>
      </c>
      <c r="B58" s="152"/>
      <c r="C58" s="142">
        <f t="shared" si="47"/>
        <v>0.64527573454661957</v>
      </c>
      <c r="D58" s="143">
        <v>0.64527573454661957</v>
      </c>
      <c r="E58" s="143">
        <v>0</v>
      </c>
      <c r="F58" s="144">
        <f>SUM(F59:F64)</f>
        <v>0</v>
      </c>
      <c r="G58" s="144">
        <v>0</v>
      </c>
      <c r="H58" s="145">
        <f t="shared" si="48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9"/>
        <v>293.56517808947967</v>
      </c>
      <c r="M58" s="143">
        <f t="shared" ref="M58:AN58" si="56">SUM(M59:M64)</f>
        <v>0</v>
      </c>
      <c r="N58" s="143">
        <f t="shared" ref="N58" si="57">SUM(N59:N64)</f>
        <v>0</v>
      </c>
      <c r="O58" s="143">
        <f t="shared" si="56"/>
        <v>0</v>
      </c>
      <c r="P58" s="143">
        <f t="shared" si="56"/>
        <v>0</v>
      </c>
      <c r="Q58" s="143">
        <v>0</v>
      </c>
      <c r="R58" s="143">
        <f t="shared" si="56"/>
        <v>0</v>
      </c>
      <c r="S58" s="143">
        <v>14.412925759738934</v>
      </c>
      <c r="T58" s="143">
        <v>7.1445215907921291</v>
      </c>
      <c r="U58" s="143">
        <v>272.00773073894862</v>
      </c>
      <c r="V58" s="143">
        <f t="shared" si="56"/>
        <v>0</v>
      </c>
      <c r="W58" s="143">
        <f t="shared" si="56"/>
        <v>0</v>
      </c>
      <c r="X58" s="143">
        <f t="shared" si="56"/>
        <v>0</v>
      </c>
      <c r="Y58" s="143">
        <f t="shared" si="56"/>
        <v>0</v>
      </c>
      <c r="Z58" s="144">
        <f t="shared" si="56"/>
        <v>0</v>
      </c>
      <c r="AA58" s="145">
        <v>41.183187884480368</v>
      </c>
      <c r="AB58" s="147">
        <f t="shared" si="50"/>
        <v>4.7759999999999997E-2</v>
      </c>
      <c r="AC58" s="177">
        <f t="shared" si="56"/>
        <v>0</v>
      </c>
      <c r="AD58" s="143">
        <f t="shared" si="56"/>
        <v>0</v>
      </c>
      <c r="AE58" s="143">
        <f>SUM(AE59:AE64)</f>
        <v>0</v>
      </c>
      <c r="AF58" s="143"/>
      <c r="AG58" s="143">
        <f t="shared" si="56"/>
        <v>0</v>
      </c>
      <c r="AH58" s="143">
        <f t="shared" si="56"/>
        <v>0</v>
      </c>
      <c r="AI58" s="143">
        <f t="shared" si="56"/>
        <v>0</v>
      </c>
      <c r="AJ58" s="143">
        <f t="shared" ref="AJ58" si="58">SUM(AJ59:AJ64)</f>
        <v>0</v>
      </c>
      <c r="AK58" s="143"/>
      <c r="AL58" s="143">
        <v>0</v>
      </c>
      <c r="AM58" s="231">
        <v>4.7759999999999997E-2</v>
      </c>
      <c r="AN58" s="146">
        <f t="shared" si="56"/>
        <v>0</v>
      </c>
      <c r="AO58" s="145">
        <v>172.32301443968205</v>
      </c>
      <c r="AP58" s="147">
        <f t="shared" ref="AP58" si="59">SUM(AP59:AP64)</f>
        <v>0</v>
      </c>
      <c r="AQ58" s="148">
        <f t="shared" si="24"/>
        <v>507.76441614818873</v>
      </c>
    </row>
    <row r="59" spans="1:43" s="49" customFormat="1" ht="12.75" customHeight="1">
      <c r="A59" s="398" t="s">
        <v>173</v>
      </c>
      <c r="B59" s="389" t="s">
        <v>174</v>
      </c>
      <c r="C59" s="273"/>
      <c r="D59" s="149"/>
      <c r="E59" s="275"/>
      <c r="F59" s="330"/>
      <c r="G59" s="330"/>
      <c r="H59" s="253"/>
      <c r="I59" s="274"/>
      <c r="J59" s="274"/>
      <c r="K59" s="278"/>
      <c r="L59" s="253"/>
      <c r="M59" s="275"/>
      <c r="N59" s="275"/>
      <c r="O59" s="275"/>
      <c r="P59" s="275"/>
      <c r="Q59" s="103"/>
      <c r="R59" s="103"/>
      <c r="S59" s="21"/>
      <c r="T59" s="21"/>
      <c r="U59" s="21"/>
      <c r="V59" s="103"/>
      <c r="W59" s="103"/>
      <c r="X59" s="103"/>
      <c r="Y59" s="103"/>
      <c r="Z59" s="327"/>
      <c r="AA59" s="23"/>
      <c r="AB59" s="67"/>
      <c r="AC59" s="328"/>
      <c r="AD59" s="103"/>
      <c r="AE59" s="103">
        <v>0</v>
      </c>
      <c r="AF59" s="103"/>
      <c r="AG59" s="103"/>
      <c r="AH59" s="103"/>
      <c r="AI59" s="103"/>
      <c r="AJ59" s="103"/>
      <c r="AK59" s="103"/>
      <c r="AL59" s="103"/>
      <c r="AM59" s="411"/>
      <c r="AN59" s="67"/>
      <c r="AO59" s="23"/>
      <c r="AP59" s="278"/>
      <c r="AQ59" s="337"/>
    </row>
    <row r="60" spans="1:43" s="49" customFormat="1" ht="12.75" customHeight="1">
      <c r="A60" s="398" t="s">
        <v>175</v>
      </c>
      <c r="B60" s="389" t="s">
        <v>176</v>
      </c>
      <c r="C60" s="264"/>
      <c r="D60" s="20"/>
      <c r="E60" s="281"/>
      <c r="F60" s="288"/>
      <c r="G60" s="288"/>
      <c r="H60" s="248"/>
      <c r="I60" s="280"/>
      <c r="J60" s="280"/>
      <c r="K60" s="267"/>
      <c r="L60" s="248"/>
      <c r="M60" s="281"/>
      <c r="N60" s="281"/>
      <c r="O60" s="281"/>
      <c r="P60" s="281"/>
      <c r="Q60" s="21"/>
      <c r="R60" s="21"/>
      <c r="S60" s="21"/>
      <c r="T60" s="21"/>
      <c r="U60" s="21"/>
      <c r="V60" s="21"/>
      <c r="W60" s="21"/>
      <c r="X60" s="21"/>
      <c r="Y60" s="21"/>
      <c r="Z60" s="169"/>
      <c r="AA60" s="23"/>
      <c r="AB60" s="26"/>
      <c r="AC60" s="329"/>
      <c r="AD60" s="21"/>
      <c r="AE60" s="21">
        <v>0</v>
      </c>
      <c r="AF60" s="21"/>
      <c r="AG60" s="21"/>
      <c r="AH60" s="21"/>
      <c r="AI60" s="21"/>
      <c r="AJ60" s="21"/>
      <c r="AK60" s="21"/>
      <c r="AL60" s="21"/>
      <c r="AM60" s="412"/>
      <c r="AN60" s="26"/>
      <c r="AO60" s="23"/>
      <c r="AP60" s="267"/>
      <c r="AQ60" s="338"/>
    </row>
    <row r="61" spans="1:43" s="49" customFormat="1" ht="12.75" customHeight="1">
      <c r="A61" s="398" t="s">
        <v>177</v>
      </c>
      <c r="B61" s="389" t="s">
        <v>178</v>
      </c>
      <c r="C61" s="264"/>
      <c r="D61" s="20"/>
      <c r="E61" s="281"/>
      <c r="F61" s="288"/>
      <c r="G61" s="288"/>
      <c r="H61" s="248"/>
      <c r="I61" s="280"/>
      <c r="J61" s="280"/>
      <c r="K61" s="267"/>
      <c r="L61" s="248"/>
      <c r="M61" s="281"/>
      <c r="N61" s="281"/>
      <c r="O61" s="281"/>
      <c r="P61" s="281"/>
      <c r="Q61" s="21"/>
      <c r="R61" s="21"/>
      <c r="S61" s="21"/>
      <c r="T61" s="21"/>
      <c r="U61" s="21"/>
      <c r="V61" s="21"/>
      <c r="W61" s="21"/>
      <c r="X61" s="21"/>
      <c r="Y61" s="21"/>
      <c r="Z61" s="169"/>
      <c r="AA61" s="23"/>
      <c r="AB61" s="26"/>
      <c r="AC61" s="329"/>
      <c r="AD61" s="21"/>
      <c r="AE61" s="21">
        <v>0</v>
      </c>
      <c r="AF61" s="21"/>
      <c r="AG61" s="21"/>
      <c r="AH61" s="21"/>
      <c r="AI61" s="21"/>
      <c r="AJ61" s="21"/>
      <c r="AK61" s="21"/>
      <c r="AL61" s="21"/>
      <c r="AM61" s="412"/>
      <c r="AN61" s="26"/>
      <c r="AO61" s="23"/>
      <c r="AP61" s="267"/>
      <c r="AQ61" s="338"/>
    </row>
    <row r="62" spans="1:43" s="49" customFormat="1" ht="12.75" customHeight="1">
      <c r="A62" s="398" t="s">
        <v>179</v>
      </c>
      <c r="B62" s="389" t="s">
        <v>180</v>
      </c>
      <c r="C62" s="264"/>
      <c r="D62" s="20"/>
      <c r="E62" s="281"/>
      <c r="F62" s="288"/>
      <c r="G62" s="288"/>
      <c r="H62" s="248"/>
      <c r="I62" s="280"/>
      <c r="J62" s="280"/>
      <c r="K62" s="267"/>
      <c r="L62" s="248"/>
      <c r="M62" s="281"/>
      <c r="N62" s="281"/>
      <c r="O62" s="281"/>
      <c r="P62" s="281"/>
      <c r="Q62" s="21"/>
      <c r="R62" s="21"/>
      <c r="S62" s="21"/>
      <c r="T62" s="21"/>
      <c r="U62" s="21"/>
      <c r="V62" s="21"/>
      <c r="W62" s="21"/>
      <c r="X62" s="21"/>
      <c r="Y62" s="21"/>
      <c r="Z62" s="169"/>
      <c r="AA62" s="23"/>
      <c r="AB62" s="26"/>
      <c r="AC62" s="329"/>
      <c r="AD62" s="21"/>
      <c r="AE62" s="21">
        <v>0</v>
      </c>
      <c r="AF62" s="21"/>
      <c r="AG62" s="21"/>
      <c r="AH62" s="21"/>
      <c r="AI62" s="21"/>
      <c r="AJ62" s="21"/>
      <c r="AK62" s="21"/>
      <c r="AL62" s="21"/>
      <c r="AM62" s="412"/>
      <c r="AN62" s="26"/>
      <c r="AO62" s="23"/>
      <c r="AP62" s="267"/>
      <c r="AQ62" s="338"/>
    </row>
    <row r="63" spans="1:43" s="49" customFormat="1" ht="12.75" customHeight="1">
      <c r="A63" s="398" t="s">
        <v>181</v>
      </c>
      <c r="B63" s="389" t="s">
        <v>182</v>
      </c>
      <c r="C63" s="264"/>
      <c r="D63" s="20"/>
      <c r="E63" s="281"/>
      <c r="F63" s="288"/>
      <c r="G63" s="288"/>
      <c r="H63" s="248"/>
      <c r="I63" s="280"/>
      <c r="J63" s="280"/>
      <c r="K63" s="267"/>
      <c r="L63" s="248"/>
      <c r="M63" s="281"/>
      <c r="N63" s="281"/>
      <c r="O63" s="281"/>
      <c r="P63" s="281"/>
      <c r="Q63" s="21"/>
      <c r="R63" s="21"/>
      <c r="S63" s="413"/>
      <c r="T63" s="413"/>
      <c r="U63" s="413"/>
      <c r="V63" s="21"/>
      <c r="W63" s="21"/>
      <c r="X63" s="21"/>
      <c r="Y63" s="21"/>
      <c r="Z63" s="169"/>
      <c r="AA63" s="137"/>
      <c r="AB63" s="26"/>
      <c r="AC63" s="329"/>
      <c r="AD63" s="21"/>
      <c r="AE63" s="21">
        <v>0</v>
      </c>
      <c r="AF63" s="21"/>
      <c r="AG63" s="21"/>
      <c r="AH63" s="21"/>
      <c r="AI63" s="21"/>
      <c r="AJ63" s="21"/>
      <c r="AK63" s="21"/>
      <c r="AL63" s="21"/>
      <c r="AM63" s="412"/>
      <c r="AN63" s="26"/>
      <c r="AO63" s="137"/>
      <c r="AP63" s="267"/>
      <c r="AQ63" s="338"/>
    </row>
    <row r="64" spans="1:43" ht="12.75" customHeight="1">
      <c r="A64" s="400" t="s">
        <v>183</v>
      </c>
      <c r="B64" s="390"/>
      <c r="C64" s="282"/>
      <c r="D64" s="150"/>
      <c r="E64" s="284"/>
      <c r="F64" s="333"/>
      <c r="G64" s="333"/>
      <c r="H64" s="256"/>
      <c r="I64" s="283"/>
      <c r="J64" s="283"/>
      <c r="K64" s="287"/>
      <c r="L64" s="256"/>
      <c r="M64" s="284"/>
      <c r="N64" s="284"/>
      <c r="O64" s="284"/>
      <c r="P64" s="284"/>
      <c r="Q64" s="151"/>
      <c r="R64" s="151"/>
      <c r="S64" s="413"/>
      <c r="T64" s="413"/>
      <c r="U64" s="413"/>
      <c r="V64" s="151"/>
      <c r="W64" s="151"/>
      <c r="X64" s="151"/>
      <c r="Y64" s="151"/>
      <c r="Z64" s="331"/>
      <c r="AA64" s="137"/>
      <c r="AB64" s="79"/>
      <c r="AC64" s="332"/>
      <c r="AD64" s="151"/>
      <c r="AE64" s="151">
        <v>0</v>
      </c>
      <c r="AF64" s="151"/>
      <c r="AG64" s="151"/>
      <c r="AH64" s="151"/>
      <c r="AI64" s="151"/>
      <c r="AJ64" s="151"/>
      <c r="AK64" s="151"/>
      <c r="AL64" s="151"/>
      <c r="AM64" s="414"/>
      <c r="AN64" s="79"/>
      <c r="AO64" s="137"/>
      <c r="AP64" s="287"/>
      <c r="AQ64" s="339"/>
    </row>
    <row r="65" spans="1:44" ht="12.75" customHeight="1">
      <c r="A65" s="168" t="s">
        <v>194</v>
      </c>
      <c r="B65" s="152"/>
      <c r="C65" s="74">
        <f>SUM(D65:G65)</f>
        <v>0</v>
      </c>
      <c r="D65" s="75">
        <f>SUM(D66:D69)</f>
        <v>0</v>
      </c>
      <c r="E65" s="76"/>
      <c r="F65" s="77"/>
      <c r="G65" s="77"/>
      <c r="H65" s="145">
        <f>SUM(I65:K65)</f>
        <v>31.963000000000001</v>
      </c>
      <c r="I65" s="146"/>
      <c r="J65" s="146">
        <v>15.962999999999999</v>
      </c>
      <c r="K65" s="146">
        <v>16</v>
      </c>
      <c r="L65" s="78">
        <f>SUM(M65:Z65)</f>
        <v>275.50933511065278</v>
      </c>
      <c r="M65" s="76"/>
      <c r="N65" s="76"/>
      <c r="O65" s="76"/>
      <c r="P65" s="76"/>
      <c r="Q65" s="76">
        <v>0</v>
      </c>
      <c r="R65" s="76"/>
      <c r="S65" s="143">
        <v>133.32207424026106</v>
      </c>
      <c r="T65" s="143">
        <v>2.4532957493938898</v>
      </c>
      <c r="U65" s="143">
        <v>139.73396512099782</v>
      </c>
      <c r="V65" s="76">
        <f>SUM(V66:V69)</f>
        <v>0</v>
      </c>
      <c r="W65" s="76"/>
      <c r="X65" s="76"/>
      <c r="Y65" s="76"/>
      <c r="Z65" s="77"/>
      <c r="AA65" s="145">
        <v>52.794784995519635</v>
      </c>
      <c r="AB65" s="79">
        <f>SUM(AC65:AM65)</f>
        <v>0</v>
      </c>
      <c r="AC65" s="80"/>
      <c r="AD65" s="76"/>
      <c r="AE65" s="76"/>
      <c r="AF65" s="76"/>
      <c r="AG65" s="76"/>
      <c r="AH65" s="76">
        <v>0</v>
      </c>
      <c r="AI65" s="76"/>
      <c r="AJ65" s="76"/>
      <c r="AK65" s="76"/>
      <c r="AL65" s="76"/>
      <c r="AM65" s="220"/>
      <c r="AN65" s="213"/>
      <c r="AO65" s="145">
        <v>68.046985560317921</v>
      </c>
      <c r="AP65" s="79"/>
      <c r="AQ65" s="340">
        <f t="shared" si="24"/>
        <v>428.31410566649038</v>
      </c>
    </row>
    <row r="66" spans="1:44" ht="12.75" customHeight="1">
      <c r="A66" s="402" t="s">
        <v>184</v>
      </c>
      <c r="B66" s="391" t="s">
        <v>185</v>
      </c>
      <c r="C66" s="273"/>
      <c r="D66" s="318"/>
      <c r="E66" s="252"/>
      <c r="F66" s="276"/>
      <c r="G66" s="322"/>
      <c r="H66" s="253"/>
      <c r="I66" s="321"/>
      <c r="J66" s="252"/>
      <c r="K66" s="322"/>
      <c r="L66" s="253"/>
      <c r="M66" s="321"/>
      <c r="N66" s="277"/>
      <c r="O66" s="252"/>
      <c r="P66" s="252"/>
      <c r="Q66" s="64"/>
      <c r="R66" s="64"/>
      <c r="S66" s="64"/>
      <c r="T66" s="64"/>
      <c r="U66" s="64"/>
      <c r="V66" s="64"/>
      <c r="W66" s="64"/>
      <c r="X66" s="64"/>
      <c r="Y66" s="64"/>
      <c r="Z66" s="65"/>
      <c r="AA66" s="66"/>
      <c r="AB66" s="67"/>
      <c r="AC66" s="68"/>
      <c r="AD66" s="64"/>
      <c r="AE66" s="64">
        <v>0</v>
      </c>
      <c r="AF66" s="64"/>
      <c r="AG66" s="64"/>
      <c r="AH66" s="64"/>
      <c r="AI66" s="64"/>
      <c r="AJ66" s="64"/>
      <c r="AK66" s="64"/>
      <c r="AL66" s="64"/>
      <c r="AM66" s="219"/>
      <c r="AN66" s="69"/>
      <c r="AO66" s="70"/>
      <c r="AP66" s="278"/>
      <c r="AQ66" s="279"/>
    </row>
    <row r="67" spans="1:44" ht="12.75" customHeight="1">
      <c r="A67" s="404" t="s">
        <v>186</v>
      </c>
      <c r="B67" s="392">
        <v>84</v>
      </c>
      <c r="C67" s="264"/>
      <c r="D67" s="319"/>
      <c r="E67" s="249"/>
      <c r="F67" s="265"/>
      <c r="G67" s="324"/>
      <c r="H67" s="248"/>
      <c r="I67" s="323"/>
      <c r="J67" s="249"/>
      <c r="K67" s="324"/>
      <c r="L67" s="248"/>
      <c r="M67" s="323"/>
      <c r="N67" s="266"/>
      <c r="O67" s="249"/>
      <c r="P67" s="249"/>
      <c r="Q67" s="25"/>
      <c r="R67" s="25"/>
      <c r="S67" s="25"/>
      <c r="T67" s="25"/>
      <c r="U67" s="25"/>
      <c r="V67" s="25"/>
      <c r="W67" s="25"/>
      <c r="X67" s="25"/>
      <c r="Y67" s="25"/>
      <c r="Z67" s="22"/>
      <c r="AA67" s="23"/>
      <c r="AB67" s="26"/>
      <c r="AC67" s="27"/>
      <c r="AD67" s="25"/>
      <c r="AE67" s="25">
        <v>0</v>
      </c>
      <c r="AF67" s="25"/>
      <c r="AG67" s="25"/>
      <c r="AH67" s="25"/>
      <c r="AI67" s="25"/>
      <c r="AJ67" s="25"/>
      <c r="AK67" s="25"/>
      <c r="AL67" s="25"/>
      <c r="AM67" s="215"/>
      <c r="AN67" s="212"/>
      <c r="AO67" s="28"/>
      <c r="AP67" s="267"/>
      <c r="AQ67" s="268"/>
    </row>
    <row r="68" spans="1:44" ht="12.75" customHeight="1">
      <c r="A68" s="398" t="s">
        <v>187</v>
      </c>
      <c r="B68" s="389">
        <v>85</v>
      </c>
      <c r="C68" s="264"/>
      <c r="D68" s="319"/>
      <c r="E68" s="249"/>
      <c r="F68" s="265"/>
      <c r="G68" s="324"/>
      <c r="H68" s="248"/>
      <c r="I68" s="323"/>
      <c r="J68" s="249"/>
      <c r="K68" s="324"/>
      <c r="L68" s="248"/>
      <c r="M68" s="323"/>
      <c r="N68" s="266"/>
      <c r="O68" s="249"/>
      <c r="P68" s="249"/>
      <c r="Q68" s="25"/>
      <c r="R68" s="25"/>
      <c r="S68" s="25"/>
      <c r="T68" s="25"/>
      <c r="U68" s="25"/>
      <c r="V68" s="25"/>
      <c r="W68" s="25"/>
      <c r="X68" s="25"/>
      <c r="Y68" s="25"/>
      <c r="Z68" s="22"/>
      <c r="AA68" s="23"/>
      <c r="AB68" s="26"/>
      <c r="AC68" s="27"/>
      <c r="AD68" s="25"/>
      <c r="AE68" s="25">
        <v>0</v>
      </c>
      <c r="AF68" s="25"/>
      <c r="AG68" s="25"/>
      <c r="AH68" s="25"/>
      <c r="AI68" s="25"/>
      <c r="AJ68" s="25"/>
      <c r="AK68" s="25"/>
      <c r="AL68" s="25"/>
      <c r="AM68" s="215"/>
      <c r="AN68" s="212"/>
      <c r="AO68" s="28"/>
      <c r="AP68" s="267"/>
      <c r="AQ68" s="268"/>
    </row>
    <row r="69" spans="1:44" s="49" customFormat="1" ht="12.75" customHeight="1">
      <c r="A69" s="400" t="s">
        <v>188</v>
      </c>
      <c r="B69" s="390" t="s">
        <v>189</v>
      </c>
      <c r="C69" s="269"/>
      <c r="D69" s="320"/>
      <c r="E69" s="255"/>
      <c r="F69" s="285"/>
      <c r="G69" s="326"/>
      <c r="H69" s="270"/>
      <c r="I69" s="325"/>
      <c r="J69" s="255"/>
      <c r="K69" s="326"/>
      <c r="L69" s="270"/>
      <c r="M69" s="325"/>
      <c r="N69" s="286"/>
      <c r="O69" s="255"/>
      <c r="P69" s="255"/>
      <c r="Q69" s="76"/>
      <c r="R69" s="76"/>
      <c r="S69" s="76"/>
      <c r="T69" s="76"/>
      <c r="U69" s="76"/>
      <c r="V69" s="76"/>
      <c r="W69" s="76"/>
      <c r="X69" s="76"/>
      <c r="Y69" s="76"/>
      <c r="Z69" s="77"/>
      <c r="AA69" s="78"/>
      <c r="AB69" s="139"/>
      <c r="AC69" s="140"/>
      <c r="AD69" s="135"/>
      <c r="AE69" s="135">
        <v>0</v>
      </c>
      <c r="AF69" s="135"/>
      <c r="AG69" s="135"/>
      <c r="AH69" s="135"/>
      <c r="AI69" s="135"/>
      <c r="AJ69" s="135"/>
      <c r="AK69" s="135"/>
      <c r="AL69" s="135"/>
      <c r="AM69" s="230"/>
      <c r="AN69" s="224"/>
      <c r="AO69" s="236"/>
      <c r="AP69" s="271"/>
      <c r="AQ69" s="272"/>
    </row>
    <row r="70" spans="1:44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5"/>
      <c r="L70" s="99">
        <f>SUM(M70:Z70)</f>
        <v>215.15520000000001</v>
      </c>
      <c r="M70" s="154"/>
      <c r="N70" s="154"/>
      <c r="O70" s="154"/>
      <c r="P70" s="154">
        <v>0</v>
      </c>
      <c r="Q70" s="154">
        <v>0</v>
      </c>
      <c r="R70" s="154"/>
      <c r="S70" s="154"/>
      <c r="T70" s="154">
        <v>0</v>
      </c>
      <c r="U70" s="154">
        <v>215.15520000000001</v>
      </c>
      <c r="V70" s="154"/>
      <c r="W70" s="154"/>
      <c r="X70" s="154"/>
      <c r="Y70" s="154"/>
      <c r="Z70" s="155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4"/>
      <c r="AL70" s="154"/>
      <c r="AM70" s="233"/>
      <c r="AN70" s="100"/>
      <c r="AO70" s="99">
        <v>36.979999999999997</v>
      </c>
      <c r="AP70" s="100"/>
      <c r="AQ70" s="91">
        <f t="shared" si="24"/>
        <v>252.1352</v>
      </c>
    </row>
    <row r="71" spans="1:44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7"/>
      <c r="L71" s="78">
        <f>SUM(M71:Z71)</f>
        <v>28.326513402713317</v>
      </c>
      <c r="M71" s="76"/>
      <c r="N71" s="76"/>
      <c r="O71" s="76"/>
      <c r="P71" s="76"/>
      <c r="Q71" s="76"/>
      <c r="R71" s="76"/>
      <c r="S71" s="76"/>
      <c r="T71" s="76"/>
      <c r="U71" s="76">
        <v>28.326513402713317</v>
      </c>
      <c r="V71" s="76"/>
      <c r="W71" s="76"/>
      <c r="X71" s="76"/>
      <c r="Y71" s="76"/>
      <c r="Z71" s="77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6"/>
      <c r="AL71" s="76"/>
      <c r="AM71" s="220"/>
      <c r="AN71" s="213"/>
      <c r="AO71" s="81"/>
      <c r="AP71" s="79"/>
      <c r="AQ71" s="244">
        <f t="shared" si="24"/>
        <v>28.326513402713317</v>
      </c>
    </row>
    <row r="72" spans="1:44" ht="12.75" customHeight="1" thickBot="1">
      <c r="A72" s="42" t="s">
        <v>42</v>
      </c>
      <c r="B72" s="43"/>
      <c r="C72" s="44">
        <f t="shared" ref="C72:AP72" si="60">C26-C27-C29</f>
        <v>-3.0394404671600341</v>
      </c>
      <c r="D72" s="108">
        <f t="shared" si="60"/>
        <v>-3.0533296788980806</v>
      </c>
      <c r="E72" s="46">
        <f t="shared" si="60"/>
        <v>0</v>
      </c>
      <c r="F72" s="109">
        <f t="shared" si="60"/>
        <v>0</v>
      </c>
      <c r="G72" s="109">
        <f t="shared" si="60"/>
        <v>1.3889211738153051E-2</v>
      </c>
      <c r="H72" s="47">
        <f t="shared" si="60"/>
        <v>-0.11400000669982546</v>
      </c>
      <c r="I72" s="108">
        <f t="shared" si="60"/>
        <v>4.0000006799925991E-2</v>
      </c>
      <c r="J72" s="46">
        <f t="shared" si="60"/>
        <v>-0.13900001349998092</v>
      </c>
      <c r="K72" s="109">
        <f t="shared" si="60"/>
        <v>-1.4999999999986358E-2</v>
      </c>
      <c r="L72" s="47">
        <f t="shared" si="60"/>
        <v>-10.326400144561831</v>
      </c>
      <c r="M72" s="46">
        <f t="shared" si="60"/>
        <v>0</v>
      </c>
      <c r="N72" s="46">
        <f t="shared" ref="N72" si="61">N26-N27-N29</f>
        <v>-1.0650000000000013</v>
      </c>
      <c r="O72" s="46">
        <f t="shared" si="60"/>
        <v>0</v>
      </c>
      <c r="P72" s="46">
        <f t="shared" si="60"/>
        <v>-5.2611040188680818</v>
      </c>
      <c r="Q72" s="46">
        <f t="shared" si="60"/>
        <v>0</v>
      </c>
      <c r="R72" s="46">
        <f t="shared" si="60"/>
        <v>-18.959651170692212</v>
      </c>
      <c r="S72" s="46">
        <f t="shared" si="60"/>
        <v>3.9396000000000413</v>
      </c>
      <c r="T72" s="46">
        <f t="shared" si="60"/>
        <v>-5.8229067800000678</v>
      </c>
      <c r="U72" s="46">
        <f t="shared" si="60"/>
        <v>14.526399999999967</v>
      </c>
      <c r="V72" s="46">
        <f t="shared" si="60"/>
        <v>2.3162618250000122</v>
      </c>
      <c r="W72" s="46">
        <f t="shared" si="60"/>
        <v>0</v>
      </c>
      <c r="X72" s="46">
        <f t="shared" si="60"/>
        <v>0</v>
      </c>
      <c r="Y72" s="46">
        <f t="shared" si="60"/>
        <v>0</v>
      </c>
      <c r="Z72" s="109">
        <f t="shared" si="60"/>
        <v>0</v>
      </c>
      <c r="AA72" s="47">
        <f t="shared" si="60"/>
        <v>0.75354696383988085</v>
      </c>
      <c r="AB72" s="45">
        <f t="shared" si="60"/>
        <v>0</v>
      </c>
      <c r="AC72" s="110">
        <f t="shared" si="60"/>
        <v>0</v>
      </c>
      <c r="AD72" s="46">
        <f t="shared" si="60"/>
        <v>0</v>
      </c>
      <c r="AE72" s="46">
        <f t="shared" si="60"/>
        <v>0</v>
      </c>
      <c r="AF72" s="46">
        <f t="shared" ref="AF72" si="62">AF26-AF27-AF29</f>
        <v>0</v>
      </c>
      <c r="AG72" s="46">
        <f t="shared" si="60"/>
        <v>0</v>
      </c>
      <c r="AH72" s="46">
        <f t="shared" si="60"/>
        <v>0</v>
      </c>
      <c r="AI72" s="46">
        <f t="shared" si="60"/>
        <v>0</v>
      </c>
      <c r="AJ72" s="46">
        <f t="shared" ref="AJ72" si="63">AJ26-AJ27-AJ29</f>
        <v>0</v>
      </c>
      <c r="AK72" s="46">
        <f t="shared" si="60"/>
        <v>0</v>
      </c>
      <c r="AL72" s="46">
        <f t="shared" ref="AL72" si="64">AL26-AL27-AL29</f>
        <v>0</v>
      </c>
      <c r="AM72" s="226">
        <f t="shared" si="60"/>
        <v>0</v>
      </c>
      <c r="AN72" s="45">
        <f t="shared" si="60"/>
        <v>0</v>
      </c>
      <c r="AO72" s="47">
        <f t="shared" si="60"/>
        <v>-1.4620000000001028</v>
      </c>
      <c r="AP72" s="45">
        <f t="shared" si="60"/>
        <v>0</v>
      </c>
      <c r="AQ72" s="48">
        <f t="shared" si="24"/>
        <v>-14.188293654581912</v>
      </c>
    </row>
    <row r="73" spans="1:44" ht="12.75" customHeight="1">
      <c r="A73" s="156"/>
      <c r="B73" s="156"/>
      <c r="C73" s="156"/>
      <c r="D73" s="156"/>
      <c r="AO73" s="89"/>
      <c r="AP73" s="89"/>
    </row>
    <row r="74" spans="1:44" ht="12.75" customHeight="1">
      <c r="A74" s="162" t="s">
        <v>47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</row>
    <row r="75" spans="1:44" ht="12.75" customHeight="1">
      <c r="A75" s="195" t="s">
        <v>248</v>
      </c>
      <c r="B75" s="156"/>
      <c r="C75" s="156"/>
      <c r="D75" s="156"/>
      <c r="E75" s="158"/>
      <c r="F75" s="157"/>
      <c r="G75" s="157"/>
      <c r="H75" s="158"/>
      <c r="I75" s="157"/>
      <c r="J75" s="157"/>
      <c r="S75" s="159"/>
      <c r="T75"/>
      <c r="U75" s="159"/>
      <c r="V75" s="159"/>
      <c r="AB75" s="160"/>
      <c r="AP75" s="160"/>
      <c r="AR75" s="157"/>
    </row>
    <row r="76" spans="1:44" ht="12.75" customHeight="1">
      <c r="A76" s="156" t="s">
        <v>150</v>
      </c>
      <c r="B76" s="156"/>
      <c r="C76" s="156"/>
      <c r="D76" s="156"/>
      <c r="E76" s="158"/>
      <c r="F76" s="157"/>
      <c r="G76" s="157"/>
      <c r="H76" s="158"/>
      <c r="I76" s="157"/>
      <c r="J76" s="157"/>
      <c r="S76" s="159"/>
      <c r="T76"/>
      <c r="U76" s="159"/>
      <c r="V76" s="159"/>
      <c r="AB76" s="160"/>
      <c r="AO76" s="157"/>
      <c r="AQ76" s="160"/>
    </row>
  </sheetData>
  <phoneticPr fontId="0" type="noConversion"/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8DCB-EDBB-40E0-AAB3-A736FF9044E6}">
  <sheetPr codeName="Sheet33"/>
  <dimension ref="A1:AS80"/>
  <sheetViews>
    <sheetView zoomScale="80" zoomScaleNormal="80" zoomScaleSheetLayoutView="70" workbookViewId="0">
      <pane xSplit="2" ySplit="1" topLeftCell="C2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5" width="7" style="157" customWidth="1"/>
    <col min="36" max="36" width="7.44140625" style="157" bestFit="1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217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38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127.70399999999999</v>
      </c>
      <c r="I2" s="10">
        <v>0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1258.1586865025404</v>
      </c>
      <c r="AB2" s="13">
        <f>SUM(AC2:AM2)</f>
        <v>1492.6317226849974</v>
      </c>
      <c r="AC2" s="14">
        <v>64.450114580884502</v>
      </c>
      <c r="AD2" s="11">
        <v>840.94072444363735</v>
      </c>
      <c r="AE2" s="11">
        <v>232.16415342503552</v>
      </c>
      <c r="AF2" s="11">
        <v>143.78048516173769</v>
      </c>
      <c r="AG2" s="11">
        <v>29.401516213591378</v>
      </c>
      <c r="AH2" s="11">
        <v>22.674403886425171</v>
      </c>
      <c r="AI2" s="11">
        <v>77.439658992959991</v>
      </c>
      <c r="AJ2" s="11">
        <v>3.1832405268479995</v>
      </c>
      <c r="AK2" s="10">
        <v>7.3136333218932963</v>
      </c>
      <c r="AL2" s="10">
        <v>14.011375971201144</v>
      </c>
      <c r="AM2" s="8">
        <v>57.27241616078333</v>
      </c>
      <c r="AN2" s="15">
        <v>142.93598051955109</v>
      </c>
      <c r="AO2" s="15"/>
      <c r="AP2" s="13"/>
      <c r="AQ2" s="16">
        <f t="shared" ref="AQ2:AQ20" si="0">C2+H2+L2+AA2+AB2+AN2+AO2+AP2</f>
        <v>3021.4303897070886</v>
      </c>
      <c r="AS2" s="294"/>
    </row>
    <row r="3" spans="1:45" ht="12.75" customHeight="1">
      <c r="A3" s="17" t="s">
        <v>1</v>
      </c>
      <c r="B3" s="18"/>
      <c r="C3" s="19">
        <f>SUM(D3:G3)</f>
        <v>985.46943677737454</v>
      </c>
      <c r="D3" s="20">
        <v>918.98418947239657</v>
      </c>
      <c r="E3" s="169">
        <v>52.796393653685122</v>
      </c>
      <c r="F3" s="22"/>
      <c r="G3" s="22">
        <v>13.688853651292925</v>
      </c>
      <c r="H3" s="23">
        <f>SUM(I3:K3)</f>
        <v>0</v>
      </c>
      <c r="I3" s="24"/>
      <c r="J3" s="249"/>
      <c r="K3" s="25"/>
      <c r="L3" s="23">
        <f>SUM(M3:Z3)</f>
        <v>8479.5580681048941</v>
      </c>
      <c r="M3" s="24">
        <v>3118.6115255463997</v>
      </c>
      <c r="N3" s="24">
        <v>6.1836804383999997</v>
      </c>
      <c r="O3" s="25">
        <v>0</v>
      </c>
      <c r="P3" s="25">
        <v>208.01548286666664</v>
      </c>
      <c r="Q3" s="25">
        <v>366.79325714303997</v>
      </c>
      <c r="R3" s="25">
        <v>755.11072702535967</v>
      </c>
      <c r="S3" s="25">
        <v>365.54681743644068</v>
      </c>
      <c r="T3" s="25">
        <v>163.43759826302875</v>
      </c>
      <c r="U3" s="25">
        <v>2914.9405885267965</v>
      </c>
      <c r="V3" s="25">
        <v>188.78074633288642</v>
      </c>
      <c r="W3" s="22">
        <v>0</v>
      </c>
      <c r="X3" s="22">
        <v>340.44405818277727</v>
      </c>
      <c r="Y3" s="22">
        <v>0.94616525124179351</v>
      </c>
      <c r="Z3" s="25">
        <v>50.747421091856353</v>
      </c>
      <c r="AA3" s="23">
        <v>3125.5692350126933</v>
      </c>
      <c r="AB3" s="26">
        <f>SUM(AC3:AM3)</f>
        <v>155.36127940924564</v>
      </c>
      <c r="AC3" s="27"/>
      <c r="AD3" s="25"/>
      <c r="AE3" s="25">
        <v>42.821337762534519</v>
      </c>
      <c r="AF3" s="25"/>
      <c r="AG3" s="25"/>
      <c r="AH3" s="25"/>
      <c r="AI3" s="25">
        <v>95.159599578663105</v>
      </c>
      <c r="AJ3" s="25">
        <v>17.380342068047998</v>
      </c>
      <c r="AK3" s="24"/>
      <c r="AL3" s="24"/>
      <c r="AM3" s="22"/>
      <c r="AN3" s="28"/>
      <c r="AO3" s="28">
        <v>210.76152354000004</v>
      </c>
      <c r="AP3" s="26"/>
      <c r="AQ3" s="29">
        <f t="shared" si="0"/>
        <v>12956.71954284421</v>
      </c>
      <c r="AS3" s="294"/>
    </row>
    <row r="4" spans="1:45" ht="12.75" customHeight="1">
      <c r="A4" s="17" t="s">
        <v>2</v>
      </c>
      <c r="B4" s="18"/>
      <c r="C4" s="19">
        <f>SUM(D4:G4)</f>
        <v>17.171993354799998</v>
      </c>
      <c r="D4" s="20">
        <v>0</v>
      </c>
      <c r="E4" s="21">
        <v>16.181373105999999</v>
      </c>
      <c r="F4" s="22"/>
      <c r="G4" s="22">
        <v>0.99062024879999999</v>
      </c>
      <c r="H4" s="23">
        <f>SUM(I4:K4)</f>
        <v>2.6034888500000002</v>
      </c>
      <c r="I4" s="24"/>
      <c r="J4" s="249"/>
      <c r="K4" s="25">
        <v>2.6034888500000002</v>
      </c>
      <c r="L4" s="23">
        <f>SUM(M4:Z4)</f>
        <v>1708.2421131684046</v>
      </c>
      <c r="M4" s="24">
        <v>84.3463345336</v>
      </c>
      <c r="N4" s="24">
        <v>0</v>
      </c>
      <c r="O4" s="25"/>
      <c r="P4" s="25">
        <v>327.14106575555553</v>
      </c>
      <c r="Q4" s="25">
        <v>0</v>
      </c>
      <c r="R4" s="25">
        <v>140.76404928983999</v>
      </c>
      <c r="S4" s="25">
        <v>947.24915747909608</v>
      </c>
      <c r="T4" s="25">
        <v>22.034979663550917</v>
      </c>
      <c r="U4" s="25">
        <v>76.071455697717667</v>
      </c>
      <c r="V4" s="25">
        <v>4.6086633663267713E-2</v>
      </c>
      <c r="W4" s="22">
        <v>96.129826777624302</v>
      </c>
      <c r="X4" s="22">
        <v>5.0457397856015316</v>
      </c>
      <c r="Y4" s="22">
        <v>7.749380876251688E-2</v>
      </c>
      <c r="Z4" s="25">
        <v>9.3359237433928559</v>
      </c>
      <c r="AA4" s="23">
        <v>0</v>
      </c>
      <c r="AB4" s="26">
        <f>SUM(AC4:AM4)</f>
        <v>17.509651322400003</v>
      </c>
      <c r="AC4" s="27"/>
      <c r="AD4" s="25"/>
      <c r="AE4" s="25">
        <v>1.8328377599999997E-2</v>
      </c>
      <c r="AF4" s="25"/>
      <c r="AG4" s="25"/>
      <c r="AH4" s="25"/>
      <c r="AI4" s="25">
        <v>17.491322944800004</v>
      </c>
      <c r="AJ4" s="25">
        <v>0</v>
      </c>
      <c r="AK4" s="24"/>
      <c r="AL4" s="24"/>
      <c r="AM4" s="22"/>
      <c r="AN4" s="28"/>
      <c r="AO4" s="28">
        <v>74.228516079999991</v>
      </c>
      <c r="AP4" s="26"/>
      <c r="AQ4" s="29">
        <f t="shared" si="0"/>
        <v>1819.7557627756046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173.23959814178761</v>
      </c>
      <c r="M5" s="24"/>
      <c r="N5" s="24"/>
      <c r="O5" s="25"/>
      <c r="P5" s="25"/>
      <c r="Q5" s="25"/>
      <c r="R5" s="25"/>
      <c r="S5" s="25">
        <v>6.7254842449152532</v>
      </c>
      <c r="T5" s="25"/>
      <c r="U5" s="25">
        <v>166.51411389687235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173.23959814178761</v>
      </c>
      <c r="AS5" s="294"/>
    </row>
    <row r="6" spans="1:45" ht="12.75" customHeight="1" thickBot="1">
      <c r="A6" s="30" t="s">
        <v>4</v>
      </c>
      <c r="B6" s="31"/>
      <c r="C6" s="19">
        <f>SUM(D6:G6)</f>
        <v>-54.986593585976102</v>
      </c>
      <c r="D6" s="32">
        <v>-55.805715915899953</v>
      </c>
      <c r="E6" s="22">
        <v>1.0035904926000139</v>
      </c>
      <c r="F6" s="33"/>
      <c r="G6" s="33">
        <v>-0.18446816267615943</v>
      </c>
      <c r="H6" s="34">
        <f>SUM(I6:K6)</f>
        <v>139.90350040164418</v>
      </c>
      <c r="I6" s="35">
        <v>139.81662440702419</v>
      </c>
      <c r="J6" s="300">
        <v>0</v>
      </c>
      <c r="K6" s="35">
        <v>8.6875994620000146E-2</v>
      </c>
      <c r="L6" s="34">
        <f>SUM(M6:Z6)</f>
        <v>117.90959632170433</v>
      </c>
      <c r="M6" s="24">
        <v>58.858587873200001</v>
      </c>
      <c r="N6" s="24">
        <v>-3.2775450167999982</v>
      </c>
      <c r="O6" s="25"/>
      <c r="P6" s="25">
        <v>147.58484185555557</v>
      </c>
      <c r="Q6" s="25">
        <v>-9.320267349120007</v>
      </c>
      <c r="R6" s="25">
        <v>135.29433232895994</v>
      </c>
      <c r="S6" s="25">
        <v>-14.689704670903957</v>
      </c>
      <c r="T6" s="25">
        <v>-6.3770406106005222</v>
      </c>
      <c r="U6" s="25">
        <v>-179.85481354184273</v>
      </c>
      <c r="V6" s="25">
        <v>-13.115193182793718</v>
      </c>
      <c r="W6" s="33">
        <v>2.8063986360497242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1.4608778375511964</v>
      </c>
      <c r="AC6" s="38"/>
      <c r="AD6" s="36"/>
      <c r="AE6" s="36">
        <v>-5.3166946938248039</v>
      </c>
      <c r="AF6" s="36"/>
      <c r="AG6" s="36"/>
      <c r="AH6" s="36"/>
      <c r="AI6" s="36">
        <v>7.4291305847039997</v>
      </c>
      <c r="AJ6" s="36">
        <v>-0.65155805332799943</v>
      </c>
      <c r="AK6" s="35"/>
      <c r="AL6" s="35"/>
      <c r="AM6" s="33"/>
      <c r="AN6" s="40"/>
      <c r="AO6" s="40"/>
      <c r="AP6" s="37"/>
      <c r="AQ6" s="41">
        <f t="shared" si="0"/>
        <v>204.28738097492362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913.31084983659844</v>
      </c>
      <c r="D7" s="57">
        <f t="shared" si="1"/>
        <v>863.17847355649656</v>
      </c>
      <c r="E7" s="54">
        <f t="shared" si="1"/>
        <v>37.618611040285131</v>
      </c>
      <c r="F7" s="54">
        <f t="shared" si="1"/>
        <v>0</v>
      </c>
      <c r="G7" s="54">
        <f t="shared" si="1"/>
        <v>12.513765239816765</v>
      </c>
      <c r="H7" s="56">
        <f t="shared" si="1"/>
        <v>265.00401155164417</v>
      </c>
      <c r="I7" s="57">
        <f t="shared" si="1"/>
        <v>139.81662440702419</v>
      </c>
      <c r="J7" s="250">
        <f t="shared" si="1"/>
        <v>127.70399999999999</v>
      </c>
      <c r="K7" s="54">
        <f t="shared" si="1"/>
        <v>-2.51661285538</v>
      </c>
      <c r="L7" s="56">
        <f t="shared" si="1"/>
        <v>6715.9859531164066</v>
      </c>
      <c r="M7" s="57">
        <f t="shared" si="1"/>
        <v>3093.1237788859999</v>
      </c>
      <c r="N7" s="57">
        <f t="shared" si="1"/>
        <v>2.9061354216000015</v>
      </c>
      <c r="O7" s="54">
        <f t="shared" si="1"/>
        <v>0</v>
      </c>
      <c r="P7" s="54">
        <f t="shared" si="1"/>
        <v>28.459258966666681</v>
      </c>
      <c r="Q7" s="54">
        <f t="shared" si="1"/>
        <v>357.47298979391996</v>
      </c>
      <c r="R7" s="54">
        <f t="shared" si="1"/>
        <v>749.6410100644797</v>
      </c>
      <c r="S7" s="54">
        <f t="shared" si="1"/>
        <v>-603.11752895847462</v>
      </c>
      <c r="T7" s="54">
        <f t="shared" si="1"/>
        <v>135.0255779888773</v>
      </c>
      <c r="U7" s="54">
        <f t="shared" si="1"/>
        <v>2492.5002053903636</v>
      </c>
      <c r="V7" s="54">
        <f t="shared" si="1"/>
        <v>175.61946651642944</v>
      </c>
      <c r="W7" s="54">
        <f t="shared" si="1"/>
        <v>-93.323428141574581</v>
      </c>
      <c r="X7" s="54">
        <f t="shared" si="1"/>
        <v>335.39831839717573</v>
      </c>
      <c r="Y7" s="54">
        <f t="shared" si="1"/>
        <v>0.86867144247927663</v>
      </c>
      <c r="Z7" s="54">
        <f t="shared" si="1"/>
        <v>41.411497348463499</v>
      </c>
      <c r="AA7" s="56">
        <f t="shared" si="1"/>
        <v>4383.7279215152339</v>
      </c>
      <c r="AB7" s="56">
        <f t="shared" si="1"/>
        <v>1631.944228609394</v>
      </c>
      <c r="AC7" s="57">
        <f t="shared" si="1"/>
        <v>64.450114580884502</v>
      </c>
      <c r="AD7" s="54">
        <f t="shared" si="1"/>
        <v>840.94072444363735</v>
      </c>
      <c r="AE7" s="54">
        <f t="shared" si="1"/>
        <v>269.65046811614525</v>
      </c>
      <c r="AF7" s="54">
        <f t="shared" si="1"/>
        <v>143.78048516173769</v>
      </c>
      <c r="AG7" s="54">
        <f t="shared" si="1"/>
        <v>29.401516213591378</v>
      </c>
      <c r="AH7" s="54">
        <f t="shared" si="1"/>
        <v>22.674403886425171</v>
      </c>
      <c r="AI7" s="54">
        <f t="shared" si="1"/>
        <v>162.5370662115271</v>
      </c>
      <c r="AJ7" s="54">
        <f t="shared" si="1"/>
        <v>19.912024541567998</v>
      </c>
      <c r="AK7" s="53">
        <f t="shared" si="1"/>
        <v>7.3136333218932963</v>
      </c>
      <c r="AL7" s="53">
        <f t="shared" si="1"/>
        <v>14.011375971201144</v>
      </c>
      <c r="AM7" s="57">
        <f t="shared" si="1"/>
        <v>57.27241616078333</v>
      </c>
      <c r="AN7" s="56">
        <f t="shared" si="1"/>
        <v>142.93598051955109</v>
      </c>
      <c r="AO7" s="56">
        <f t="shared" si="1"/>
        <v>136.53300746000005</v>
      </c>
      <c r="AP7" s="182">
        <f t="shared" si="1"/>
        <v>0</v>
      </c>
      <c r="AQ7" s="111">
        <f t="shared" si="0"/>
        <v>14189.44195260883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2">C7-C27</f>
        <v>913.31084983659844</v>
      </c>
      <c r="D8" s="185">
        <f t="shared" si="2"/>
        <v>863.17847355649656</v>
      </c>
      <c r="E8" s="188">
        <f t="shared" si="2"/>
        <v>37.618611040285131</v>
      </c>
      <c r="F8" s="189">
        <f t="shared" si="2"/>
        <v>0</v>
      </c>
      <c r="G8" s="189">
        <f t="shared" si="2"/>
        <v>12.513765239816765</v>
      </c>
      <c r="H8" s="190">
        <f t="shared" si="2"/>
        <v>265.00401155164417</v>
      </c>
      <c r="I8" s="185">
        <f t="shared" si="2"/>
        <v>139.81662440702419</v>
      </c>
      <c r="J8" s="301">
        <f t="shared" si="2"/>
        <v>127.70399999999999</v>
      </c>
      <c r="K8" s="188">
        <f t="shared" si="2"/>
        <v>-2.51661285538</v>
      </c>
      <c r="L8" s="190">
        <f t="shared" si="2"/>
        <v>6338.3074659282884</v>
      </c>
      <c r="M8" s="185">
        <f t="shared" si="2"/>
        <v>3093.1237788859999</v>
      </c>
      <c r="N8" s="185">
        <f t="shared" si="2"/>
        <v>2.9061354216000015</v>
      </c>
      <c r="O8" s="188">
        <f t="shared" si="2"/>
        <v>0</v>
      </c>
      <c r="P8" s="188">
        <f t="shared" si="2"/>
        <v>28.459258966666681</v>
      </c>
      <c r="Q8" s="188">
        <f t="shared" si="2"/>
        <v>357.47298979391996</v>
      </c>
      <c r="R8" s="188">
        <f t="shared" si="2"/>
        <v>749.6410100644797</v>
      </c>
      <c r="S8" s="188">
        <f t="shared" si="2"/>
        <v>-603.11752895847462</v>
      </c>
      <c r="T8" s="188">
        <f t="shared" si="2"/>
        <v>135.0255779888773</v>
      </c>
      <c r="U8" s="188">
        <f t="shared" si="2"/>
        <v>2492.5002053903636</v>
      </c>
      <c r="V8" s="188">
        <f t="shared" si="2"/>
        <v>175.61946651642944</v>
      </c>
      <c r="W8" s="189">
        <f t="shared" si="2"/>
        <v>-93.323428141574581</v>
      </c>
      <c r="X8" s="189">
        <f t="shared" si="2"/>
        <v>0</v>
      </c>
      <c r="Y8" s="189">
        <f t="shared" si="2"/>
        <v>0</v>
      </c>
      <c r="Z8" s="188">
        <f t="shared" si="2"/>
        <v>0</v>
      </c>
      <c r="AA8" s="190">
        <f t="shared" si="2"/>
        <v>4383.7279215152339</v>
      </c>
      <c r="AB8" s="196">
        <f t="shared" si="2"/>
        <v>1631.944228609394</v>
      </c>
      <c r="AC8" s="185">
        <f t="shared" si="2"/>
        <v>64.450114580884502</v>
      </c>
      <c r="AD8" s="188">
        <f t="shared" si="2"/>
        <v>840.94072444363735</v>
      </c>
      <c r="AE8" s="188">
        <f t="shared" si="2"/>
        <v>269.65046811614525</v>
      </c>
      <c r="AF8" s="188">
        <f t="shared" si="2"/>
        <v>143.78048516173769</v>
      </c>
      <c r="AG8" s="188">
        <f t="shared" si="2"/>
        <v>29.401516213591378</v>
      </c>
      <c r="AH8" s="188">
        <f t="shared" si="2"/>
        <v>22.674403886425171</v>
      </c>
      <c r="AI8" s="188">
        <f t="shared" si="2"/>
        <v>162.5370662115271</v>
      </c>
      <c r="AJ8" s="188">
        <f t="shared" si="2"/>
        <v>19.912024541567998</v>
      </c>
      <c r="AK8" s="210">
        <f t="shared" si="2"/>
        <v>7.3136333218932963</v>
      </c>
      <c r="AL8" s="210">
        <f t="shared" si="2"/>
        <v>14.011375971201144</v>
      </c>
      <c r="AM8" s="185">
        <f t="shared" si="2"/>
        <v>57.27241616078333</v>
      </c>
      <c r="AN8" s="190">
        <f t="shared" si="2"/>
        <v>142.93598051955109</v>
      </c>
      <c r="AO8" s="190">
        <f t="shared" si="2"/>
        <v>136.53300746000005</v>
      </c>
      <c r="AP8" s="185">
        <f t="shared" si="2"/>
        <v>0</v>
      </c>
      <c r="AQ8" s="186">
        <f t="shared" si="0"/>
        <v>13811.76346542071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3">SUM(C10:C14)</f>
        <v>672.76181752483296</v>
      </c>
      <c r="D9" s="53">
        <f t="shared" si="3"/>
        <v>672.76181752483296</v>
      </c>
      <c r="E9" s="54">
        <f t="shared" si="3"/>
        <v>0</v>
      </c>
      <c r="F9" s="55">
        <f t="shared" si="3"/>
        <v>0</v>
      </c>
      <c r="G9" s="55">
        <f t="shared" si="3"/>
        <v>0</v>
      </c>
      <c r="H9" s="56">
        <f t="shared" si="3"/>
        <v>129.36175734289282</v>
      </c>
      <c r="I9" s="53">
        <f t="shared" si="3"/>
        <v>129.36175734289282</v>
      </c>
      <c r="J9" s="250">
        <f t="shared" si="3"/>
        <v>0</v>
      </c>
      <c r="K9" s="54">
        <f t="shared" si="3"/>
        <v>0</v>
      </c>
      <c r="L9" s="56">
        <f t="shared" si="3"/>
        <v>3488.7167962473832</v>
      </c>
      <c r="M9" s="54">
        <f t="shared" si="3"/>
        <v>3093.1237788859994</v>
      </c>
      <c r="N9" s="54">
        <f t="shared" ref="N9" si="4">SUM(N10:N14)</f>
        <v>35.682957923243372</v>
      </c>
      <c r="O9" s="54">
        <f t="shared" si="3"/>
        <v>0</v>
      </c>
      <c r="P9" s="54">
        <f t="shared" si="3"/>
        <v>0</v>
      </c>
      <c r="Q9" s="54">
        <f t="shared" si="3"/>
        <v>0</v>
      </c>
      <c r="R9" s="54">
        <f t="shared" si="3"/>
        <v>0</v>
      </c>
      <c r="S9" s="54">
        <f t="shared" si="3"/>
        <v>328.83388410655067</v>
      </c>
      <c r="T9" s="54">
        <f t="shared" si="3"/>
        <v>0.45660113346239994</v>
      </c>
      <c r="U9" s="54">
        <f t="shared" si="3"/>
        <v>30.61957419812699</v>
      </c>
      <c r="V9" s="54">
        <f t="shared" si="3"/>
        <v>0</v>
      </c>
      <c r="W9" s="55">
        <f t="shared" si="3"/>
        <v>0</v>
      </c>
      <c r="X9" s="55">
        <f t="shared" si="3"/>
        <v>0</v>
      </c>
      <c r="Y9" s="55">
        <f t="shared" si="3"/>
        <v>0</v>
      </c>
      <c r="Z9" s="54">
        <f t="shared" si="3"/>
        <v>0</v>
      </c>
      <c r="AA9" s="56">
        <f t="shared" si="3"/>
        <v>2378.9442026866382</v>
      </c>
      <c r="AB9" s="57">
        <f t="shared" si="3"/>
        <v>237.91071045662861</v>
      </c>
      <c r="AC9" s="58">
        <f t="shared" si="3"/>
        <v>0</v>
      </c>
      <c r="AD9" s="54">
        <f t="shared" si="3"/>
        <v>0</v>
      </c>
      <c r="AE9" s="54">
        <f t="shared" si="3"/>
        <v>101.52989282069719</v>
      </c>
      <c r="AF9" s="54">
        <f t="shared" ref="AF9" si="5">SUM(AF10:AF14)</f>
        <v>97.137693209692969</v>
      </c>
      <c r="AG9" s="54">
        <f t="shared" si="3"/>
        <v>29.401516213591378</v>
      </c>
      <c r="AH9" s="54">
        <f t="shared" si="3"/>
        <v>9.8416082126470759</v>
      </c>
      <c r="AI9" s="54">
        <f t="shared" si="3"/>
        <v>0</v>
      </c>
      <c r="AJ9" s="54">
        <f t="shared" ref="AJ9" si="6">SUM(AJ10:AJ14)</f>
        <v>0</v>
      </c>
      <c r="AK9" s="53">
        <f t="shared" si="3"/>
        <v>0</v>
      </c>
      <c r="AL9" s="53">
        <f t="shared" ref="AL9" si="7">SUM(AL10:AL14)</f>
        <v>0</v>
      </c>
      <c r="AM9" s="55">
        <f t="shared" si="3"/>
        <v>0</v>
      </c>
      <c r="AN9" s="56">
        <f t="shared" si="3"/>
        <v>89.023112402331606</v>
      </c>
      <c r="AO9" s="56">
        <f t="shared" si="3"/>
        <v>53.473718120000001</v>
      </c>
      <c r="AP9" s="57">
        <f t="shared" si="3"/>
        <v>0</v>
      </c>
      <c r="AQ9" s="59">
        <f t="shared" si="0"/>
        <v>7050.1921147807061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672.76181752483296</v>
      </c>
      <c r="D10" s="63">
        <v>672.76181752483296</v>
      </c>
      <c r="E10" s="64"/>
      <c r="F10" s="65"/>
      <c r="G10" s="65"/>
      <c r="H10" s="66">
        <f>SUM(I10:K10)</f>
        <v>66.477586998939529</v>
      </c>
      <c r="I10" s="63">
        <v>66.477586998939529</v>
      </c>
      <c r="J10" s="252">
        <v>0</v>
      </c>
      <c r="K10" s="64"/>
      <c r="L10" s="66">
        <f>SUM(M10:Z10)</f>
        <v>359.45345830467767</v>
      </c>
      <c r="M10" s="64"/>
      <c r="N10" s="64"/>
      <c r="O10" s="64"/>
      <c r="P10" s="64"/>
      <c r="Q10" s="64"/>
      <c r="R10" s="64"/>
      <c r="S10" s="64">
        <v>328.83388410655067</v>
      </c>
      <c r="T10" s="64"/>
      <c r="U10" s="64">
        <v>30.61957419812699</v>
      </c>
      <c r="V10" s="64"/>
      <c r="W10" s="65"/>
      <c r="X10" s="65"/>
      <c r="Y10" s="65"/>
      <c r="Z10" s="64"/>
      <c r="AA10" s="66">
        <v>2087.6867920143859</v>
      </c>
      <c r="AB10" s="67">
        <f>SUM(AC10:AM10)</f>
        <v>223.26183026503296</v>
      </c>
      <c r="AC10" s="68"/>
      <c r="AD10" s="64"/>
      <c r="AE10" s="64">
        <v>96.722620841748608</v>
      </c>
      <c r="AF10" s="64">
        <v>97.137693209692969</v>
      </c>
      <c r="AG10" s="64">
        <v>29.401516213591378</v>
      </c>
      <c r="AH10" s="64"/>
      <c r="AI10" s="64"/>
      <c r="AJ10" s="64"/>
      <c r="AK10" s="63"/>
      <c r="AL10" s="63"/>
      <c r="AM10" s="65"/>
      <c r="AN10" s="70">
        <v>89.023112402331606</v>
      </c>
      <c r="AO10" s="66"/>
      <c r="AP10" s="67"/>
      <c r="AQ10" s="71">
        <f t="shared" si="0"/>
        <v>3498.664597510201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4.9669183165848452</v>
      </c>
      <c r="I11" s="24">
        <v>4.9669183165848452</v>
      </c>
      <c r="J11" s="249"/>
      <c r="K11" s="25"/>
      <c r="L11" s="23">
        <f>SUM(M11:Z11)</f>
        <v>0.45660113346239994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0.45660113346239994</v>
      </c>
      <c r="U11" s="25">
        <v>0</v>
      </c>
      <c r="V11" s="25"/>
      <c r="W11" s="22"/>
      <c r="X11" s="22"/>
      <c r="Y11" s="22"/>
      <c r="Z11" s="25"/>
      <c r="AA11" s="23">
        <v>258.38035327919874</v>
      </c>
      <c r="AB11" s="26">
        <f>SUM(AC11:AM11)</f>
        <v>14.648880191595648</v>
      </c>
      <c r="AC11" s="27"/>
      <c r="AD11" s="25"/>
      <c r="AE11" s="25">
        <v>4.8072719789485721</v>
      </c>
      <c r="AF11" s="25"/>
      <c r="AG11" s="25"/>
      <c r="AH11" s="25">
        <v>9.8416082126470759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278.45275292084165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44.327411720000001</v>
      </c>
      <c r="AP12" s="26"/>
      <c r="AQ12" s="29">
        <f t="shared" si="0"/>
        <v>44.327411720000001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57.917252027368434</v>
      </c>
      <c r="I13" s="24">
        <v>57.917252027368434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57.917252027368434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3128.8067368092429</v>
      </c>
      <c r="M14" s="76">
        <v>3093.1237788859994</v>
      </c>
      <c r="N14" s="76">
        <v>35.682957923243372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32.877057393053079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9.1463063999999985</v>
      </c>
      <c r="AP14" s="79"/>
      <c r="AQ14" s="82">
        <f t="shared" si="0"/>
        <v>3170.8301006022962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8">SUM(C16:C20)</f>
        <v>0</v>
      </c>
      <c r="D15" s="85">
        <f t="shared" si="8"/>
        <v>0</v>
      </c>
      <c r="E15" s="86">
        <f t="shared" si="8"/>
        <v>0</v>
      </c>
      <c r="F15" s="87">
        <f t="shared" si="8"/>
        <v>0</v>
      </c>
      <c r="G15" s="87">
        <f t="shared" si="8"/>
        <v>0</v>
      </c>
      <c r="H15" s="88">
        <f t="shared" si="8"/>
        <v>55.021389426000013</v>
      </c>
      <c r="I15" s="85">
        <f t="shared" si="8"/>
        <v>0</v>
      </c>
      <c r="J15" s="302">
        <f t="shared" si="8"/>
        <v>0</v>
      </c>
      <c r="K15" s="86">
        <f t="shared" si="8"/>
        <v>55.021389426000013</v>
      </c>
      <c r="L15" s="88">
        <f t="shared" si="8"/>
        <v>3183.709026417519</v>
      </c>
      <c r="M15" s="86">
        <f t="shared" si="8"/>
        <v>0</v>
      </c>
      <c r="N15" s="86">
        <f t="shared" si="8"/>
        <v>0</v>
      </c>
      <c r="O15" s="86">
        <f t="shared" si="8"/>
        <v>97.440566086436775</v>
      </c>
      <c r="P15" s="86">
        <f t="shared" si="8"/>
        <v>584.61907413333336</v>
      </c>
      <c r="Q15" s="86">
        <f t="shared" si="8"/>
        <v>268.86374956896009</v>
      </c>
      <c r="R15" s="86">
        <f t="shared" si="8"/>
        <v>0</v>
      </c>
      <c r="S15" s="86">
        <f t="shared" si="8"/>
        <v>956.4914553694914</v>
      </c>
      <c r="T15" s="86">
        <f t="shared" si="8"/>
        <v>47.239381054464758</v>
      </c>
      <c r="U15" s="86">
        <f t="shared" si="8"/>
        <v>1135.2489180618768</v>
      </c>
      <c r="V15" s="86">
        <f t="shared" si="8"/>
        <v>0</v>
      </c>
      <c r="W15" s="87">
        <f t="shared" si="8"/>
        <v>93.805882142955795</v>
      </c>
      <c r="X15" s="87">
        <f t="shared" si="8"/>
        <v>0</v>
      </c>
      <c r="Y15" s="87">
        <f t="shared" si="8"/>
        <v>0</v>
      </c>
      <c r="Z15" s="86">
        <f t="shared" si="8"/>
        <v>0</v>
      </c>
      <c r="AA15" s="88">
        <f t="shared" si="8"/>
        <v>0</v>
      </c>
      <c r="AB15" s="89">
        <f t="shared" si="8"/>
        <v>0</v>
      </c>
      <c r="AC15" s="90">
        <f t="shared" si="8"/>
        <v>0</v>
      </c>
      <c r="AD15" s="86">
        <f t="shared" si="8"/>
        <v>0</v>
      </c>
      <c r="AE15" s="86">
        <f t="shared" si="8"/>
        <v>0</v>
      </c>
      <c r="AF15" s="86">
        <f t="shared" si="8"/>
        <v>0</v>
      </c>
      <c r="AG15" s="143">
        <f t="shared" si="8"/>
        <v>0</v>
      </c>
      <c r="AH15" s="143">
        <f t="shared" si="8"/>
        <v>0</v>
      </c>
      <c r="AI15" s="143">
        <f t="shared" si="8"/>
        <v>0</v>
      </c>
      <c r="AJ15" s="143">
        <f t="shared" ref="AJ15" si="9">SUM(AJ16:AJ20)</f>
        <v>0</v>
      </c>
      <c r="AK15" s="85">
        <f t="shared" si="8"/>
        <v>0</v>
      </c>
      <c r="AL15" s="85">
        <f t="shared" si="8"/>
        <v>0</v>
      </c>
      <c r="AM15" s="87">
        <f t="shared" si="8"/>
        <v>0</v>
      </c>
      <c r="AN15" s="88">
        <f t="shared" si="8"/>
        <v>0</v>
      </c>
      <c r="AO15" s="88">
        <f t="shared" si="8"/>
        <v>1827.8706563586245</v>
      </c>
      <c r="AP15" s="89">
        <f t="shared" si="8"/>
        <v>0</v>
      </c>
      <c r="AQ15" s="91">
        <f t="shared" si="0"/>
        <v>5066.6010722021438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1625.7425735452675</v>
      </c>
      <c r="AP16" s="67"/>
      <c r="AQ16" s="92">
        <f>C16+H16+L16+AA16+AO16+AP16</f>
        <v>1625.7425735452675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177.50845107791997</v>
      </c>
      <c r="AP17" s="26"/>
      <c r="AQ17" s="29">
        <f>C17+H17+L17+AA17+AO17+AP17</f>
        <v>177.50845107791997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24.619631735436887</v>
      </c>
      <c r="AP18" s="26"/>
      <c r="AQ18" s="29">
        <f t="shared" si="0"/>
        <v>24.619631735436887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55.021389426000013</v>
      </c>
      <c r="I19" s="24"/>
      <c r="J19" s="25"/>
      <c r="K19" s="25">
        <v>55.021389426000013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55.021389426000013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3183.709026417519</v>
      </c>
      <c r="M20" s="76"/>
      <c r="N20" s="76"/>
      <c r="O20" s="76">
        <v>97.440566086436775</v>
      </c>
      <c r="P20" s="76">
        <v>584.61907413333336</v>
      </c>
      <c r="Q20" s="76">
        <v>268.86374956896009</v>
      </c>
      <c r="R20" s="76">
        <v>0</v>
      </c>
      <c r="S20" s="76">
        <v>956.4914553694914</v>
      </c>
      <c r="T20" s="76">
        <v>47.239381054464758</v>
      </c>
      <c r="U20" s="76">
        <v>1135.2489180618768</v>
      </c>
      <c r="V20" s="76"/>
      <c r="W20" s="77">
        <v>93.805882142955795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3183.709026417519</v>
      </c>
      <c r="AS20" s="294"/>
    </row>
    <row r="21" spans="1:45" ht="12.75" customHeight="1">
      <c r="A21" s="93" t="s">
        <v>7</v>
      </c>
      <c r="B21" s="94"/>
      <c r="C21" s="95">
        <f>SUM(C22:C24)</f>
        <v>23.955447667406776</v>
      </c>
      <c r="D21" s="96">
        <f>SUM(D22:D24)</f>
        <v>-19.918310089999999</v>
      </c>
      <c r="E21" s="97">
        <f>SUM(E22:E24)</f>
        <v>44.205068877406774</v>
      </c>
      <c r="F21" s="98">
        <f>SUM(F22:F24)</f>
        <v>0</v>
      </c>
      <c r="G21" s="98">
        <f>SUM(G22:G24)</f>
        <v>-0.33131112000000001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-43.282219881106528</v>
      </c>
      <c r="M21" s="97">
        <f t="shared" ref="M21:AQ21" si="10">SUM(M22:M24)</f>
        <v>0</v>
      </c>
      <c r="N21" s="97">
        <f t="shared" si="10"/>
        <v>32.747309961635075</v>
      </c>
      <c r="O21" s="97">
        <f t="shared" si="10"/>
        <v>0</v>
      </c>
      <c r="P21" s="97">
        <f t="shared" si="10"/>
        <v>-8.6147849999999995</v>
      </c>
      <c r="Q21" s="97">
        <f t="shared" si="10"/>
        <v>309.44144594272001</v>
      </c>
      <c r="R21" s="97">
        <f t="shared" si="10"/>
        <v>-323.60824756991997</v>
      </c>
      <c r="S21" s="97">
        <f t="shared" si="10"/>
        <v>0.12602639435028248</v>
      </c>
      <c r="T21" s="97">
        <f t="shared" si="10"/>
        <v>0</v>
      </c>
      <c r="U21" s="97">
        <f t="shared" si="10"/>
        <v>-28.604801822485136</v>
      </c>
      <c r="V21" s="97">
        <f t="shared" si="10"/>
        <v>-24.286758787406775</v>
      </c>
      <c r="W21" s="98">
        <f t="shared" si="10"/>
        <v>-0.48240899999999998</v>
      </c>
      <c r="X21" s="98">
        <f t="shared" si="10"/>
        <v>0</v>
      </c>
      <c r="Y21" s="98">
        <f t="shared" si="10"/>
        <v>0</v>
      </c>
      <c r="Z21" s="97">
        <f t="shared" si="10"/>
        <v>0</v>
      </c>
      <c r="AA21" s="99">
        <f t="shared" si="10"/>
        <v>0.42882789873600002</v>
      </c>
      <c r="AB21" s="100">
        <f t="shared" si="10"/>
        <v>-913.13330024515119</v>
      </c>
      <c r="AC21" s="101">
        <f t="shared" si="10"/>
        <v>-64.450114580884502</v>
      </c>
      <c r="AD21" s="97">
        <f t="shared" si="10"/>
        <v>-840.94072444363735</v>
      </c>
      <c r="AE21" s="97">
        <f t="shared" si="10"/>
        <v>0</v>
      </c>
      <c r="AF21" s="97">
        <f t="shared" si="10"/>
        <v>0</v>
      </c>
      <c r="AG21" s="175">
        <f t="shared" si="10"/>
        <v>0</v>
      </c>
      <c r="AH21" s="175">
        <f t="shared" si="10"/>
        <v>-0.42882789873600002</v>
      </c>
      <c r="AI21" s="175">
        <f t="shared" si="10"/>
        <v>0</v>
      </c>
      <c r="AJ21" s="175">
        <f t="shared" si="10"/>
        <v>0</v>
      </c>
      <c r="AK21" s="96">
        <f t="shared" si="10"/>
        <v>-7.3136333218932963</v>
      </c>
      <c r="AL21" s="175">
        <f t="shared" si="10"/>
        <v>0</v>
      </c>
      <c r="AM21" s="98">
        <f t="shared" si="10"/>
        <v>0</v>
      </c>
      <c r="AN21" s="115">
        <f t="shared" si="10"/>
        <v>0</v>
      </c>
      <c r="AO21" s="99">
        <f t="shared" si="10"/>
        <v>912.70447234641517</v>
      </c>
      <c r="AP21" s="100">
        <f t="shared" si="10"/>
        <v>0</v>
      </c>
      <c r="AQ21" s="102">
        <f t="shared" si="10"/>
        <v>-19.326772213699751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-912.70447234641517</v>
      </c>
      <c r="AC22" s="68">
        <f>-AC2</f>
        <v>-64.450114580884502</v>
      </c>
      <c r="AD22" s="64">
        <f>-AD2</f>
        <v>-840.94072444363735</v>
      </c>
      <c r="AE22" s="64"/>
      <c r="AF22" s="64"/>
      <c r="AG22" s="127"/>
      <c r="AH22" s="127"/>
      <c r="AI22" s="127"/>
      <c r="AJ22" s="127"/>
      <c r="AK22" s="63">
        <v>-7.3136333218932963</v>
      </c>
      <c r="AL22" s="127"/>
      <c r="AM22" s="65"/>
      <c r="AN22" s="70"/>
      <c r="AO22" s="66">
        <f>-(C22+H22+L22+AA22+AB22)</f>
        <v>912.70447234641517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23.955447667406776</v>
      </c>
      <c r="D24" s="207">
        <v>-19.918310089999999</v>
      </c>
      <c r="E24" s="36">
        <f>-D24-V24</f>
        <v>44.205068877406774</v>
      </c>
      <c r="F24" s="33"/>
      <c r="G24" s="33">
        <v>-0.33131112000000001</v>
      </c>
      <c r="H24" s="34"/>
      <c r="I24" s="39"/>
      <c r="J24" s="36"/>
      <c r="K24" s="36"/>
      <c r="L24" s="34">
        <f>SUM(N24:Z24)</f>
        <v>-43.282219881106528</v>
      </c>
      <c r="M24" s="36"/>
      <c r="N24" s="36">
        <v>32.747309961635075</v>
      </c>
      <c r="O24" s="36"/>
      <c r="P24" s="36">
        <v>-8.6147849999999995</v>
      </c>
      <c r="Q24" s="36">
        <v>309.44144594272001</v>
      </c>
      <c r="R24" s="36">
        <v>-323.60824756991997</v>
      </c>
      <c r="S24" s="36">
        <v>0.12602639435028248</v>
      </c>
      <c r="T24" s="36"/>
      <c r="U24" s="36">
        <v>-28.604801822485136</v>
      </c>
      <c r="V24" s="33">
        <v>-24.286758787406775</v>
      </c>
      <c r="W24" s="33">
        <v>-0.48240899999999998</v>
      </c>
      <c r="X24" s="33"/>
      <c r="Y24" s="33"/>
      <c r="Z24" s="36"/>
      <c r="AA24" s="34">
        <f>-AH24</f>
        <v>0.42882789873600002</v>
      </c>
      <c r="AB24" s="34">
        <f>SUM(AC24:AM24)</f>
        <v>-0.42882789873600002</v>
      </c>
      <c r="AC24" s="38"/>
      <c r="AD24" s="36"/>
      <c r="AE24" s="36"/>
      <c r="AF24" s="36"/>
      <c r="AG24" s="36"/>
      <c r="AH24" s="36">
        <v>-0.42882789873600002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-19.326772213699751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10.469112896752314</v>
      </c>
      <c r="I25" s="104">
        <v>10.469112896752314</v>
      </c>
      <c r="J25" s="258"/>
      <c r="K25" s="105"/>
      <c r="L25" s="88">
        <f>SUM(O25:Z25)</f>
        <v>99.993768447536056</v>
      </c>
      <c r="M25" s="105"/>
      <c r="N25" s="105"/>
      <c r="O25" s="105">
        <v>99.385536260942132</v>
      </c>
      <c r="P25" s="105"/>
      <c r="Q25" s="105"/>
      <c r="R25" s="105"/>
      <c r="S25" s="105">
        <v>0</v>
      </c>
      <c r="T25" s="105">
        <v>1.8276471195184864E-3</v>
      </c>
      <c r="U25" s="105">
        <v>0.60640453947441786</v>
      </c>
      <c r="V25" s="105"/>
      <c r="W25" s="104"/>
      <c r="X25" s="104"/>
      <c r="Y25" s="104"/>
      <c r="Z25" s="105"/>
      <c r="AA25" s="88">
        <v>54.817977940294135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280.44279393273672</v>
      </c>
      <c r="AP25" s="89"/>
      <c r="AQ25" s="107">
        <f>C25+H25+L25+AA25+AB25+AN25+AO25+AP25</f>
        <v>445.72365321731922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11">C7-C9+C15+C21-C25</f>
        <v>264.50447997917223</v>
      </c>
      <c r="D26" s="108">
        <f t="shared" si="11"/>
        <v>170.49834594166359</v>
      </c>
      <c r="E26" s="46">
        <f t="shared" si="11"/>
        <v>81.823679917691905</v>
      </c>
      <c r="F26" s="46">
        <f t="shared" si="11"/>
        <v>0</v>
      </c>
      <c r="G26" s="46">
        <f t="shared" si="11"/>
        <v>12.182454119816764</v>
      </c>
      <c r="H26" s="47">
        <f t="shared" si="11"/>
        <v>180.19453073799906</v>
      </c>
      <c r="I26" s="108">
        <f t="shared" si="11"/>
        <v>-1.4245832620936483E-2</v>
      </c>
      <c r="J26" s="259">
        <f t="shared" si="11"/>
        <v>127.70399999999999</v>
      </c>
      <c r="K26" s="46">
        <f t="shared" si="11"/>
        <v>52.50477657062001</v>
      </c>
      <c r="L26" s="47">
        <f t="shared" si="11"/>
        <v>6267.7021949579002</v>
      </c>
      <c r="M26" s="46">
        <f t="shared" si="11"/>
        <v>4.5474735088646412E-13</v>
      </c>
      <c r="N26" s="46">
        <f t="shared" si="11"/>
        <v>-2.951254000829806E-2</v>
      </c>
      <c r="O26" s="46">
        <f t="shared" si="11"/>
        <v>-1.9449701745053574</v>
      </c>
      <c r="P26" s="46">
        <f t="shared" si="11"/>
        <v>604.46354810000003</v>
      </c>
      <c r="Q26" s="46">
        <f t="shared" si="11"/>
        <v>935.77818530560012</v>
      </c>
      <c r="R26" s="46">
        <f t="shared" si="11"/>
        <v>426.03276249455973</v>
      </c>
      <c r="S26" s="46">
        <f t="shared" si="11"/>
        <v>24.666068698816453</v>
      </c>
      <c r="T26" s="46">
        <f t="shared" si="11"/>
        <v>181.80653026276013</v>
      </c>
      <c r="U26" s="46">
        <f t="shared" si="11"/>
        <v>3567.9183428921538</v>
      </c>
      <c r="V26" s="46">
        <f t="shared" si="11"/>
        <v>151.33270772902267</v>
      </c>
      <c r="W26" s="46">
        <f t="shared" si="11"/>
        <v>4.5001381213993774E-5</v>
      </c>
      <c r="X26" s="46">
        <f t="shared" si="11"/>
        <v>335.39831839717573</v>
      </c>
      <c r="Y26" s="46">
        <f t="shared" si="11"/>
        <v>0.86867144247927663</v>
      </c>
      <c r="Z26" s="46">
        <f t="shared" si="11"/>
        <v>41.411497348463499</v>
      </c>
      <c r="AA26" s="47">
        <f t="shared" si="11"/>
        <v>1950.3945687870375</v>
      </c>
      <c r="AB26" s="45">
        <f t="shared" si="11"/>
        <v>480.90021790761432</v>
      </c>
      <c r="AC26" s="58">
        <f t="shared" si="11"/>
        <v>0</v>
      </c>
      <c r="AD26" s="54">
        <f t="shared" si="11"/>
        <v>0</v>
      </c>
      <c r="AE26" s="54">
        <f t="shared" si="11"/>
        <v>168.12057529544808</v>
      </c>
      <c r="AF26" s="54">
        <f t="shared" si="11"/>
        <v>46.642791952044718</v>
      </c>
      <c r="AG26" s="54">
        <f t="shared" si="11"/>
        <v>0</v>
      </c>
      <c r="AH26" s="54">
        <f t="shared" si="11"/>
        <v>12.403967775042096</v>
      </c>
      <c r="AI26" s="54">
        <f t="shared" si="11"/>
        <v>162.5370662115271</v>
      </c>
      <c r="AJ26" s="54">
        <f t="shared" si="11"/>
        <v>19.912024541567998</v>
      </c>
      <c r="AK26" s="53">
        <f t="shared" si="11"/>
        <v>0</v>
      </c>
      <c r="AL26" s="53">
        <f t="shared" si="11"/>
        <v>14.011375971201144</v>
      </c>
      <c r="AM26" s="109">
        <f t="shared" si="11"/>
        <v>57.27241616078333</v>
      </c>
      <c r="AN26" s="47">
        <f t="shared" si="11"/>
        <v>53.912868117219489</v>
      </c>
      <c r="AO26" s="47">
        <f t="shared" si="11"/>
        <v>2543.1916241123031</v>
      </c>
      <c r="AP26" s="45">
        <f t="shared" si="11"/>
        <v>0</v>
      </c>
      <c r="AQ26" s="48">
        <f>C26+H26+L26+AA26+AB26+AN26+AO26+AP26</f>
        <v>11740.800484599245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12">C28</f>
        <v>0</v>
      </c>
      <c r="D27" s="53">
        <f t="shared" si="12"/>
        <v>0</v>
      </c>
      <c r="E27" s="54">
        <f t="shared" si="12"/>
        <v>0</v>
      </c>
      <c r="F27" s="55">
        <f t="shared" si="12"/>
        <v>0</v>
      </c>
      <c r="G27" s="55">
        <f t="shared" si="12"/>
        <v>0</v>
      </c>
      <c r="H27" s="56">
        <f t="shared" si="12"/>
        <v>0</v>
      </c>
      <c r="I27" s="53">
        <f t="shared" si="12"/>
        <v>0</v>
      </c>
      <c r="J27" s="250">
        <f t="shared" si="12"/>
        <v>0</v>
      </c>
      <c r="K27" s="54">
        <f t="shared" si="12"/>
        <v>0</v>
      </c>
      <c r="L27" s="56">
        <f t="shared" si="12"/>
        <v>377.67848718811854</v>
      </c>
      <c r="M27" s="54">
        <f t="shared" si="12"/>
        <v>0</v>
      </c>
      <c r="N27" s="54">
        <f t="shared" si="12"/>
        <v>0</v>
      </c>
      <c r="O27" s="54">
        <f t="shared" si="12"/>
        <v>0</v>
      </c>
      <c r="P27" s="54">
        <f t="shared" si="12"/>
        <v>0</v>
      </c>
      <c r="Q27" s="54">
        <f t="shared" si="12"/>
        <v>0</v>
      </c>
      <c r="R27" s="54">
        <f t="shared" si="12"/>
        <v>0</v>
      </c>
      <c r="S27" s="54">
        <f t="shared" si="12"/>
        <v>0</v>
      </c>
      <c r="T27" s="54">
        <f t="shared" si="12"/>
        <v>0</v>
      </c>
      <c r="U27" s="54">
        <f t="shared" si="12"/>
        <v>0</v>
      </c>
      <c r="V27" s="54">
        <f t="shared" si="12"/>
        <v>0</v>
      </c>
      <c r="W27" s="55"/>
      <c r="X27" s="55">
        <f t="shared" ref="X27:AQ27" si="13">X28</f>
        <v>335.39831839717573</v>
      </c>
      <c r="Y27" s="55">
        <f t="shared" si="13"/>
        <v>0.86867144247927663</v>
      </c>
      <c r="Z27" s="54">
        <f t="shared" si="13"/>
        <v>41.411497348463499</v>
      </c>
      <c r="AA27" s="56">
        <f t="shared" si="13"/>
        <v>0</v>
      </c>
      <c r="AB27" s="57">
        <f t="shared" si="13"/>
        <v>0</v>
      </c>
      <c r="AC27" s="58">
        <f t="shared" si="13"/>
        <v>0</v>
      </c>
      <c r="AD27" s="54">
        <f t="shared" si="13"/>
        <v>0</v>
      </c>
      <c r="AE27" s="54">
        <f t="shared" si="13"/>
        <v>0</v>
      </c>
      <c r="AF27" s="54">
        <f t="shared" si="13"/>
        <v>0</v>
      </c>
      <c r="AG27" s="54">
        <f t="shared" si="13"/>
        <v>0</v>
      </c>
      <c r="AH27" s="54">
        <f t="shared" si="13"/>
        <v>0</v>
      </c>
      <c r="AI27" s="54">
        <f t="shared" si="13"/>
        <v>0</v>
      </c>
      <c r="AJ27" s="54">
        <f t="shared" si="13"/>
        <v>0</v>
      </c>
      <c r="AK27" s="53">
        <f t="shared" si="13"/>
        <v>0</v>
      </c>
      <c r="AL27" s="53">
        <f t="shared" si="13"/>
        <v>0</v>
      </c>
      <c r="AM27" s="55">
        <f t="shared" si="13"/>
        <v>0</v>
      </c>
      <c r="AN27" s="56">
        <f t="shared" si="13"/>
        <v>0</v>
      </c>
      <c r="AO27" s="56">
        <f t="shared" si="13"/>
        <v>0</v>
      </c>
      <c r="AP27" s="57">
        <f t="shared" si="13"/>
        <v>0</v>
      </c>
      <c r="AQ27" s="111">
        <f t="shared" si="13"/>
        <v>377.67848718811854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377.67848718811854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335.39831839717573</v>
      </c>
      <c r="Y28" s="98">
        <f>Y26</f>
        <v>0.86867144247927663</v>
      </c>
      <c r="Z28" s="97">
        <f>Z26</f>
        <v>41.411497348463499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>C28+H28+L28+AA28+AB28+AN28+AO28+AP28</f>
        <v>377.67848718811854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14">C30+C45+C56+C58+C65+C70+C71</f>
        <v>275.21666357380616</v>
      </c>
      <c r="D29" s="53">
        <f t="shared" si="14"/>
        <v>171.80346565934207</v>
      </c>
      <c r="E29" s="54">
        <f t="shared" si="14"/>
        <v>91.047445254885133</v>
      </c>
      <c r="F29" s="55">
        <f t="shared" si="14"/>
        <v>0</v>
      </c>
      <c r="G29" s="55">
        <f t="shared" si="14"/>
        <v>12.365752659579005</v>
      </c>
      <c r="H29" s="56">
        <f t="shared" si="14"/>
        <v>180.36988223</v>
      </c>
      <c r="I29" s="53">
        <f t="shared" si="14"/>
        <v>0</v>
      </c>
      <c r="J29" s="251">
        <f t="shared" si="14"/>
        <v>127.70399999999999</v>
      </c>
      <c r="K29" s="53">
        <f t="shared" si="14"/>
        <v>52.665882230000001</v>
      </c>
      <c r="L29" s="56">
        <f t="shared" si="14"/>
        <v>5975.5133953693839</v>
      </c>
      <c r="M29" s="54">
        <f t="shared" si="14"/>
        <v>0</v>
      </c>
      <c r="N29" s="54">
        <f t="shared" si="14"/>
        <v>0</v>
      </c>
      <c r="O29" s="54">
        <f t="shared" si="14"/>
        <v>0</v>
      </c>
      <c r="P29" s="54">
        <f t="shared" si="14"/>
        <v>612.74491157777788</v>
      </c>
      <c r="Q29" s="54">
        <f t="shared" si="14"/>
        <v>943.81500350592023</v>
      </c>
      <c r="R29" s="54">
        <f t="shared" si="14"/>
        <v>445.76882293992003</v>
      </c>
      <c r="S29" s="54">
        <f t="shared" si="14"/>
        <v>21.575486332510842</v>
      </c>
      <c r="T29" s="54">
        <f t="shared" si="14"/>
        <v>178.08896330005223</v>
      </c>
      <c r="U29" s="54">
        <f t="shared" si="14"/>
        <v>3622.7103030695257</v>
      </c>
      <c r="V29" s="54">
        <f t="shared" si="14"/>
        <v>150.80990464367727</v>
      </c>
      <c r="W29" s="55">
        <f t="shared" si="14"/>
        <v>0</v>
      </c>
      <c r="X29" s="55">
        <f t="shared" si="14"/>
        <v>0</v>
      </c>
      <c r="Y29" s="55">
        <f t="shared" si="14"/>
        <v>0</v>
      </c>
      <c r="Z29" s="53">
        <f t="shared" si="14"/>
        <v>0</v>
      </c>
      <c r="AA29" s="47">
        <f t="shared" si="14"/>
        <v>1947.3902190518302</v>
      </c>
      <c r="AB29" s="57">
        <f t="shared" si="14"/>
        <v>486.06240849101545</v>
      </c>
      <c r="AC29" s="58">
        <f t="shared" si="14"/>
        <v>0</v>
      </c>
      <c r="AD29" s="54">
        <f t="shared" si="14"/>
        <v>0</v>
      </c>
      <c r="AE29" s="54">
        <f t="shared" si="14"/>
        <v>174.89441008584103</v>
      </c>
      <c r="AF29" s="54">
        <f t="shared" si="14"/>
        <v>46.642791952044703</v>
      </c>
      <c r="AG29" s="54">
        <f t="shared" si="14"/>
        <v>0</v>
      </c>
      <c r="AH29" s="54">
        <f t="shared" si="14"/>
        <v>12.403967775042096</v>
      </c>
      <c r="AI29" s="54">
        <f t="shared" si="14"/>
        <v>160.51401357239109</v>
      </c>
      <c r="AJ29" s="54">
        <f t="shared" si="14"/>
        <v>20.323432973711999</v>
      </c>
      <c r="AK29" s="57">
        <f t="shared" si="14"/>
        <v>0</v>
      </c>
      <c r="AL29" s="57">
        <f t="shared" si="14"/>
        <v>14.011375971201142</v>
      </c>
      <c r="AM29" s="57">
        <f t="shared" si="14"/>
        <v>57.272416160783322</v>
      </c>
      <c r="AN29" s="57">
        <f t="shared" si="14"/>
        <v>53.912868117219482</v>
      </c>
      <c r="AO29" s="56">
        <f t="shared" si="14"/>
        <v>2573.0741109349201</v>
      </c>
      <c r="AP29" s="57">
        <f t="shared" si="14"/>
        <v>0</v>
      </c>
      <c r="AQ29" s="48">
        <f t="shared" si="14"/>
        <v>11491.539547768176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89.376412526600021</v>
      </c>
      <c r="D30" s="120">
        <v>89.376412526600021</v>
      </c>
      <c r="E30" s="120">
        <v>0</v>
      </c>
      <c r="F30" s="121"/>
      <c r="G30" s="121"/>
      <c r="H30" s="122">
        <f>SUM(H31:H44)</f>
        <v>0</v>
      </c>
      <c r="I30" s="119">
        <f t="shared" ref="I30:K30" si="15">SUM(I31:I44)</f>
        <v>0</v>
      </c>
      <c r="J30" s="120">
        <f t="shared" si="15"/>
        <v>0</v>
      </c>
      <c r="K30" s="120">
        <f t="shared" si="15"/>
        <v>0</v>
      </c>
      <c r="L30" s="122">
        <f>SUM(L31:L44)</f>
        <v>341.19426044717272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379">
        <v>5.1689014177365742</v>
      </c>
      <c r="R30" s="120">
        <f>SUM(R31:R44)</f>
        <v>0</v>
      </c>
      <c r="S30" s="379">
        <v>21.366183209552975</v>
      </c>
      <c r="T30" s="379">
        <v>69.513565511831843</v>
      </c>
      <c r="U30" s="379">
        <v>101.19401774194023</v>
      </c>
      <c r="V30" s="120">
        <v>143.95159256611112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380">
        <v>985.92897372240986</v>
      </c>
      <c r="AB30" s="123">
        <f t="shared" ref="AB30:AN30" si="16">SUM(AB31:AB44)</f>
        <v>179.79353244653768</v>
      </c>
      <c r="AC30" s="176">
        <f t="shared" si="16"/>
        <v>0</v>
      </c>
      <c r="AD30" s="120">
        <f t="shared" si="16"/>
        <v>0</v>
      </c>
      <c r="AE30" s="120">
        <f t="shared" si="16"/>
        <v>126.89294441880031</v>
      </c>
      <c r="AF30" s="120">
        <f t="shared" ref="AF30" si="17">SUM(AF31:AF44)</f>
        <v>46.642791952044703</v>
      </c>
      <c r="AG30" s="120">
        <f t="shared" si="16"/>
        <v>0</v>
      </c>
      <c r="AH30" s="120">
        <f t="shared" si="16"/>
        <v>6.2577960756926894</v>
      </c>
      <c r="AI30" s="120">
        <f t="shared" si="16"/>
        <v>0</v>
      </c>
      <c r="AJ30" s="120">
        <f t="shared" ref="AJ30" si="18">SUM(AJ31:AJ44)</f>
        <v>0</v>
      </c>
      <c r="AK30" s="120">
        <f t="shared" si="16"/>
        <v>0</v>
      </c>
      <c r="AL30" s="120">
        <f t="shared" ref="AL30" si="19">SUM(AL31:AL44)</f>
        <v>0</v>
      </c>
      <c r="AM30" s="228">
        <f t="shared" si="16"/>
        <v>0</v>
      </c>
      <c r="AN30" s="119">
        <f t="shared" si="16"/>
        <v>53.912868117219482</v>
      </c>
      <c r="AO30" s="380">
        <v>584.1101027620864</v>
      </c>
      <c r="AP30" s="123">
        <f>SUM(AP31:AP44)</f>
        <v>0</v>
      </c>
      <c r="AQ30" s="59">
        <f t="shared" ref="AQ30:AQ72" si="20">C30+H30+L30+AA30+AB30+AN30+AO30+AP30</f>
        <v>2234.3161500220258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21">SUM(D31:G31)</f>
        <v>0</v>
      </c>
      <c r="D31" s="68">
        <v>0</v>
      </c>
      <c r="E31" s="223"/>
      <c r="F31" s="223"/>
      <c r="G31" s="351"/>
      <c r="H31" s="129">
        <f t="shared" ref="H31:H43" si="22">SUM(I31:K31)</f>
        <v>0</v>
      </c>
      <c r="I31" s="126"/>
      <c r="J31" s="254"/>
      <c r="K31" s="127"/>
      <c r="L31" s="129">
        <f t="shared" ref="L31:L43" si="23">SUM(M31:Z31)</f>
        <v>10.931579587203958</v>
      </c>
      <c r="M31" s="127"/>
      <c r="N31" s="127"/>
      <c r="O31" s="127"/>
      <c r="P31" s="128"/>
      <c r="Q31" s="353">
        <v>0.17299999999999999</v>
      </c>
      <c r="R31" s="223"/>
      <c r="S31" s="353">
        <v>0</v>
      </c>
      <c r="T31" s="353">
        <v>0.89357958720395769</v>
      </c>
      <c r="U31" s="353">
        <v>9.8650000000000002</v>
      </c>
      <c r="V31" s="69">
        <v>0</v>
      </c>
      <c r="W31" s="223"/>
      <c r="X31" s="126"/>
      <c r="Y31" s="128"/>
      <c r="Z31" s="127"/>
      <c r="AA31" s="356">
        <v>0</v>
      </c>
      <c r="AB31" s="131">
        <f t="shared" ref="AB31:AB43" si="24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356">
        <v>23.415995161673816</v>
      </c>
      <c r="AP31" s="131"/>
      <c r="AQ31" s="71">
        <f t="shared" si="20"/>
        <v>34.347574748877776</v>
      </c>
    </row>
    <row r="32" spans="1:45" ht="12.75" customHeight="1">
      <c r="A32" s="166" t="s">
        <v>110</v>
      </c>
      <c r="B32" s="206" t="s">
        <v>122</v>
      </c>
      <c r="C32" s="19">
        <f t="shared" si="21"/>
        <v>0</v>
      </c>
      <c r="D32" s="27">
        <v>0</v>
      </c>
      <c r="E32" s="212"/>
      <c r="F32" s="212"/>
      <c r="G32" s="350"/>
      <c r="H32" s="23">
        <f t="shared" si="22"/>
        <v>0</v>
      </c>
      <c r="I32" s="24">
        <v>0</v>
      </c>
      <c r="J32" s="249"/>
      <c r="K32" s="25"/>
      <c r="L32" s="23">
        <f t="shared" si="23"/>
        <v>69.288737776186437</v>
      </c>
      <c r="M32" s="25"/>
      <c r="N32" s="25"/>
      <c r="O32" s="25"/>
      <c r="P32" s="128"/>
      <c r="Q32" s="354">
        <v>1.1860000000000002</v>
      </c>
      <c r="R32" s="212"/>
      <c r="S32" s="354">
        <v>16.447259565618001</v>
      </c>
      <c r="T32" s="354">
        <v>41.161478210568433</v>
      </c>
      <c r="U32" s="354">
        <v>10.494</v>
      </c>
      <c r="V32" s="212">
        <v>0</v>
      </c>
      <c r="W32" s="212"/>
      <c r="X32" s="24"/>
      <c r="Y32" s="22"/>
      <c r="Z32" s="25"/>
      <c r="AA32" s="357">
        <v>308.3960103561426</v>
      </c>
      <c r="AB32" s="26">
        <f t="shared" si="24"/>
        <v>12.04579577875727</v>
      </c>
      <c r="AC32" s="27"/>
      <c r="AD32" s="25"/>
      <c r="AE32" s="25">
        <v>5.78799970306458</v>
      </c>
      <c r="AF32" s="25"/>
      <c r="AG32" s="127"/>
      <c r="AH32" s="127">
        <v>6.2577960756926894</v>
      </c>
      <c r="AI32" s="127"/>
      <c r="AJ32" s="127"/>
      <c r="AK32" s="24"/>
      <c r="AL32" s="22"/>
      <c r="AM32" s="25"/>
      <c r="AN32" s="28"/>
      <c r="AO32" s="357">
        <v>104.02006501713495</v>
      </c>
      <c r="AP32" s="26"/>
      <c r="AQ32" s="29">
        <f t="shared" si="20"/>
        <v>493.75060892822125</v>
      </c>
    </row>
    <row r="33" spans="1:45" ht="12.75" customHeight="1">
      <c r="A33" s="166" t="s">
        <v>16</v>
      </c>
      <c r="B33" s="133" t="s">
        <v>14</v>
      </c>
      <c r="C33" s="19">
        <f t="shared" si="21"/>
        <v>0</v>
      </c>
      <c r="D33" s="27">
        <v>0</v>
      </c>
      <c r="E33" s="212"/>
      <c r="F33" s="212"/>
      <c r="G33" s="350"/>
      <c r="H33" s="23">
        <f t="shared" si="22"/>
        <v>0</v>
      </c>
      <c r="I33" s="24"/>
      <c r="J33" s="249"/>
      <c r="K33" s="25"/>
      <c r="L33" s="23">
        <f t="shared" si="23"/>
        <v>5.6447733908026549</v>
      </c>
      <c r="M33" s="25"/>
      <c r="N33" s="25"/>
      <c r="O33" s="25"/>
      <c r="P33" s="128"/>
      <c r="Q33" s="354">
        <v>4.9000000000000002E-2</v>
      </c>
      <c r="R33" s="212"/>
      <c r="S33" s="354">
        <v>0</v>
      </c>
      <c r="T33" s="354">
        <v>5.2977733908026545</v>
      </c>
      <c r="U33" s="354">
        <v>0.29799999999999999</v>
      </c>
      <c r="V33" s="212">
        <v>0</v>
      </c>
      <c r="W33" s="212"/>
      <c r="X33" s="24"/>
      <c r="Y33" s="22"/>
      <c r="Z33" s="25"/>
      <c r="AA33" s="357">
        <v>1.4819607058718016</v>
      </c>
      <c r="AB33" s="26">
        <f t="shared" si="24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357">
        <v>3.6437279861182308</v>
      </c>
      <c r="AP33" s="26"/>
      <c r="AQ33" s="29">
        <f t="shared" si="20"/>
        <v>10.770462082792687</v>
      </c>
    </row>
    <row r="34" spans="1:45" ht="12.75" customHeight="1">
      <c r="A34" s="166" t="s">
        <v>18</v>
      </c>
      <c r="B34" s="133" t="s">
        <v>123</v>
      </c>
      <c r="C34" s="19">
        <f t="shared" si="21"/>
        <v>0</v>
      </c>
      <c r="D34" s="27">
        <v>0</v>
      </c>
      <c r="E34" s="212"/>
      <c r="F34" s="212"/>
      <c r="G34" s="350"/>
      <c r="H34" s="23">
        <f t="shared" si="22"/>
        <v>0</v>
      </c>
      <c r="I34" s="24"/>
      <c r="J34" s="249"/>
      <c r="K34" s="25"/>
      <c r="L34" s="23">
        <f t="shared" si="23"/>
        <v>2.4677021239150516</v>
      </c>
      <c r="M34" s="25"/>
      <c r="N34" s="25"/>
      <c r="O34" s="25"/>
      <c r="P34" s="128"/>
      <c r="Q34" s="354">
        <v>0.10299999999999999</v>
      </c>
      <c r="R34" s="212"/>
      <c r="S34" s="354">
        <v>0</v>
      </c>
      <c r="T34" s="354">
        <v>0.65770212391505167</v>
      </c>
      <c r="U34" s="354">
        <v>1.7070000000000001</v>
      </c>
      <c r="V34" s="212">
        <v>0</v>
      </c>
      <c r="W34" s="212"/>
      <c r="X34" s="24"/>
      <c r="Y34" s="22"/>
      <c r="Z34" s="25"/>
      <c r="AA34" s="357">
        <v>5.8977186842007701</v>
      </c>
      <c r="AB34" s="26">
        <f t="shared" si="24"/>
        <v>118.33124747868028</v>
      </c>
      <c r="AC34" s="27"/>
      <c r="AD34" s="25"/>
      <c r="AE34" s="25">
        <v>118.33124747868028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357">
        <v>29.588659208828759</v>
      </c>
      <c r="AP34" s="26"/>
      <c r="AQ34" s="29">
        <f t="shared" si="20"/>
        <v>156.28532749562487</v>
      </c>
    </row>
    <row r="35" spans="1:45" ht="12.75" customHeight="1">
      <c r="A35" s="166" t="s">
        <v>20</v>
      </c>
      <c r="B35" s="133" t="s">
        <v>124</v>
      </c>
      <c r="C35" s="19">
        <f t="shared" si="21"/>
        <v>0</v>
      </c>
      <c r="D35" s="27">
        <v>0</v>
      </c>
      <c r="E35" s="212"/>
      <c r="F35" s="212"/>
      <c r="G35" s="350"/>
      <c r="H35" s="23">
        <f t="shared" si="22"/>
        <v>0</v>
      </c>
      <c r="I35" s="24"/>
      <c r="J35" s="249"/>
      <c r="K35" s="25"/>
      <c r="L35" s="23">
        <f t="shared" si="23"/>
        <v>0.93951186166166356</v>
      </c>
      <c r="M35" s="25"/>
      <c r="N35" s="25"/>
      <c r="O35" s="25"/>
      <c r="P35" s="128"/>
      <c r="Q35" s="354">
        <v>2.5999999999999999E-2</v>
      </c>
      <c r="R35" s="212"/>
      <c r="S35" s="354">
        <v>0</v>
      </c>
      <c r="T35" s="354">
        <v>0.34951186166166359</v>
      </c>
      <c r="U35" s="354">
        <v>0.56399999999999995</v>
      </c>
      <c r="V35" s="212">
        <v>0</v>
      </c>
      <c r="W35" s="212"/>
      <c r="X35" s="24"/>
      <c r="Y35" s="22"/>
      <c r="Z35" s="25"/>
      <c r="AA35" s="357">
        <v>6.964554056003375</v>
      </c>
      <c r="AB35" s="26">
        <f t="shared" si="24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357">
        <v>7.6672792075385399</v>
      </c>
      <c r="AP35" s="26"/>
      <c r="AQ35" s="29">
        <f t="shared" si="20"/>
        <v>15.571345125203578</v>
      </c>
    </row>
    <row r="36" spans="1:45" ht="12.75" customHeight="1">
      <c r="A36" s="166" t="s">
        <v>22</v>
      </c>
      <c r="B36" s="133" t="s">
        <v>125</v>
      </c>
      <c r="C36" s="19">
        <f t="shared" si="21"/>
        <v>0</v>
      </c>
      <c r="D36" s="132">
        <v>0</v>
      </c>
      <c r="E36" s="212"/>
      <c r="F36" s="212"/>
      <c r="G36" s="350"/>
      <c r="H36" s="23">
        <f t="shared" si="22"/>
        <v>0</v>
      </c>
      <c r="I36" s="24"/>
      <c r="J36" s="249"/>
      <c r="K36" s="25"/>
      <c r="L36" s="23">
        <f t="shared" si="23"/>
        <v>14.544567978523295</v>
      </c>
      <c r="M36" s="25"/>
      <c r="N36" s="25"/>
      <c r="O36" s="25"/>
      <c r="P36" s="128"/>
      <c r="Q36" s="355">
        <v>0.15</v>
      </c>
      <c r="R36" s="212"/>
      <c r="S36" s="355">
        <v>1.1441721186</v>
      </c>
      <c r="T36" s="355">
        <v>1.9679411718191206</v>
      </c>
      <c r="U36" s="355">
        <v>4.4420000000000002</v>
      </c>
      <c r="V36" s="223">
        <v>6.8404546881041739</v>
      </c>
      <c r="W36" s="212"/>
      <c r="X36" s="24"/>
      <c r="Y36" s="22"/>
      <c r="Z36" s="25"/>
      <c r="AA36" s="358">
        <v>129.75495419814879</v>
      </c>
      <c r="AB36" s="26">
        <f t="shared" si="24"/>
        <v>7.3871859609803137E-2</v>
      </c>
      <c r="AC36" s="27"/>
      <c r="AD36" s="25"/>
      <c r="AE36" s="25">
        <v>7.3871859609803137E-2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358">
        <v>83.661968783740576</v>
      </c>
      <c r="AP36" s="26"/>
      <c r="AQ36" s="29">
        <f t="shared" si="20"/>
        <v>228.03536282002247</v>
      </c>
    </row>
    <row r="37" spans="1:45" ht="12.75" customHeight="1">
      <c r="A37" s="166" t="s">
        <v>24</v>
      </c>
      <c r="B37" s="133" t="s">
        <v>126</v>
      </c>
      <c r="C37" s="19">
        <f t="shared" si="21"/>
        <v>0</v>
      </c>
      <c r="D37" s="27">
        <v>0</v>
      </c>
      <c r="E37" s="212"/>
      <c r="F37" s="212"/>
      <c r="G37" s="350"/>
      <c r="H37" s="23">
        <f t="shared" si="22"/>
        <v>0</v>
      </c>
      <c r="I37" s="24"/>
      <c r="J37" s="249"/>
      <c r="K37" s="25"/>
      <c r="L37" s="23">
        <f t="shared" si="23"/>
        <v>2.9104449025390045</v>
      </c>
      <c r="M37" s="25"/>
      <c r="N37" s="25"/>
      <c r="O37" s="25"/>
      <c r="P37" s="128"/>
      <c r="Q37" s="354">
        <v>0.28100000000000003</v>
      </c>
      <c r="R37" s="212"/>
      <c r="S37" s="354">
        <v>0</v>
      </c>
      <c r="T37" s="354">
        <v>2.1504449025390042</v>
      </c>
      <c r="U37" s="354">
        <v>0.47899999999999993</v>
      </c>
      <c r="V37" s="212">
        <v>0</v>
      </c>
      <c r="W37" s="212"/>
      <c r="X37" s="24"/>
      <c r="Y37" s="22"/>
      <c r="Z37" s="25"/>
      <c r="AA37" s="357">
        <v>6.9682277315261123</v>
      </c>
      <c r="AB37" s="26">
        <f t="shared" si="24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357">
        <v>21.527608455087218</v>
      </c>
      <c r="AP37" s="26"/>
      <c r="AQ37" s="29">
        <f t="shared" si="20"/>
        <v>31.406281089152337</v>
      </c>
    </row>
    <row r="38" spans="1:45" ht="12.75" customHeight="1">
      <c r="A38" s="166" t="s">
        <v>26</v>
      </c>
      <c r="B38" s="133" t="s">
        <v>127</v>
      </c>
      <c r="C38" s="19">
        <f t="shared" si="21"/>
        <v>89.376412526600021</v>
      </c>
      <c r="D38" s="27">
        <v>89.376412526600021</v>
      </c>
      <c r="E38" s="212"/>
      <c r="F38" s="212"/>
      <c r="G38" s="350"/>
      <c r="H38" s="23">
        <f t="shared" si="22"/>
        <v>0</v>
      </c>
      <c r="I38" s="24"/>
      <c r="J38" s="249"/>
      <c r="K38" s="25"/>
      <c r="L38" s="23">
        <f t="shared" si="23"/>
        <v>167.48561664331709</v>
      </c>
      <c r="M38" s="25"/>
      <c r="N38" s="25"/>
      <c r="O38" s="25"/>
      <c r="P38" s="128"/>
      <c r="Q38" s="354">
        <v>1.504</v>
      </c>
      <c r="R38" s="212"/>
      <c r="S38" s="354">
        <v>0</v>
      </c>
      <c r="T38" s="354">
        <v>2.4224787653101516</v>
      </c>
      <c r="U38" s="354">
        <v>26.448</v>
      </c>
      <c r="V38" s="212">
        <v>137.11113787800693</v>
      </c>
      <c r="W38" s="212"/>
      <c r="X38" s="24"/>
      <c r="Y38" s="22"/>
      <c r="Z38" s="25"/>
      <c r="AA38" s="357">
        <v>24.659914313919327</v>
      </c>
      <c r="AB38" s="26">
        <f t="shared" si="24"/>
        <v>49.342617329490345</v>
      </c>
      <c r="AC38" s="27"/>
      <c r="AD38" s="25"/>
      <c r="AE38" s="25">
        <v>2.6998253774456393</v>
      </c>
      <c r="AF38" s="25">
        <v>46.642791952044703</v>
      </c>
      <c r="AG38" s="127"/>
      <c r="AH38" s="127"/>
      <c r="AI38" s="127"/>
      <c r="AJ38" s="127"/>
      <c r="AK38" s="24"/>
      <c r="AL38" s="22"/>
      <c r="AM38" s="25"/>
      <c r="AN38" s="28">
        <v>53.912868117219482</v>
      </c>
      <c r="AO38" s="357">
        <v>67.303818937934153</v>
      </c>
      <c r="AP38" s="26"/>
      <c r="AQ38" s="29">
        <f t="shared" si="20"/>
        <v>452.08124786848043</v>
      </c>
    </row>
    <row r="39" spans="1:45" ht="12.75" customHeight="1">
      <c r="A39" s="166" t="s">
        <v>28</v>
      </c>
      <c r="B39" s="133" t="s">
        <v>128</v>
      </c>
      <c r="C39" s="19">
        <f t="shared" si="21"/>
        <v>0</v>
      </c>
      <c r="D39" s="27">
        <v>0</v>
      </c>
      <c r="E39" s="212"/>
      <c r="F39" s="212"/>
      <c r="G39" s="350"/>
      <c r="H39" s="23">
        <f t="shared" si="22"/>
        <v>0</v>
      </c>
      <c r="I39" s="24"/>
      <c r="J39" s="249"/>
      <c r="K39" s="25"/>
      <c r="L39" s="23">
        <f t="shared" si="23"/>
        <v>3.9453771616275182</v>
      </c>
      <c r="M39" s="25"/>
      <c r="N39" s="25"/>
      <c r="O39" s="25"/>
      <c r="P39" s="128"/>
      <c r="Q39" s="354">
        <v>0.26300000000000001</v>
      </c>
      <c r="R39" s="212"/>
      <c r="S39" s="354">
        <v>0.74378131254000013</v>
      </c>
      <c r="T39" s="354">
        <v>1.2275958490875178</v>
      </c>
      <c r="U39" s="354">
        <v>1.7110000000000001</v>
      </c>
      <c r="V39" s="212">
        <v>0</v>
      </c>
      <c r="W39" s="212"/>
      <c r="X39" s="24"/>
      <c r="Y39" s="22"/>
      <c r="Z39" s="25"/>
      <c r="AA39" s="357">
        <v>424.86351314486501</v>
      </c>
      <c r="AB39" s="26">
        <f t="shared" si="24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357">
        <v>60.661204108117332</v>
      </c>
      <c r="AP39" s="26"/>
      <c r="AQ39" s="29">
        <f t="shared" si="20"/>
        <v>489.47009441460983</v>
      </c>
    </row>
    <row r="40" spans="1:45" ht="12.75" customHeight="1">
      <c r="A40" s="166" t="s">
        <v>30</v>
      </c>
      <c r="B40" s="133" t="s">
        <v>129</v>
      </c>
      <c r="C40" s="19">
        <f t="shared" si="21"/>
        <v>0</v>
      </c>
      <c r="D40" s="27">
        <v>0</v>
      </c>
      <c r="E40" s="212"/>
      <c r="F40" s="212"/>
      <c r="G40" s="350"/>
      <c r="H40" s="23">
        <f t="shared" si="22"/>
        <v>0</v>
      </c>
      <c r="I40" s="24"/>
      <c r="J40" s="249"/>
      <c r="K40" s="25"/>
      <c r="L40" s="23">
        <f t="shared" si="23"/>
        <v>2.7158362359956132</v>
      </c>
      <c r="M40" s="25"/>
      <c r="N40" s="25"/>
      <c r="O40" s="25"/>
      <c r="P40" s="128"/>
      <c r="Q40" s="354">
        <v>6.9000000000000006E-2</v>
      </c>
      <c r="R40" s="212"/>
      <c r="S40" s="354">
        <v>0</v>
      </c>
      <c r="T40" s="354">
        <v>2.1418362359956133</v>
      </c>
      <c r="U40" s="354">
        <v>0.505</v>
      </c>
      <c r="V40" s="212">
        <v>0</v>
      </c>
      <c r="W40" s="212"/>
      <c r="X40" s="24"/>
      <c r="Y40" s="22"/>
      <c r="Z40" s="25"/>
      <c r="AA40" s="357">
        <v>13.11796055658659</v>
      </c>
      <c r="AB40" s="26">
        <f t="shared" si="24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357">
        <v>17.213288598732269</v>
      </c>
      <c r="AP40" s="26"/>
      <c r="AQ40" s="29">
        <f t="shared" si="20"/>
        <v>33.047085391314475</v>
      </c>
    </row>
    <row r="41" spans="1:45" ht="12.75" customHeight="1">
      <c r="A41" s="166" t="s">
        <v>32</v>
      </c>
      <c r="B41" s="133" t="s">
        <v>130</v>
      </c>
      <c r="C41" s="19">
        <f t="shared" si="21"/>
        <v>0</v>
      </c>
      <c r="D41" s="132">
        <v>0</v>
      </c>
      <c r="E41" s="212"/>
      <c r="F41" s="212"/>
      <c r="G41" s="350"/>
      <c r="H41" s="23">
        <f t="shared" si="22"/>
        <v>0</v>
      </c>
      <c r="I41" s="24"/>
      <c r="J41" s="249"/>
      <c r="K41" s="25"/>
      <c r="L41" s="23">
        <f t="shared" si="23"/>
        <v>2.967583701133659</v>
      </c>
      <c r="M41" s="25"/>
      <c r="N41" s="25"/>
      <c r="O41" s="25"/>
      <c r="P41" s="128"/>
      <c r="Q41" s="355">
        <v>0.32600000000000001</v>
      </c>
      <c r="R41" s="212"/>
      <c r="S41" s="355">
        <v>0</v>
      </c>
      <c r="T41" s="355">
        <v>2.2485837011336587</v>
      </c>
      <c r="U41" s="355">
        <v>0.39300000000000002</v>
      </c>
      <c r="V41" s="223">
        <v>0</v>
      </c>
      <c r="W41" s="212"/>
      <c r="X41" s="24"/>
      <c r="Y41" s="22"/>
      <c r="Z41" s="25"/>
      <c r="AA41" s="358">
        <v>18.644638012990995</v>
      </c>
      <c r="AB41" s="26">
        <f t="shared" si="24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358">
        <v>104.18637180095365</v>
      </c>
      <c r="AP41" s="26"/>
      <c r="AQ41" s="29">
        <f t="shared" si="20"/>
        <v>125.79859351507831</v>
      </c>
    </row>
    <row r="42" spans="1:45" ht="12.75" customHeight="1">
      <c r="A42" s="166" t="s">
        <v>34</v>
      </c>
      <c r="B42" s="133" t="s">
        <v>131</v>
      </c>
      <c r="C42" s="19">
        <f t="shared" si="21"/>
        <v>0</v>
      </c>
      <c r="D42" s="27">
        <v>0</v>
      </c>
      <c r="E42" s="212"/>
      <c r="F42" s="212"/>
      <c r="G42" s="350"/>
      <c r="H42" s="23">
        <f t="shared" si="22"/>
        <v>0</v>
      </c>
      <c r="I42" s="24"/>
      <c r="J42" s="249"/>
      <c r="K42" s="25"/>
      <c r="L42" s="23">
        <f t="shared" si="23"/>
        <v>1.2164313186634967</v>
      </c>
      <c r="M42" s="25"/>
      <c r="N42" s="25"/>
      <c r="O42" s="25"/>
      <c r="P42" s="128"/>
      <c r="Q42" s="354">
        <v>1.4E-2</v>
      </c>
      <c r="R42" s="212"/>
      <c r="S42" s="354">
        <v>0</v>
      </c>
      <c r="T42" s="354">
        <v>1.0244313186634968</v>
      </c>
      <c r="U42" s="354">
        <v>0.17799999999999999</v>
      </c>
      <c r="V42" s="212">
        <v>0</v>
      </c>
      <c r="W42" s="212"/>
      <c r="X42" s="24"/>
      <c r="Y42" s="22"/>
      <c r="Z42" s="25"/>
      <c r="AA42" s="357">
        <v>1.19394454488928</v>
      </c>
      <c r="AB42" s="26">
        <f t="shared" si="24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357">
        <v>2.5793645696785128</v>
      </c>
      <c r="AP42" s="26"/>
      <c r="AQ42" s="29">
        <f t="shared" si="20"/>
        <v>4.9897404332312902</v>
      </c>
    </row>
    <row r="43" spans="1:45" ht="12.75" customHeight="1">
      <c r="A43" s="166" t="s">
        <v>36</v>
      </c>
      <c r="B43" s="133" t="s">
        <v>141</v>
      </c>
      <c r="C43" s="19">
        <f t="shared" si="21"/>
        <v>0</v>
      </c>
      <c r="D43" s="27">
        <v>0</v>
      </c>
      <c r="E43" s="212"/>
      <c r="F43" s="212"/>
      <c r="G43" s="350"/>
      <c r="H43" s="23">
        <f t="shared" si="22"/>
        <v>0</v>
      </c>
      <c r="I43" s="24"/>
      <c r="J43" s="249"/>
      <c r="K43" s="25">
        <v>0</v>
      </c>
      <c r="L43" s="23">
        <f t="shared" si="23"/>
        <v>11.89784997534281</v>
      </c>
      <c r="M43" s="25"/>
      <c r="N43" s="25"/>
      <c r="O43" s="25"/>
      <c r="P43" s="22"/>
      <c r="Q43" s="354">
        <v>0.17299999999999999</v>
      </c>
      <c r="R43" s="212"/>
      <c r="S43" s="354">
        <v>3.0309702127950002</v>
      </c>
      <c r="T43" s="354">
        <v>7.2708797625478105</v>
      </c>
      <c r="U43" s="354">
        <v>1.423</v>
      </c>
      <c r="V43" s="212">
        <v>0</v>
      </c>
      <c r="W43" s="212"/>
      <c r="X43" s="24"/>
      <c r="Y43" s="22"/>
      <c r="Z43" s="25"/>
      <c r="AA43" s="357">
        <v>40.388388696962295</v>
      </c>
      <c r="AB43" s="26">
        <f t="shared" si="24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357">
        <v>48.726814711888501</v>
      </c>
      <c r="AP43" s="26"/>
      <c r="AQ43" s="29">
        <f t="shared" si="20"/>
        <v>101.0130533841936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44.238247790260523</v>
      </c>
      <c r="M44" s="76"/>
      <c r="N44" s="76"/>
      <c r="O44" s="76"/>
      <c r="P44" s="77"/>
      <c r="Q44" s="213">
        <v>0.85190141773657324</v>
      </c>
      <c r="R44" s="213"/>
      <c r="S44" s="213">
        <v>0</v>
      </c>
      <c r="T44" s="213">
        <v>0.69932863058370465</v>
      </c>
      <c r="U44" s="213">
        <v>42.687017741940245</v>
      </c>
      <c r="V44" s="213">
        <v>0</v>
      </c>
      <c r="W44" s="213"/>
      <c r="X44" s="75"/>
      <c r="Y44" s="77"/>
      <c r="Z44" s="76"/>
      <c r="AA44" s="81">
        <v>3.5971887203030901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9.9139362146597456</v>
      </c>
      <c r="AP44" s="79"/>
      <c r="AQ44" s="82">
        <f>C44+H44+L44+AA44+AB44+AN44+AO44+AP44</f>
        <v>57.749372725223353</v>
      </c>
    </row>
    <row r="45" spans="1:45" s="49" customFormat="1" ht="12.75" customHeight="1">
      <c r="A45" s="83" t="s">
        <v>37</v>
      </c>
      <c r="B45" s="1"/>
      <c r="C45" s="306">
        <f t="shared" ref="C45:AP45" si="25">SUM(C46:C55)</f>
        <v>0</v>
      </c>
      <c r="D45" s="307">
        <f t="shared" si="25"/>
        <v>0</v>
      </c>
      <c r="E45" s="307">
        <f t="shared" si="25"/>
        <v>0</v>
      </c>
      <c r="F45" s="308">
        <f t="shared" si="25"/>
        <v>0</v>
      </c>
      <c r="G45" s="308">
        <f t="shared" si="25"/>
        <v>0</v>
      </c>
      <c r="H45" s="309">
        <f t="shared" si="25"/>
        <v>0</v>
      </c>
      <c r="I45" s="310">
        <f t="shared" si="25"/>
        <v>0</v>
      </c>
      <c r="J45" s="315">
        <f t="shared" si="25"/>
        <v>0</v>
      </c>
      <c r="K45" s="307">
        <f t="shared" si="25"/>
        <v>0</v>
      </c>
      <c r="L45" s="309">
        <f t="shared" si="25"/>
        <v>3981.0229870168564</v>
      </c>
      <c r="M45" s="307">
        <f t="shared" si="25"/>
        <v>0</v>
      </c>
      <c r="N45" s="307">
        <f t="shared" ref="N45" si="26">SUM(N46:N55)</f>
        <v>0</v>
      </c>
      <c r="O45" s="307">
        <f t="shared" si="25"/>
        <v>0</v>
      </c>
      <c r="P45" s="307">
        <f t="shared" si="25"/>
        <v>612.74491157777788</v>
      </c>
      <c r="Q45" s="307">
        <f t="shared" si="25"/>
        <v>0</v>
      </c>
      <c r="R45" s="307">
        <f t="shared" si="25"/>
        <v>445.76882293992003</v>
      </c>
      <c r="S45" s="307">
        <f t="shared" si="25"/>
        <v>0</v>
      </c>
      <c r="T45" s="307">
        <f t="shared" si="25"/>
        <v>1.1651176501305485</v>
      </c>
      <c r="U45" s="307">
        <f>SUM(U46:U55)</f>
        <v>2921.3441348490278</v>
      </c>
      <c r="V45" s="307">
        <f t="shared" si="25"/>
        <v>0</v>
      </c>
      <c r="W45" s="308">
        <f t="shared" si="25"/>
        <v>0</v>
      </c>
      <c r="X45" s="308">
        <f t="shared" si="25"/>
        <v>0</v>
      </c>
      <c r="Y45" s="308">
        <f t="shared" si="25"/>
        <v>0</v>
      </c>
      <c r="Z45" s="307">
        <f t="shared" si="25"/>
        <v>0</v>
      </c>
      <c r="AA45" s="309">
        <f t="shared" si="25"/>
        <v>16.679762707720784</v>
      </c>
      <c r="AB45" s="311">
        <f t="shared" si="25"/>
        <v>180.83744654610314</v>
      </c>
      <c r="AC45" s="312">
        <f t="shared" si="25"/>
        <v>0</v>
      </c>
      <c r="AD45" s="307">
        <f t="shared" si="25"/>
        <v>0</v>
      </c>
      <c r="AE45" s="307">
        <f t="shared" si="25"/>
        <v>0</v>
      </c>
      <c r="AF45" s="307">
        <f t="shared" ref="AF45" si="27">SUM(AF46:AF55)</f>
        <v>0</v>
      </c>
      <c r="AG45" s="307">
        <f t="shared" si="25"/>
        <v>0</v>
      </c>
      <c r="AH45" s="307">
        <f t="shared" si="25"/>
        <v>0</v>
      </c>
      <c r="AI45" s="307">
        <f t="shared" si="25"/>
        <v>160.51401357239109</v>
      </c>
      <c r="AJ45" s="307">
        <f t="shared" ref="AJ45" si="28">SUM(AJ46:AJ55)</f>
        <v>20.323432973711999</v>
      </c>
      <c r="AK45" s="310">
        <f t="shared" si="25"/>
        <v>0</v>
      </c>
      <c r="AL45" s="308">
        <f t="shared" ref="AL45" si="29">SUM(AL46:AL55)</f>
        <v>0</v>
      </c>
      <c r="AM45" s="307">
        <f t="shared" si="25"/>
        <v>0</v>
      </c>
      <c r="AN45" s="309">
        <f t="shared" si="25"/>
        <v>0</v>
      </c>
      <c r="AO45" s="309">
        <f t="shared" si="25"/>
        <v>12.717322938729293</v>
      </c>
      <c r="AP45" s="311">
        <f t="shared" si="25"/>
        <v>0</v>
      </c>
      <c r="AQ45" s="314">
        <f t="shared" si="20"/>
        <v>4191.2575192094091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30">SUM(D46:G46)</f>
        <v>0</v>
      </c>
      <c r="D46" s="149"/>
      <c r="E46" s="103"/>
      <c r="F46" s="65"/>
      <c r="G46" s="65"/>
      <c r="H46" s="66">
        <f t="shared" ref="H46:H64" si="31">SUM(I46:K46)</f>
        <v>0</v>
      </c>
      <c r="I46" s="63"/>
      <c r="J46" s="252"/>
      <c r="K46" s="64"/>
      <c r="L46" s="66">
        <f t="shared" ref="L46:L64" si="32">SUM(M46:Z46)</f>
        <v>751.19642774701231</v>
      </c>
      <c r="M46" s="64"/>
      <c r="N46" s="64"/>
      <c r="O46" s="64"/>
      <c r="P46" s="64"/>
      <c r="Q46" s="64"/>
      <c r="R46" s="64"/>
      <c r="S46" s="64"/>
      <c r="T46" s="64"/>
      <c r="U46" s="64">
        <v>751.19642774701231</v>
      </c>
      <c r="V46" s="64"/>
      <c r="W46" s="65"/>
      <c r="X46" s="65"/>
      <c r="Y46" s="65"/>
      <c r="Z46" s="64"/>
      <c r="AA46" s="70">
        <v>1.5422209556599999</v>
      </c>
      <c r="AB46" s="67">
        <f t="shared" ref="AB46:AB56" si="33">SUM(AC46:AM46)</f>
        <v>42.849572252987677</v>
      </c>
      <c r="AC46" s="68"/>
      <c r="AD46" s="64"/>
      <c r="AE46" s="64"/>
      <c r="AF46" s="64"/>
      <c r="AG46" s="64"/>
      <c r="AH46" s="64"/>
      <c r="AI46" s="64">
        <v>42.849572252987677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0"/>
        <v>795.58822095565995</v>
      </c>
    </row>
    <row r="47" spans="1:45" ht="12.75" customHeight="1">
      <c r="A47" s="165" t="s">
        <v>149</v>
      </c>
      <c r="B47" s="289"/>
      <c r="C47" s="19">
        <f t="shared" si="30"/>
        <v>0</v>
      </c>
      <c r="D47" s="290"/>
      <c r="E47" s="291"/>
      <c r="F47" s="128"/>
      <c r="G47" s="128"/>
      <c r="H47" s="23">
        <f t="shared" si="31"/>
        <v>0</v>
      </c>
      <c r="I47" s="126"/>
      <c r="J47" s="254"/>
      <c r="K47" s="127"/>
      <c r="L47" s="129">
        <f t="shared" si="32"/>
        <v>260.00509891715325</v>
      </c>
      <c r="M47" s="127"/>
      <c r="N47" s="127"/>
      <c r="O47" s="127"/>
      <c r="P47" s="127">
        <v>0.41092287346516859</v>
      </c>
      <c r="Q47" s="127"/>
      <c r="R47" s="127"/>
      <c r="S47" s="127"/>
      <c r="T47" s="127"/>
      <c r="U47" s="127">
        <v>259.59417604368809</v>
      </c>
      <c r="V47" s="127"/>
      <c r="W47" s="128"/>
      <c r="X47" s="128"/>
      <c r="Y47" s="128"/>
      <c r="Z47" s="127"/>
      <c r="AA47" s="297"/>
      <c r="AB47" s="131">
        <f t="shared" si="33"/>
        <v>14.807710729136991</v>
      </c>
      <c r="AC47" s="132"/>
      <c r="AD47" s="127"/>
      <c r="AE47" s="127"/>
      <c r="AF47" s="127"/>
      <c r="AG47" s="127"/>
      <c r="AH47" s="127"/>
      <c r="AI47" s="127">
        <v>14.807710729136991</v>
      </c>
      <c r="AJ47" s="127">
        <v>0</v>
      </c>
      <c r="AK47" s="126"/>
      <c r="AL47" s="128"/>
      <c r="AM47" s="127"/>
      <c r="AN47" s="129"/>
      <c r="AO47" s="130">
        <v>0.24874658411512579</v>
      </c>
      <c r="AP47" s="131"/>
      <c r="AQ47" s="71">
        <f t="shared" si="20"/>
        <v>275.06155623040536</v>
      </c>
    </row>
    <row r="48" spans="1:45" ht="12.75" customHeight="1">
      <c r="A48" s="166" t="s">
        <v>71</v>
      </c>
      <c r="B48" s="18"/>
      <c r="C48" s="19">
        <f t="shared" si="30"/>
        <v>0</v>
      </c>
      <c r="D48" s="20"/>
      <c r="E48" s="21"/>
      <c r="F48" s="22"/>
      <c r="G48" s="22"/>
      <c r="H48" s="23">
        <f t="shared" si="31"/>
        <v>0</v>
      </c>
      <c r="I48" s="24"/>
      <c r="J48" s="249"/>
      <c r="K48" s="25"/>
      <c r="L48" s="23">
        <f t="shared" si="32"/>
        <v>1744.3296919874786</v>
      </c>
      <c r="M48" s="25"/>
      <c r="N48" s="25"/>
      <c r="O48" s="25"/>
      <c r="P48" s="25">
        <v>517.64476418861148</v>
      </c>
      <c r="Q48" s="25"/>
      <c r="R48" s="25"/>
      <c r="S48" s="25"/>
      <c r="T48" s="25">
        <v>1.1651176501305485</v>
      </c>
      <c r="U48" s="25">
        <v>1225.5198101487365</v>
      </c>
      <c r="V48" s="25"/>
      <c r="W48" s="22"/>
      <c r="X48" s="22"/>
      <c r="Y48" s="22"/>
      <c r="Z48" s="25"/>
      <c r="AA48" s="28"/>
      <c r="AB48" s="26">
        <f t="shared" si="33"/>
        <v>89.606913907105081</v>
      </c>
      <c r="AC48" s="27"/>
      <c r="AD48" s="25"/>
      <c r="AE48" s="25"/>
      <c r="AF48" s="25"/>
      <c r="AG48" s="25"/>
      <c r="AH48" s="25"/>
      <c r="AI48" s="25">
        <v>72.404529837324134</v>
      </c>
      <c r="AJ48" s="25">
        <v>17.20238406978094</v>
      </c>
      <c r="AK48" s="24"/>
      <c r="AL48" s="22"/>
      <c r="AM48" s="25"/>
      <c r="AN48" s="23"/>
      <c r="AO48" s="28">
        <v>8.1078833266254264</v>
      </c>
      <c r="AP48" s="26"/>
      <c r="AQ48" s="29">
        <f t="shared" si="20"/>
        <v>1842.044489221209</v>
      </c>
    </row>
    <row r="49" spans="1:45" ht="12.75" customHeight="1">
      <c r="A49" s="166" t="s">
        <v>72</v>
      </c>
      <c r="B49" s="18"/>
      <c r="C49" s="19">
        <f t="shared" si="30"/>
        <v>0</v>
      </c>
      <c r="D49" s="20"/>
      <c r="E49" s="21"/>
      <c r="F49" s="22"/>
      <c r="G49" s="22"/>
      <c r="H49" s="23">
        <f t="shared" si="31"/>
        <v>0</v>
      </c>
      <c r="I49" s="24"/>
      <c r="J49" s="249"/>
      <c r="K49" s="25"/>
      <c r="L49" s="23">
        <f t="shared" si="32"/>
        <v>114.2128820356983</v>
      </c>
      <c r="M49" s="25"/>
      <c r="N49" s="25"/>
      <c r="O49" s="25"/>
      <c r="P49" s="25">
        <v>6.2704074845890254</v>
      </c>
      <c r="Q49" s="25"/>
      <c r="R49" s="25"/>
      <c r="S49" s="25"/>
      <c r="T49" s="25"/>
      <c r="U49" s="25">
        <v>107.94247455110927</v>
      </c>
      <c r="V49" s="25"/>
      <c r="W49" s="22"/>
      <c r="X49" s="22"/>
      <c r="Y49" s="22"/>
      <c r="Z49" s="25"/>
      <c r="AA49" s="28"/>
      <c r="AB49" s="26">
        <f t="shared" si="33"/>
        <v>6.3656079184058187</v>
      </c>
      <c r="AC49" s="27"/>
      <c r="AD49" s="25"/>
      <c r="AE49" s="25"/>
      <c r="AF49" s="25"/>
      <c r="AG49" s="25"/>
      <c r="AH49" s="25"/>
      <c r="AI49" s="25">
        <v>6.1572295761791658</v>
      </c>
      <c r="AJ49" s="25">
        <v>0.20837834222665272</v>
      </c>
      <c r="AK49" s="24"/>
      <c r="AL49" s="22"/>
      <c r="AM49" s="25"/>
      <c r="AN49" s="23"/>
      <c r="AO49" s="28">
        <v>0.1322580139887389</v>
      </c>
      <c r="AP49" s="26"/>
      <c r="AQ49" s="29">
        <f t="shared" si="20"/>
        <v>120.71074796809285</v>
      </c>
    </row>
    <row r="50" spans="1:45" ht="12.75" customHeight="1">
      <c r="A50" s="166" t="s">
        <v>38</v>
      </c>
      <c r="B50" s="18"/>
      <c r="C50" s="19">
        <f t="shared" si="30"/>
        <v>0</v>
      </c>
      <c r="D50" s="20"/>
      <c r="E50" s="21"/>
      <c r="F50" s="22"/>
      <c r="G50" s="22"/>
      <c r="H50" s="23">
        <f t="shared" si="31"/>
        <v>0</v>
      </c>
      <c r="I50" s="24"/>
      <c r="J50" s="249"/>
      <c r="K50" s="25"/>
      <c r="L50" s="23">
        <f t="shared" si="32"/>
        <v>34.300961069822492</v>
      </c>
      <c r="M50" s="25"/>
      <c r="N50" s="25"/>
      <c r="O50" s="25"/>
      <c r="P50" s="25"/>
      <c r="Q50" s="25"/>
      <c r="R50" s="135"/>
      <c r="S50" s="25"/>
      <c r="T50" s="25"/>
      <c r="U50" s="25">
        <v>34.300961069822492</v>
      </c>
      <c r="V50" s="25"/>
      <c r="W50" s="22"/>
      <c r="X50" s="22"/>
      <c r="Y50" s="22"/>
      <c r="Z50" s="25"/>
      <c r="AA50" s="28"/>
      <c r="AB50" s="26">
        <f t="shared" si="33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4.2284350140000004</v>
      </c>
      <c r="AP50" s="26"/>
      <c r="AQ50" s="29">
        <f t="shared" si="20"/>
        <v>38.52939608382249</v>
      </c>
    </row>
    <row r="51" spans="1:45" ht="12.75" customHeight="1">
      <c r="A51" s="166" t="s">
        <v>39</v>
      </c>
      <c r="B51" s="18"/>
      <c r="C51" s="19">
        <f t="shared" si="30"/>
        <v>0</v>
      </c>
      <c r="D51" s="20"/>
      <c r="E51" s="21"/>
      <c r="F51" s="22"/>
      <c r="G51" s="22"/>
      <c r="H51" s="23">
        <f t="shared" si="31"/>
        <v>0</v>
      </c>
      <c r="I51" s="24"/>
      <c r="J51" s="249"/>
      <c r="K51" s="25"/>
      <c r="L51" s="23">
        <f t="shared" si="32"/>
        <v>6.5513318451860076</v>
      </c>
      <c r="M51" s="25"/>
      <c r="N51" s="25"/>
      <c r="O51" s="25"/>
      <c r="P51" s="25">
        <v>0.77232222222222213</v>
      </c>
      <c r="Q51" s="25"/>
      <c r="R51" s="25">
        <v>5.7790096229637857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33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0"/>
        <v>6.5513318451860076</v>
      </c>
    </row>
    <row r="52" spans="1:45" ht="12.75" customHeight="1">
      <c r="A52" s="166" t="s">
        <v>75</v>
      </c>
      <c r="B52" s="133"/>
      <c r="C52" s="134">
        <f t="shared" si="30"/>
        <v>0</v>
      </c>
      <c r="D52" s="135"/>
      <c r="E52" s="135"/>
      <c r="F52" s="136"/>
      <c r="G52" s="136"/>
      <c r="H52" s="137">
        <f t="shared" si="31"/>
        <v>0</v>
      </c>
      <c r="I52" s="138"/>
      <c r="J52" s="260"/>
      <c r="K52" s="135"/>
      <c r="L52" s="137">
        <f t="shared" si="32"/>
        <v>439.98981331695626</v>
      </c>
      <c r="M52" s="135"/>
      <c r="N52" s="135"/>
      <c r="O52" s="135"/>
      <c r="P52" s="127"/>
      <c r="Q52" s="135"/>
      <c r="R52" s="135">
        <v>439.98981331695626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33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0"/>
        <v>439.98981331695626</v>
      </c>
    </row>
    <row r="53" spans="1:45" ht="12.75" customHeight="1">
      <c r="A53" s="166" t="s">
        <v>73</v>
      </c>
      <c r="B53" s="133"/>
      <c r="C53" s="134">
        <f t="shared" si="30"/>
        <v>0</v>
      </c>
      <c r="D53" s="138"/>
      <c r="E53" s="135"/>
      <c r="F53" s="136"/>
      <c r="G53" s="136"/>
      <c r="H53" s="137">
        <f t="shared" si="31"/>
        <v>0</v>
      </c>
      <c r="I53" s="138"/>
      <c r="J53" s="260"/>
      <c r="K53" s="135"/>
      <c r="L53" s="137">
        <f t="shared" si="32"/>
        <v>196.14764770341526</v>
      </c>
      <c r="M53" s="135"/>
      <c r="N53" s="135"/>
      <c r="O53" s="135"/>
      <c r="P53" s="135">
        <v>0</v>
      </c>
      <c r="Q53" s="135"/>
      <c r="R53" s="135"/>
      <c r="S53" s="135"/>
      <c r="T53" s="135"/>
      <c r="U53" s="135">
        <v>196.14764770341526</v>
      </c>
      <c r="V53" s="135"/>
      <c r="W53" s="136"/>
      <c r="X53" s="136"/>
      <c r="Y53" s="136"/>
      <c r="Z53" s="135"/>
      <c r="AA53" s="130"/>
      <c r="AB53" s="139">
        <f t="shared" si="33"/>
        <v>11.18860858767508</v>
      </c>
      <c r="AC53" s="140"/>
      <c r="AD53" s="135"/>
      <c r="AE53" s="135"/>
      <c r="AF53" s="135"/>
      <c r="AG53" s="135"/>
      <c r="AH53" s="135"/>
      <c r="AI53" s="25">
        <v>11.18860858767508</v>
      </c>
      <c r="AJ53" s="25">
        <v>0</v>
      </c>
      <c r="AK53" s="135"/>
      <c r="AL53" s="135"/>
      <c r="AM53" s="135"/>
      <c r="AN53" s="130"/>
      <c r="AO53" s="28"/>
      <c r="AP53" s="139"/>
      <c r="AQ53" s="141">
        <f t="shared" si="20"/>
        <v>207.33625629109034</v>
      </c>
    </row>
    <row r="54" spans="1:45" ht="12.75" customHeight="1">
      <c r="A54" s="17" t="s">
        <v>133</v>
      </c>
      <c r="B54" s="18"/>
      <c r="C54" s="134">
        <f t="shared" si="30"/>
        <v>0</v>
      </c>
      <c r="D54" s="138"/>
      <c r="E54" s="135"/>
      <c r="F54" s="136"/>
      <c r="G54" s="136"/>
      <c r="H54" s="137">
        <f t="shared" si="31"/>
        <v>0</v>
      </c>
      <c r="I54" s="138"/>
      <c r="J54" s="260"/>
      <c r="K54" s="135"/>
      <c r="L54" s="137">
        <f t="shared" si="32"/>
        <v>116.87481867793744</v>
      </c>
      <c r="M54" s="135"/>
      <c r="N54" s="135"/>
      <c r="O54" s="135"/>
      <c r="P54" s="135"/>
      <c r="Q54" s="135"/>
      <c r="R54" s="135"/>
      <c r="S54" s="135"/>
      <c r="T54" s="135"/>
      <c r="U54" s="135">
        <v>116.87481867793744</v>
      </c>
      <c r="V54" s="135"/>
      <c r="W54" s="136"/>
      <c r="X54" s="136"/>
      <c r="Y54" s="136"/>
      <c r="Z54" s="135"/>
      <c r="AA54" s="194"/>
      <c r="AB54" s="139">
        <f t="shared" si="33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0"/>
        <v>116.87481867793744</v>
      </c>
    </row>
    <row r="55" spans="1:45" ht="12.75" customHeight="1">
      <c r="A55" s="72" t="s">
        <v>237</v>
      </c>
      <c r="B55" s="73"/>
      <c r="C55" s="74">
        <f t="shared" si="30"/>
        <v>0</v>
      </c>
      <c r="D55" s="150"/>
      <c r="E55" s="151"/>
      <c r="F55" s="77"/>
      <c r="G55" s="77"/>
      <c r="H55" s="78">
        <f t="shared" si="31"/>
        <v>0</v>
      </c>
      <c r="I55" s="75"/>
      <c r="J55" s="255"/>
      <c r="K55" s="76"/>
      <c r="L55" s="78">
        <f t="shared" si="32"/>
        <v>317.41431371619694</v>
      </c>
      <c r="M55" s="76"/>
      <c r="N55" s="76"/>
      <c r="O55" s="76"/>
      <c r="P55" s="76">
        <v>87.646494808889983</v>
      </c>
      <c r="Q55" s="76"/>
      <c r="R55" s="76"/>
      <c r="S55" s="76">
        <v>0</v>
      </c>
      <c r="T55" s="76"/>
      <c r="U55" s="76">
        <v>229.76781890730695</v>
      </c>
      <c r="V55" s="76"/>
      <c r="W55" s="77"/>
      <c r="X55" s="77"/>
      <c r="Y55" s="77"/>
      <c r="Z55" s="76"/>
      <c r="AA55" s="296">
        <v>15.137541752060784</v>
      </c>
      <c r="AB55" s="79">
        <f t="shared" si="33"/>
        <v>16.019033150792467</v>
      </c>
      <c r="AC55" s="80"/>
      <c r="AD55" s="76"/>
      <c r="AE55" s="76"/>
      <c r="AF55" s="76"/>
      <c r="AG55" s="76"/>
      <c r="AH55" s="76"/>
      <c r="AI55" s="76">
        <v>13.106362589088063</v>
      </c>
      <c r="AJ55" s="76">
        <v>2.9126705617044046</v>
      </c>
      <c r="AK55" s="75"/>
      <c r="AL55" s="77"/>
      <c r="AM55" s="76"/>
      <c r="AN55" s="78"/>
      <c r="AO55" s="81"/>
      <c r="AP55" s="79"/>
      <c r="AQ55" s="82">
        <f t="shared" si="20"/>
        <v>348.57088861905015</v>
      </c>
    </row>
    <row r="56" spans="1:45" s="49" customFormat="1" ht="12.75" customHeight="1">
      <c r="A56" s="168" t="s">
        <v>40</v>
      </c>
      <c r="B56" s="152"/>
      <c r="C56" s="142">
        <f t="shared" si="30"/>
        <v>185.64328067126633</v>
      </c>
      <c r="D56" s="146">
        <v>82.23008275680219</v>
      </c>
      <c r="E56" s="169">
        <v>91.047445254885133</v>
      </c>
      <c r="F56" s="144"/>
      <c r="G56" s="144">
        <v>12.365752659579005</v>
      </c>
      <c r="H56" s="145">
        <f t="shared" si="31"/>
        <v>180.36988223</v>
      </c>
      <c r="I56" s="146"/>
      <c r="J56" s="257">
        <v>127.70399999999999</v>
      </c>
      <c r="K56" s="143">
        <v>52.665882230000001</v>
      </c>
      <c r="L56" s="145">
        <f t="shared" si="32"/>
        <v>1254.012450769083</v>
      </c>
      <c r="M56" s="143"/>
      <c r="N56" s="143"/>
      <c r="O56" s="143"/>
      <c r="P56" s="143">
        <v>0</v>
      </c>
      <c r="Q56" s="359">
        <v>888.74010208818356</v>
      </c>
      <c r="R56" s="143"/>
      <c r="S56" s="143">
        <v>0</v>
      </c>
      <c r="T56" s="359">
        <v>47.769438325478852</v>
      </c>
      <c r="U56" s="359">
        <v>310.64459827785453</v>
      </c>
      <c r="V56" s="143">
        <v>6.858312077566163</v>
      </c>
      <c r="W56" s="144"/>
      <c r="X56" s="144"/>
      <c r="Y56" s="144"/>
      <c r="Z56" s="143"/>
      <c r="AA56" s="145">
        <v>594.99540666478595</v>
      </c>
      <c r="AB56" s="147">
        <f t="shared" si="33"/>
        <v>77.319740922771786</v>
      </c>
      <c r="AC56" s="177"/>
      <c r="AD56" s="143"/>
      <c r="AE56" s="143">
        <v>28.125378051819894</v>
      </c>
      <c r="AF56" s="143"/>
      <c r="AG56" s="143"/>
      <c r="AH56" s="143"/>
      <c r="AI56" s="143"/>
      <c r="AJ56" s="143"/>
      <c r="AK56" s="146"/>
      <c r="AL56" s="144">
        <v>13.844881309543936</v>
      </c>
      <c r="AM56" s="143">
        <v>35.349481561407963</v>
      </c>
      <c r="AN56" s="145"/>
      <c r="AO56" s="145">
        <v>751.78805834692764</v>
      </c>
      <c r="AP56" s="147"/>
      <c r="AQ56" s="91">
        <f t="shared" si="20"/>
        <v>3044.1288196048349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0.19697037593984962</v>
      </c>
      <c r="D57" s="359">
        <f t="shared" ref="D57:AP57" si="34">D58+D65</f>
        <v>0.19697037593984962</v>
      </c>
      <c r="E57" s="143">
        <f t="shared" si="34"/>
        <v>0</v>
      </c>
      <c r="F57" s="144">
        <f t="shared" si="34"/>
        <v>0</v>
      </c>
      <c r="G57" s="144">
        <f t="shared" si="34"/>
        <v>0</v>
      </c>
      <c r="H57" s="145">
        <f t="shared" si="34"/>
        <v>0</v>
      </c>
      <c r="I57" s="146">
        <f t="shared" si="34"/>
        <v>0</v>
      </c>
      <c r="J57" s="146">
        <f t="shared" si="34"/>
        <v>0</v>
      </c>
      <c r="K57" s="146">
        <f t="shared" si="34"/>
        <v>0</v>
      </c>
      <c r="L57" s="145">
        <f t="shared" si="34"/>
        <v>196.25114493556882</v>
      </c>
      <c r="M57" s="143">
        <f t="shared" si="34"/>
        <v>0</v>
      </c>
      <c r="N57" s="143">
        <f t="shared" si="34"/>
        <v>0</v>
      </c>
      <c r="O57" s="143">
        <f t="shared" si="34"/>
        <v>0</v>
      </c>
      <c r="P57" s="143">
        <f t="shared" si="34"/>
        <v>0</v>
      </c>
      <c r="Q57" s="359">
        <f t="shared" si="34"/>
        <v>49.906000000000006</v>
      </c>
      <c r="R57" s="143">
        <f t="shared" si="34"/>
        <v>0</v>
      </c>
      <c r="S57" s="359">
        <f t="shared" si="34"/>
        <v>0.2093031229578676</v>
      </c>
      <c r="T57" s="359">
        <f t="shared" si="34"/>
        <v>59.640841812610979</v>
      </c>
      <c r="U57" s="359">
        <f t="shared" si="34"/>
        <v>86.49499999999999</v>
      </c>
      <c r="V57" s="143">
        <f t="shared" si="34"/>
        <v>0</v>
      </c>
      <c r="W57" s="144">
        <f t="shared" si="34"/>
        <v>0</v>
      </c>
      <c r="X57" s="144">
        <f t="shared" si="34"/>
        <v>0</v>
      </c>
      <c r="Y57" s="144">
        <f t="shared" si="34"/>
        <v>0</v>
      </c>
      <c r="Z57" s="146">
        <f t="shared" si="34"/>
        <v>0</v>
      </c>
      <c r="AA57" s="373">
        <f t="shared" si="34"/>
        <v>349.78607595691346</v>
      </c>
      <c r="AB57" s="147">
        <f t="shared" si="34"/>
        <v>48.111688575602798</v>
      </c>
      <c r="AC57" s="177">
        <f t="shared" si="34"/>
        <v>0</v>
      </c>
      <c r="AD57" s="143">
        <f t="shared" si="34"/>
        <v>0</v>
      </c>
      <c r="AE57" s="143">
        <f t="shared" si="34"/>
        <v>19.876087615220825</v>
      </c>
      <c r="AF57" s="143">
        <f t="shared" si="34"/>
        <v>0</v>
      </c>
      <c r="AG57" s="143">
        <f t="shared" si="34"/>
        <v>0</v>
      </c>
      <c r="AH57" s="143">
        <f t="shared" si="34"/>
        <v>6.1461716993494075</v>
      </c>
      <c r="AI57" s="143">
        <f t="shared" si="34"/>
        <v>0</v>
      </c>
      <c r="AJ57" s="143">
        <f t="shared" si="34"/>
        <v>0</v>
      </c>
      <c r="AK57" s="143">
        <f t="shared" si="34"/>
        <v>0</v>
      </c>
      <c r="AL57" s="143">
        <f t="shared" si="34"/>
        <v>0.16649466165720572</v>
      </c>
      <c r="AM57" s="146">
        <f t="shared" si="34"/>
        <v>21.922934599375363</v>
      </c>
      <c r="AN57" s="145">
        <f t="shared" si="34"/>
        <v>0</v>
      </c>
      <c r="AO57" s="373">
        <f t="shared" si="34"/>
        <v>1176.2181403952036</v>
      </c>
      <c r="AP57" s="147">
        <f t="shared" si="34"/>
        <v>0</v>
      </c>
      <c r="AQ57" s="148">
        <f t="shared" si="20"/>
        <v>1770.5640202392285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30"/>
        <v>0.19597052631578946</v>
      </c>
      <c r="D58" s="360">
        <v>0.19597052631578946</v>
      </c>
      <c r="E58" s="147">
        <v>0</v>
      </c>
      <c r="F58" s="147">
        <f>SUM(F59:F64)</f>
        <v>0</v>
      </c>
      <c r="G58" s="345">
        <v>0</v>
      </c>
      <c r="H58" s="145">
        <f t="shared" si="31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32"/>
        <v>89.086698600412404</v>
      </c>
      <c r="M58" s="143">
        <f t="shared" ref="M58:AJ58" si="35">SUM(M59:M64)</f>
        <v>0</v>
      </c>
      <c r="N58" s="144">
        <f t="shared" si="35"/>
        <v>0</v>
      </c>
      <c r="O58" s="144">
        <f t="shared" si="35"/>
        <v>0</v>
      </c>
      <c r="P58" s="147">
        <f t="shared" si="35"/>
        <v>0</v>
      </c>
      <c r="Q58" s="366">
        <v>12.166</v>
      </c>
      <c r="R58" s="147">
        <f t="shared" si="35"/>
        <v>0</v>
      </c>
      <c r="S58" s="366">
        <v>0</v>
      </c>
      <c r="T58" s="366">
        <v>32.559698600412418</v>
      </c>
      <c r="U58" s="366">
        <v>44.360999999999997</v>
      </c>
      <c r="V58" s="147">
        <f t="shared" si="35"/>
        <v>0</v>
      </c>
      <c r="W58" s="147">
        <f t="shared" si="35"/>
        <v>0</v>
      </c>
      <c r="X58" s="147">
        <f t="shared" si="35"/>
        <v>0</v>
      </c>
      <c r="Y58" s="144">
        <f t="shared" si="35"/>
        <v>0</v>
      </c>
      <c r="Z58" s="146">
        <f t="shared" si="35"/>
        <v>0</v>
      </c>
      <c r="AA58" s="373">
        <v>196.81716613059439</v>
      </c>
      <c r="AB58" s="147">
        <f t="shared" ref="AB58:AB71" si="36">SUM(AC58:AM58)</f>
        <v>33.125493532604629</v>
      </c>
      <c r="AC58" s="177">
        <f t="shared" si="35"/>
        <v>0</v>
      </c>
      <c r="AD58" s="143">
        <f t="shared" si="35"/>
        <v>0</v>
      </c>
      <c r="AE58" s="143">
        <f>SUM(AE59:AE64)</f>
        <v>8.9982315171720622</v>
      </c>
      <c r="AF58" s="143"/>
      <c r="AG58" s="143">
        <f t="shared" si="35"/>
        <v>0</v>
      </c>
      <c r="AH58" s="143">
        <f t="shared" si="35"/>
        <v>2.0378327544000001</v>
      </c>
      <c r="AI58" s="143">
        <f t="shared" si="35"/>
        <v>0</v>
      </c>
      <c r="AJ58" s="143">
        <f t="shared" si="35"/>
        <v>0</v>
      </c>
      <c r="AK58" s="143"/>
      <c r="AL58" s="143">
        <v>0.16649466165720572</v>
      </c>
      <c r="AM58" s="144">
        <v>21.922934599375363</v>
      </c>
      <c r="AN58" s="145">
        <f t="shared" ref="AN58" si="37">SUM(AN59:AN64)</f>
        <v>0</v>
      </c>
      <c r="AO58" s="373">
        <v>922.48227090251521</v>
      </c>
      <c r="AP58" s="147">
        <f t="shared" ref="AP58" si="38">SUM(AP59:AP64)</f>
        <v>0</v>
      </c>
      <c r="AQ58" s="148">
        <f t="shared" si="20"/>
        <v>1241.7075996924425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30"/>
        <v>9.9984962406015031E-3</v>
      </c>
      <c r="D59" s="361">
        <v>9.9984962406015031E-3</v>
      </c>
      <c r="E59" s="67"/>
      <c r="F59" s="67"/>
      <c r="G59" s="170"/>
      <c r="H59" s="66">
        <f t="shared" si="31"/>
        <v>0</v>
      </c>
      <c r="I59" s="149"/>
      <c r="J59" s="274"/>
      <c r="K59" s="149"/>
      <c r="L59" s="66">
        <f t="shared" si="32"/>
        <v>31.790594325169586</v>
      </c>
      <c r="M59" s="103"/>
      <c r="N59" s="327"/>
      <c r="O59" s="327"/>
      <c r="P59" s="67"/>
      <c r="Q59" s="367">
        <v>3.907</v>
      </c>
      <c r="R59" s="67"/>
      <c r="S59" s="367">
        <v>0</v>
      </c>
      <c r="T59" s="367">
        <v>14.536594325169586</v>
      </c>
      <c r="U59" s="367">
        <v>13.347</v>
      </c>
      <c r="V59" s="381">
        <v>0</v>
      </c>
      <c r="W59" s="67"/>
      <c r="X59" s="67"/>
      <c r="Y59" s="327"/>
      <c r="Z59" s="149"/>
      <c r="AA59" s="374">
        <v>39.141543224545607</v>
      </c>
      <c r="AB59" s="67">
        <f t="shared" si="36"/>
        <v>2.5726255304218744</v>
      </c>
      <c r="AC59" s="328"/>
      <c r="AD59" s="103"/>
      <c r="AE59" s="342">
        <v>2.5726255304218744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374">
        <v>198.92008059905058</v>
      </c>
      <c r="AP59" s="67"/>
      <c r="AQ59" s="334">
        <f t="shared" si="20"/>
        <v>272.43484217542823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30"/>
        <v>0</v>
      </c>
      <c r="D60" s="361">
        <v>0</v>
      </c>
      <c r="E60" s="26"/>
      <c r="F60" s="26"/>
      <c r="G60" s="346"/>
      <c r="H60" s="23">
        <f t="shared" si="31"/>
        <v>0</v>
      </c>
      <c r="I60" s="20"/>
      <c r="J60" s="280"/>
      <c r="K60" s="20"/>
      <c r="L60" s="23">
        <f t="shared" si="32"/>
        <v>21.567876890704515</v>
      </c>
      <c r="M60" s="21"/>
      <c r="N60" s="169"/>
      <c r="O60" s="169"/>
      <c r="P60" s="26"/>
      <c r="Q60" s="367">
        <v>1.6020000000000001</v>
      </c>
      <c r="R60" s="26"/>
      <c r="S60" s="367">
        <v>0</v>
      </c>
      <c r="T60" s="367">
        <v>2.9768768907045144</v>
      </c>
      <c r="U60" s="367">
        <v>16.989000000000001</v>
      </c>
      <c r="V60" s="381">
        <v>0</v>
      </c>
      <c r="W60" s="26"/>
      <c r="X60" s="26"/>
      <c r="Y60" s="169"/>
      <c r="Z60" s="20"/>
      <c r="AA60" s="374">
        <v>16.118618723557553</v>
      </c>
      <c r="AB60" s="26">
        <f t="shared" si="36"/>
        <v>0.12213702551482004</v>
      </c>
      <c r="AC60" s="329"/>
      <c r="AD60" s="21"/>
      <c r="AE60" s="343">
        <v>0.12213702551482004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374">
        <v>51.028286010540917</v>
      </c>
      <c r="AP60" s="26"/>
      <c r="AQ60" s="335">
        <f t="shared" si="20"/>
        <v>88.836918650317813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30"/>
        <v>0.17597353383458647</v>
      </c>
      <c r="D61" s="361">
        <v>0.17597353383458647</v>
      </c>
      <c r="E61" s="26"/>
      <c r="F61" s="26"/>
      <c r="G61" s="346"/>
      <c r="H61" s="23">
        <f t="shared" si="31"/>
        <v>0</v>
      </c>
      <c r="I61" s="20"/>
      <c r="J61" s="280"/>
      <c r="K61" s="20"/>
      <c r="L61" s="23">
        <f t="shared" si="32"/>
        <v>13.252875076033718</v>
      </c>
      <c r="M61" s="21"/>
      <c r="N61" s="169"/>
      <c r="O61" s="169"/>
      <c r="P61" s="26"/>
      <c r="Q61" s="367">
        <v>3.4380000000000002</v>
      </c>
      <c r="R61" s="26"/>
      <c r="S61" s="367">
        <v>0</v>
      </c>
      <c r="T61" s="367">
        <v>8.6568750760337174</v>
      </c>
      <c r="U61" s="367">
        <v>1.1579999999999999</v>
      </c>
      <c r="V61" s="381">
        <v>0</v>
      </c>
      <c r="W61" s="26"/>
      <c r="X61" s="26"/>
      <c r="Y61" s="169"/>
      <c r="Z61" s="20"/>
      <c r="AA61" s="374">
        <v>30.631106508574817</v>
      </c>
      <c r="AB61" s="26">
        <f t="shared" si="36"/>
        <v>2.5909581665601813</v>
      </c>
      <c r="AC61" s="329"/>
      <c r="AD61" s="21"/>
      <c r="AE61" s="343">
        <v>2.5909581665601813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374">
        <v>88.041738406630628</v>
      </c>
      <c r="AP61" s="26"/>
      <c r="AQ61" s="335">
        <f t="shared" si="20"/>
        <v>134.69265169163393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30"/>
        <v>3.9993984962406011E-3</v>
      </c>
      <c r="D62" s="361">
        <v>3.9993984962406011E-3</v>
      </c>
      <c r="E62" s="26"/>
      <c r="F62" s="26"/>
      <c r="G62" s="346"/>
      <c r="H62" s="23">
        <f t="shared" si="31"/>
        <v>0</v>
      </c>
      <c r="I62" s="20"/>
      <c r="J62" s="280"/>
      <c r="K62" s="20"/>
      <c r="L62" s="23">
        <f t="shared" si="32"/>
        <v>2.4224502585551102</v>
      </c>
      <c r="M62" s="21"/>
      <c r="N62" s="169"/>
      <c r="O62" s="169"/>
      <c r="P62" s="26"/>
      <c r="Q62" s="367">
        <v>0.252</v>
      </c>
      <c r="R62" s="26"/>
      <c r="S62" s="367">
        <v>0</v>
      </c>
      <c r="T62" s="367">
        <v>0.56645025855511011</v>
      </c>
      <c r="U62" s="367">
        <v>1.6040000000000001</v>
      </c>
      <c r="V62" s="381">
        <v>0</v>
      </c>
      <c r="W62" s="26"/>
      <c r="X62" s="26"/>
      <c r="Y62" s="169"/>
      <c r="Z62" s="20"/>
      <c r="AA62" s="374">
        <v>34.273188421815533</v>
      </c>
      <c r="AB62" s="26">
        <f t="shared" si="36"/>
        <v>0.17270337752174433</v>
      </c>
      <c r="AC62" s="329"/>
      <c r="AD62" s="21"/>
      <c r="AE62" s="343">
        <v>0.17270337752174433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374">
        <v>450.02937585439577</v>
      </c>
      <c r="AP62" s="26"/>
      <c r="AQ62" s="335">
        <f t="shared" si="20"/>
        <v>486.90171731078442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30"/>
        <v>4.9992481203007515E-3</v>
      </c>
      <c r="D63" s="362">
        <v>4.9992481203007515E-3</v>
      </c>
      <c r="E63" s="26"/>
      <c r="F63" s="26"/>
      <c r="G63" s="346"/>
      <c r="H63" s="23">
        <f t="shared" si="31"/>
        <v>0</v>
      </c>
      <c r="I63" s="20"/>
      <c r="J63" s="280"/>
      <c r="K63" s="20"/>
      <c r="L63" s="23">
        <f t="shared" si="32"/>
        <v>2.4757298642504582</v>
      </c>
      <c r="M63" s="21"/>
      <c r="N63" s="169"/>
      <c r="O63" s="169"/>
      <c r="P63" s="26"/>
      <c r="Q63" s="368">
        <v>1.32</v>
      </c>
      <c r="R63" s="26"/>
      <c r="S63" s="368">
        <v>0</v>
      </c>
      <c r="T63" s="368">
        <v>0.1687298642504583</v>
      </c>
      <c r="U63" s="368">
        <v>0.98699999999999999</v>
      </c>
      <c r="V63" s="382">
        <v>0</v>
      </c>
      <c r="W63" s="26"/>
      <c r="X63" s="26"/>
      <c r="Y63" s="169"/>
      <c r="Z63" s="20"/>
      <c r="AA63" s="375">
        <v>14.453708976653486</v>
      </c>
      <c r="AB63" s="26">
        <f t="shared" si="36"/>
        <v>1.385049946612277</v>
      </c>
      <c r="AC63" s="329"/>
      <c r="AD63" s="21"/>
      <c r="AE63" s="343">
        <v>1.385049946612277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375">
        <v>42.564880134657351</v>
      </c>
      <c r="AP63" s="26"/>
      <c r="AQ63" s="335">
        <f t="shared" si="20"/>
        <v>60.884368170293868</v>
      </c>
      <c r="AR63" s="2"/>
      <c r="AS63" s="293"/>
    </row>
    <row r="64" spans="1:45" ht="12.75" customHeight="1">
      <c r="A64" s="400" t="s">
        <v>183</v>
      </c>
      <c r="B64" s="401"/>
      <c r="C64" s="74">
        <f t="shared" si="30"/>
        <v>9.9984962406015026E-4</v>
      </c>
      <c r="D64" s="362">
        <v>9.9984962406015026E-4</v>
      </c>
      <c r="E64" s="79"/>
      <c r="F64" s="79"/>
      <c r="G64" s="347"/>
      <c r="H64" s="78">
        <f t="shared" si="31"/>
        <v>0</v>
      </c>
      <c r="I64" s="150"/>
      <c r="J64" s="283"/>
      <c r="K64" s="150"/>
      <c r="L64" s="78">
        <f t="shared" si="32"/>
        <v>17.57717218569903</v>
      </c>
      <c r="M64" s="151"/>
      <c r="N64" s="331"/>
      <c r="O64" s="331"/>
      <c r="P64" s="79"/>
      <c r="Q64" s="368">
        <v>1.647</v>
      </c>
      <c r="R64" s="79"/>
      <c r="S64" s="368">
        <v>0</v>
      </c>
      <c r="T64" s="368">
        <v>5.6541721856990312</v>
      </c>
      <c r="U64" s="368">
        <v>10.276</v>
      </c>
      <c r="V64" s="382">
        <v>0</v>
      </c>
      <c r="W64" s="79"/>
      <c r="X64" s="79"/>
      <c r="Y64" s="331"/>
      <c r="Z64" s="150"/>
      <c r="AA64" s="375">
        <v>62.199000275447389</v>
      </c>
      <c r="AB64" s="79">
        <f t="shared" si="36"/>
        <v>26.282019485973734</v>
      </c>
      <c r="AC64" s="332"/>
      <c r="AD64" s="151"/>
      <c r="AE64" s="344">
        <v>2.1547574705411661</v>
      </c>
      <c r="AF64" s="344"/>
      <c r="AG64" s="344"/>
      <c r="AH64" s="344">
        <v>2.0378327544000001</v>
      </c>
      <c r="AI64" s="344"/>
      <c r="AJ64" s="344"/>
      <c r="AK64" s="344"/>
      <c r="AL64" s="344">
        <v>0.16649466165720572</v>
      </c>
      <c r="AM64" s="388">
        <v>21.922934599375363</v>
      </c>
      <c r="AN64" s="78"/>
      <c r="AO64" s="375">
        <v>91.897909897239842</v>
      </c>
      <c r="AP64" s="79"/>
      <c r="AQ64" s="336">
        <f t="shared" si="20"/>
        <v>197.95710169398404</v>
      </c>
    </row>
    <row r="65" spans="1:45" ht="12.75" customHeight="1">
      <c r="A65" s="168" t="s">
        <v>194</v>
      </c>
      <c r="B65" s="152"/>
      <c r="C65" s="74">
        <f>SUM(D65:G65)</f>
        <v>9.9984962406015026E-4</v>
      </c>
      <c r="D65" s="360">
        <f>SUM(D66:D69)</f>
        <v>9.9984962406015026E-4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107.16444633515641</v>
      </c>
      <c r="M65" s="76"/>
      <c r="N65" s="77"/>
      <c r="O65" s="77"/>
      <c r="P65" s="213"/>
      <c r="Q65" s="366">
        <v>37.74</v>
      </c>
      <c r="R65" s="213"/>
      <c r="S65" s="366">
        <v>0.2093031229578676</v>
      </c>
      <c r="T65" s="366">
        <v>27.081143212198562</v>
      </c>
      <c r="U65" s="366">
        <v>42.133999999999993</v>
      </c>
      <c r="V65" s="147">
        <f>SUM(V66:V69)</f>
        <v>0</v>
      </c>
      <c r="W65" s="213"/>
      <c r="X65" s="213"/>
      <c r="Y65" s="77"/>
      <c r="Z65" s="76"/>
      <c r="AA65" s="373">
        <v>152.96890982631911</v>
      </c>
      <c r="AB65" s="79">
        <f t="shared" si="36"/>
        <v>14.986195042998171</v>
      </c>
      <c r="AC65" s="80"/>
      <c r="AD65" s="76"/>
      <c r="AE65" s="76">
        <f>SUM(AE66:AE69)</f>
        <v>10.877856098048763</v>
      </c>
      <c r="AF65" s="76"/>
      <c r="AG65" s="76"/>
      <c r="AH65" s="76">
        <v>4.1083389449494074</v>
      </c>
      <c r="AI65" s="76"/>
      <c r="AJ65" s="76"/>
      <c r="AK65" s="76"/>
      <c r="AL65" s="76"/>
      <c r="AM65" s="77"/>
      <c r="AN65" s="78"/>
      <c r="AO65" s="373">
        <v>253.73586949268844</v>
      </c>
      <c r="AP65" s="79"/>
      <c r="AQ65" s="340">
        <f t="shared" si="20"/>
        <v>528.85642054678624</v>
      </c>
    </row>
    <row r="66" spans="1:45" ht="12.75" customHeight="1">
      <c r="A66" s="402" t="s">
        <v>184</v>
      </c>
      <c r="B66" s="403" t="s">
        <v>185</v>
      </c>
      <c r="C66" s="62">
        <f t="shared" ref="C66:C69" si="39">SUM(D66:G66)</f>
        <v>0</v>
      </c>
      <c r="D66" s="363">
        <v>0</v>
      </c>
      <c r="E66" s="69"/>
      <c r="F66" s="69"/>
      <c r="G66" s="349"/>
      <c r="H66" s="66">
        <f t="shared" ref="H66:H69" si="40">SUM(I66:K66)</f>
        <v>0</v>
      </c>
      <c r="I66" s="318"/>
      <c r="J66" s="252"/>
      <c r="K66" s="219"/>
      <c r="L66" s="66">
        <f t="shared" ref="L66:L69" si="41">SUM(M66:Z66)</f>
        <v>5.5012034874351041</v>
      </c>
      <c r="M66" s="318"/>
      <c r="N66" s="69"/>
      <c r="O66" s="65"/>
      <c r="P66" s="69"/>
      <c r="Q66" s="369">
        <v>0.13</v>
      </c>
      <c r="R66" s="69"/>
      <c r="S66" s="369">
        <v>2.4337572436961349E-4</v>
      </c>
      <c r="T66" s="369">
        <v>1.5099601117107342</v>
      </c>
      <c r="U66" s="369">
        <v>3.8610000000000002</v>
      </c>
      <c r="V66" s="383">
        <v>0</v>
      </c>
      <c r="W66" s="69"/>
      <c r="X66" s="69"/>
      <c r="Y66" s="65"/>
      <c r="Z66" s="64"/>
      <c r="AA66" s="376">
        <v>10.212083218102219</v>
      </c>
      <c r="AB66" s="67">
        <f t="shared" si="36"/>
        <v>4.1650192781758264</v>
      </c>
      <c r="AC66" s="68"/>
      <c r="AD66" s="64"/>
      <c r="AE66" s="64">
        <v>5.668033322641939E-2</v>
      </c>
      <c r="AF66" s="64"/>
      <c r="AG66" s="64"/>
      <c r="AH66" s="64">
        <v>4.1083389449494074</v>
      </c>
      <c r="AI66" s="64"/>
      <c r="AJ66" s="64"/>
      <c r="AK66" s="64"/>
      <c r="AL66" s="64"/>
      <c r="AM66" s="65"/>
      <c r="AN66" s="66"/>
      <c r="AO66" s="376">
        <v>77.966766148194168</v>
      </c>
      <c r="AP66" s="67"/>
      <c r="AQ66" s="92">
        <f t="shared" si="20"/>
        <v>97.845072131907315</v>
      </c>
    </row>
    <row r="67" spans="1:45" ht="12.75" customHeight="1">
      <c r="A67" s="404" t="s">
        <v>186</v>
      </c>
      <c r="B67" s="405">
        <v>84</v>
      </c>
      <c r="C67" s="19">
        <f t="shared" si="39"/>
        <v>9.9984962406015026E-4</v>
      </c>
      <c r="D67" s="364">
        <v>9.9984962406015026E-4</v>
      </c>
      <c r="E67" s="212"/>
      <c r="F67" s="212"/>
      <c r="G67" s="350"/>
      <c r="H67" s="23">
        <f t="shared" si="40"/>
        <v>0</v>
      </c>
      <c r="I67" s="319"/>
      <c r="J67" s="249"/>
      <c r="K67" s="215"/>
      <c r="L67" s="23">
        <f t="shared" si="41"/>
        <v>34.219258756758776</v>
      </c>
      <c r="M67" s="319"/>
      <c r="N67" s="212"/>
      <c r="O67" s="22"/>
      <c r="P67" s="212"/>
      <c r="Q67" s="370">
        <v>6.5890000000000004</v>
      </c>
      <c r="R67" s="212"/>
      <c r="S67" s="370">
        <v>9.7350289747845393E-3</v>
      </c>
      <c r="T67" s="370">
        <v>9.6985237277839964</v>
      </c>
      <c r="U67" s="370">
        <v>17.922000000000001</v>
      </c>
      <c r="V67" s="384">
        <v>0</v>
      </c>
      <c r="W67" s="212"/>
      <c r="X67" s="212"/>
      <c r="Y67" s="22"/>
      <c r="Z67" s="25"/>
      <c r="AA67" s="377">
        <v>50.372704032654859</v>
      </c>
      <c r="AB67" s="26">
        <f t="shared" si="36"/>
        <v>7.4121126368501846</v>
      </c>
      <c r="AC67" s="27"/>
      <c r="AD67" s="25"/>
      <c r="AE67" s="25">
        <v>7.4121126368501846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377">
        <v>82.380870074840345</v>
      </c>
      <c r="AP67" s="26"/>
      <c r="AQ67" s="29">
        <f t="shared" si="20"/>
        <v>174.38594535072821</v>
      </c>
    </row>
    <row r="68" spans="1:45" ht="12.75" customHeight="1">
      <c r="A68" s="398" t="s">
        <v>187</v>
      </c>
      <c r="B68" s="399">
        <v>85</v>
      </c>
      <c r="C68" s="19">
        <f t="shared" si="39"/>
        <v>0</v>
      </c>
      <c r="D68" s="364">
        <v>0</v>
      </c>
      <c r="E68" s="212"/>
      <c r="F68" s="212"/>
      <c r="G68" s="350"/>
      <c r="H68" s="23">
        <f t="shared" si="40"/>
        <v>0</v>
      </c>
      <c r="I68" s="319"/>
      <c r="J68" s="249"/>
      <c r="K68" s="215"/>
      <c r="L68" s="23">
        <f t="shared" si="41"/>
        <v>50.395359124043189</v>
      </c>
      <c r="M68" s="319"/>
      <c r="N68" s="212"/>
      <c r="O68" s="22"/>
      <c r="P68" s="212"/>
      <c r="Q68" s="370">
        <v>22.585000000000001</v>
      </c>
      <c r="R68" s="212"/>
      <c r="S68" s="370">
        <v>4.1130497418464682E-2</v>
      </c>
      <c r="T68" s="370">
        <v>12.107228626624723</v>
      </c>
      <c r="U68" s="370">
        <v>15.662000000000001</v>
      </c>
      <c r="V68" s="384">
        <v>0</v>
      </c>
      <c r="W68" s="212"/>
      <c r="X68" s="212"/>
      <c r="Y68" s="22"/>
      <c r="Z68" s="25"/>
      <c r="AA68" s="377">
        <v>35.326063826631739</v>
      </c>
      <c r="AB68" s="26">
        <f t="shared" si="36"/>
        <v>2.3556055992082769</v>
      </c>
      <c r="AC68" s="27"/>
      <c r="AD68" s="25"/>
      <c r="AE68" s="25">
        <v>2.3556055992082769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377">
        <v>51.207468158268171</v>
      </c>
      <c r="AP68" s="26"/>
      <c r="AQ68" s="29">
        <f t="shared" si="20"/>
        <v>139.28449670815138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39"/>
        <v>0</v>
      </c>
      <c r="D69" s="365">
        <v>0</v>
      </c>
      <c r="E69" s="213"/>
      <c r="F69" s="213"/>
      <c r="G69" s="348"/>
      <c r="H69" s="137">
        <f t="shared" si="40"/>
        <v>0</v>
      </c>
      <c r="I69" s="320"/>
      <c r="J69" s="255"/>
      <c r="K69" s="220"/>
      <c r="L69" s="137">
        <f t="shared" si="41"/>
        <v>17.048624966919355</v>
      </c>
      <c r="M69" s="320"/>
      <c r="N69" s="213"/>
      <c r="O69" s="77"/>
      <c r="P69" s="213"/>
      <c r="Q69" s="371">
        <v>8.4359999999999999</v>
      </c>
      <c r="R69" s="213"/>
      <c r="S69" s="371">
        <v>0.15819422084024878</v>
      </c>
      <c r="T69" s="371">
        <v>3.765430746079105</v>
      </c>
      <c r="U69" s="371">
        <v>4.6890000000000001</v>
      </c>
      <c r="V69" s="385">
        <v>0</v>
      </c>
      <c r="W69" s="213"/>
      <c r="X69" s="213"/>
      <c r="Y69" s="77"/>
      <c r="Z69" s="76"/>
      <c r="AA69" s="378">
        <v>57.058058748930286</v>
      </c>
      <c r="AB69" s="139">
        <f t="shared" si="36"/>
        <v>1.0534575287638814</v>
      </c>
      <c r="AC69" s="140"/>
      <c r="AD69" s="135"/>
      <c r="AE69" s="135">
        <v>1.0534575287638814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378">
        <v>42.18076511138576</v>
      </c>
      <c r="AP69" s="139"/>
      <c r="AQ69" s="141">
        <f t="shared" si="20"/>
        <v>117.34090635599929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184.2686761026475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372">
        <v>184.2686761026475</v>
      </c>
      <c r="V70" s="64"/>
      <c r="W70" s="155"/>
      <c r="X70" s="155"/>
      <c r="Y70" s="155"/>
      <c r="Z70" s="154"/>
      <c r="AA70" s="99">
        <v>0</v>
      </c>
      <c r="AB70" s="100">
        <f t="shared" si="36"/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48.240486491973186</v>
      </c>
      <c r="AP70" s="100"/>
      <c r="AQ70" s="91">
        <f t="shared" si="20"/>
        <v>232.5091625946207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18.763876098055789</v>
      </c>
      <c r="M71" s="76"/>
      <c r="N71" s="76"/>
      <c r="O71" s="76"/>
      <c r="P71" s="76"/>
      <c r="Q71" s="76"/>
      <c r="R71" s="76"/>
      <c r="S71" s="76"/>
      <c r="T71" s="76"/>
      <c r="U71" s="151">
        <v>18.763876098055789</v>
      </c>
      <c r="V71" s="76"/>
      <c r="W71" s="77"/>
      <c r="X71" s="77"/>
      <c r="Y71" s="77"/>
      <c r="Z71" s="76"/>
      <c r="AA71" s="78"/>
      <c r="AB71" s="79">
        <f t="shared" si="36"/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0"/>
        <v>18.763876098055789</v>
      </c>
      <c r="AR71" s="2"/>
    </row>
    <row r="72" spans="1:45" ht="12.75" customHeight="1" thickBot="1">
      <c r="A72" s="42" t="s">
        <v>42</v>
      </c>
      <c r="B72" s="43"/>
      <c r="C72" s="44">
        <f t="shared" ref="C72:AP72" si="42">C26-C27-C29</f>
        <v>-10.712183594633927</v>
      </c>
      <c r="D72" s="108">
        <f t="shared" si="42"/>
        <v>-1.3051197176784797</v>
      </c>
      <c r="E72" s="46">
        <f t="shared" si="42"/>
        <v>-9.2237653371932282</v>
      </c>
      <c r="F72" s="109">
        <f t="shared" si="42"/>
        <v>0</v>
      </c>
      <c r="G72" s="109">
        <f t="shared" si="42"/>
        <v>-0.18329853976224086</v>
      </c>
      <c r="H72" s="47">
        <f t="shared" si="42"/>
        <v>-0.17535149200094224</v>
      </c>
      <c r="I72" s="108">
        <f t="shared" si="42"/>
        <v>-1.4245832620936483E-2</v>
      </c>
      <c r="J72" s="259">
        <f t="shared" si="42"/>
        <v>0</v>
      </c>
      <c r="K72" s="46">
        <f t="shared" si="42"/>
        <v>-0.16110565937999155</v>
      </c>
      <c r="L72" s="47">
        <f t="shared" si="42"/>
        <v>-85.489687599601893</v>
      </c>
      <c r="M72" s="46">
        <f t="shared" si="42"/>
        <v>4.5474735088646412E-13</v>
      </c>
      <c r="N72" s="46">
        <f t="shared" si="42"/>
        <v>-2.951254000829806E-2</v>
      </c>
      <c r="O72" s="46">
        <f t="shared" si="42"/>
        <v>-1.9449701745053574</v>
      </c>
      <c r="P72" s="46">
        <f t="shared" si="42"/>
        <v>-8.2813634777778589</v>
      </c>
      <c r="Q72" s="46">
        <f t="shared" si="42"/>
        <v>-8.0368182003201127</v>
      </c>
      <c r="R72" s="46">
        <f t="shared" si="42"/>
        <v>-19.736060445360295</v>
      </c>
      <c r="S72" s="46">
        <f t="shared" si="42"/>
        <v>3.0905823663056111</v>
      </c>
      <c r="T72" s="46">
        <f t="shared" si="42"/>
        <v>3.717566962707906</v>
      </c>
      <c r="U72" s="46">
        <f t="shared" si="42"/>
        <v>-54.791960177371948</v>
      </c>
      <c r="V72" s="46">
        <f t="shared" si="42"/>
        <v>0.52280308534540154</v>
      </c>
      <c r="W72" s="109">
        <f t="shared" si="42"/>
        <v>4.5001381213993774E-5</v>
      </c>
      <c r="X72" s="109">
        <f t="shared" si="42"/>
        <v>0</v>
      </c>
      <c r="Y72" s="109">
        <f t="shared" si="42"/>
        <v>0</v>
      </c>
      <c r="Z72" s="46">
        <f t="shared" si="42"/>
        <v>0</v>
      </c>
      <c r="AA72" s="47">
        <f t="shared" si="42"/>
        <v>3.00434973520737</v>
      </c>
      <c r="AB72" s="45">
        <f t="shared" si="42"/>
        <v>-5.1621905834011272</v>
      </c>
      <c r="AC72" s="110">
        <f t="shared" si="42"/>
        <v>0</v>
      </c>
      <c r="AD72" s="46">
        <f t="shared" si="42"/>
        <v>0</v>
      </c>
      <c r="AE72" s="46">
        <f t="shared" si="42"/>
        <v>-6.7738347903929537</v>
      </c>
      <c r="AF72" s="46">
        <f t="shared" si="42"/>
        <v>0</v>
      </c>
      <c r="AG72" s="46">
        <f t="shared" si="42"/>
        <v>0</v>
      </c>
      <c r="AH72" s="46">
        <f t="shared" si="42"/>
        <v>0</v>
      </c>
      <c r="AI72" s="46">
        <f t="shared" si="42"/>
        <v>2.0230526391360115</v>
      </c>
      <c r="AJ72" s="46">
        <f t="shared" si="42"/>
        <v>-0.41140843214400036</v>
      </c>
      <c r="AK72" s="108">
        <f t="shared" si="42"/>
        <v>0</v>
      </c>
      <c r="AL72" s="109">
        <f t="shared" si="42"/>
        <v>0</v>
      </c>
      <c r="AM72" s="46">
        <f t="shared" si="42"/>
        <v>0</v>
      </c>
      <c r="AN72" s="47">
        <f t="shared" si="42"/>
        <v>0</v>
      </c>
      <c r="AO72" s="47">
        <f t="shared" si="42"/>
        <v>-29.882486822617011</v>
      </c>
      <c r="AP72" s="45">
        <f t="shared" si="42"/>
        <v>0</v>
      </c>
      <c r="AQ72" s="48">
        <f t="shared" si="20"/>
        <v>-128.41755035704753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242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218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352" t="s">
        <v>243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219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7084-FA55-4DF8-96EB-5C7E67EABA37}">
  <sheetPr codeName="Sheet34"/>
  <dimension ref="A1:AS80"/>
  <sheetViews>
    <sheetView zoomScale="80" zoomScaleNormal="80" zoomScaleSheetLayoutView="70" workbookViewId="0">
      <pane xSplit="2" ySplit="1" topLeftCell="C2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.88671875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5" width="7" style="157" customWidth="1"/>
    <col min="36" max="36" width="7.44140625" style="157" bestFit="1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213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37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127.70399999999999</v>
      </c>
      <c r="I2" s="10">
        <v>0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1666.2625075902808</v>
      </c>
      <c r="AB2" s="13">
        <f>SUM(AC2:AM2)</f>
        <v>1621.7204305423518</v>
      </c>
      <c r="AC2" s="14">
        <v>80.208366922723997</v>
      </c>
      <c r="AD2" s="11">
        <v>993.25012277472592</v>
      </c>
      <c r="AE2" s="11">
        <v>227.15777954146489</v>
      </c>
      <c r="AF2" s="11">
        <v>144.97518876199408</v>
      </c>
      <c r="AG2" s="11">
        <v>29.2973095191293</v>
      </c>
      <c r="AH2" s="11">
        <v>20.978752439278033</v>
      </c>
      <c r="AI2" s="11">
        <v>54.202103779200016</v>
      </c>
      <c r="AJ2" s="11">
        <v>3.2458319936639999</v>
      </c>
      <c r="AK2" s="10">
        <v>4.7738556149071254</v>
      </c>
      <c r="AL2" s="10">
        <v>14.065106577357614</v>
      </c>
      <c r="AM2" s="8">
        <v>49.566012617906274</v>
      </c>
      <c r="AN2" s="15">
        <v>146.72404491084089</v>
      </c>
      <c r="AO2" s="15"/>
      <c r="AP2" s="13"/>
      <c r="AQ2" s="16">
        <f t="shared" ref="AQ2:AQ20" si="0">C2+H2+L2+AA2+AB2+AN2+AO2+AP2</f>
        <v>3562.4109830434732</v>
      </c>
      <c r="AS2" s="294"/>
    </row>
    <row r="3" spans="1:45" ht="12.75" customHeight="1">
      <c r="A3" s="17" t="s">
        <v>1</v>
      </c>
      <c r="B3" s="18"/>
      <c r="C3" s="19">
        <f>SUM(D3:G3)</f>
        <v>271.98534250242164</v>
      </c>
      <c r="D3" s="20">
        <v>219.4807961919513</v>
      </c>
      <c r="E3" s="169">
        <v>45.688991617857326</v>
      </c>
      <c r="F3" s="22"/>
      <c r="G3" s="22">
        <v>6.8155546926130182</v>
      </c>
      <c r="H3" s="23">
        <f>SUM(I3:K3)</f>
        <v>0</v>
      </c>
      <c r="I3" s="24"/>
      <c r="J3" s="249"/>
      <c r="K3" s="25"/>
      <c r="L3" s="23">
        <f>SUM(M3:Z3)</f>
        <v>8335.4486019436918</v>
      </c>
      <c r="M3" s="24">
        <v>3172.5022326307999</v>
      </c>
      <c r="N3" s="24">
        <v>0</v>
      </c>
      <c r="O3" s="25">
        <v>0</v>
      </c>
      <c r="P3" s="25">
        <v>441.34668550000004</v>
      </c>
      <c r="Q3" s="25">
        <v>377.13460637216002</v>
      </c>
      <c r="R3" s="25">
        <v>1027.8236736410399</v>
      </c>
      <c r="S3" s="25">
        <v>169.73261815564973</v>
      </c>
      <c r="T3" s="25">
        <v>143.70103224882507</v>
      </c>
      <c r="U3" s="25">
        <v>2621.9421551492815</v>
      </c>
      <c r="V3" s="25">
        <v>137.0194618443405</v>
      </c>
      <c r="W3" s="22">
        <v>0</v>
      </c>
      <c r="X3" s="22">
        <v>194.87328007089118</v>
      </c>
      <c r="Y3" s="22">
        <v>1.5276628954184432</v>
      </c>
      <c r="Z3" s="25">
        <v>47.84519343528769</v>
      </c>
      <c r="AA3" s="23">
        <v>2909.7374350890341</v>
      </c>
      <c r="AB3" s="26">
        <f>SUM(AC3:AM3)</f>
        <v>195.39281044063506</v>
      </c>
      <c r="AC3" s="27"/>
      <c r="AD3" s="25"/>
      <c r="AE3" s="25">
        <v>56.696037144015257</v>
      </c>
      <c r="AF3" s="25"/>
      <c r="AG3" s="25"/>
      <c r="AH3" s="25"/>
      <c r="AI3" s="25">
        <v>123.10372146101982</v>
      </c>
      <c r="AJ3" s="25">
        <v>15.593051835599997</v>
      </c>
      <c r="AK3" s="24"/>
      <c r="AL3" s="24"/>
      <c r="AM3" s="22"/>
      <c r="AN3" s="28"/>
      <c r="AO3" s="28">
        <v>151.45561480000001</v>
      </c>
      <c r="AP3" s="26"/>
      <c r="AQ3" s="29">
        <f t="shared" si="0"/>
        <v>11864.01980477578</v>
      </c>
      <c r="AS3" s="294"/>
    </row>
    <row r="4" spans="1:45" ht="12.75" customHeight="1">
      <c r="A4" s="17" t="s">
        <v>2</v>
      </c>
      <c r="B4" s="18"/>
      <c r="C4" s="19">
        <f>SUM(D4:G4)</f>
        <v>7.2198641519488005</v>
      </c>
      <c r="D4" s="20">
        <v>0</v>
      </c>
      <c r="E4" s="21">
        <v>6.8348484460000005</v>
      </c>
      <c r="F4" s="22"/>
      <c r="G4" s="22">
        <v>0.38501570594879997</v>
      </c>
      <c r="H4" s="23">
        <f>SUM(I4:K4)</f>
        <v>5.6650840000000002</v>
      </c>
      <c r="I4" s="24"/>
      <c r="J4" s="249"/>
      <c r="K4" s="25">
        <v>5.6650840000000002</v>
      </c>
      <c r="L4" s="23">
        <f>SUM(M4:Z4)</f>
        <v>1746.2391008491654</v>
      </c>
      <c r="M4" s="24">
        <v>203.14203525139999</v>
      </c>
      <c r="N4" s="24">
        <v>0</v>
      </c>
      <c r="O4" s="25"/>
      <c r="P4" s="25">
        <v>344.2324058555555</v>
      </c>
      <c r="Q4" s="25">
        <v>10.65323596064</v>
      </c>
      <c r="R4" s="25">
        <v>0</v>
      </c>
      <c r="S4" s="25">
        <v>805.00220575932201</v>
      </c>
      <c r="T4" s="25">
        <v>23.693008540208883</v>
      </c>
      <c r="U4" s="25">
        <v>250.84630548233304</v>
      </c>
      <c r="V4" s="25">
        <v>1.0910931891622191E-3</v>
      </c>
      <c r="W4" s="22">
        <v>95.404369672651924</v>
      </c>
      <c r="X4" s="22">
        <v>5.9765350582651875</v>
      </c>
      <c r="Y4" s="22">
        <v>1.5873254727394804E-2</v>
      </c>
      <c r="Z4" s="25">
        <v>7.2720349208723203</v>
      </c>
      <c r="AA4" s="23">
        <v>0</v>
      </c>
      <c r="AB4" s="26">
        <f>SUM(AC4:AM4)</f>
        <v>16.625089489535998</v>
      </c>
      <c r="AC4" s="27"/>
      <c r="AD4" s="25"/>
      <c r="AE4" s="25">
        <v>4.1487913223999993</v>
      </c>
      <c r="AF4" s="25"/>
      <c r="AG4" s="25"/>
      <c r="AH4" s="25"/>
      <c r="AI4" s="25">
        <v>12.476298167135999</v>
      </c>
      <c r="AJ4" s="25">
        <v>0</v>
      </c>
      <c r="AK4" s="24"/>
      <c r="AL4" s="24"/>
      <c r="AM4" s="22"/>
      <c r="AN4" s="28"/>
      <c r="AO4" s="28">
        <v>164.51504245999999</v>
      </c>
      <c r="AP4" s="26"/>
      <c r="AQ4" s="29">
        <f t="shared" si="0"/>
        <v>1940.2641809506501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154.96697482028239</v>
      </c>
      <c r="M5" s="24"/>
      <c r="N5" s="24"/>
      <c r="O5" s="25"/>
      <c r="P5" s="25"/>
      <c r="Q5" s="25"/>
      <c r="R5" s="25"/>
      <c r="S5" s="25">
        <v>10.364723131355934</v>
      </c>
      <c r="T5" s="25"/>
      <c r="U5" s="25">
        <v>144.60225168892646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154.96697482028239</v>
      </c>
      <c r="AS5" s="294"/>
    </row>
    <row r="6" spans="1:45" ht="12.75" customHeight="1" thickBot="1">
      <c r="A6" s="30" t="s">
        <v>4</v>
      </c>
      <c r="B6" s="31"/>
      <c r="C6" s="19">
        <f>SUM(D6:G6)</f>
        <v>182.85852702693214</v>
      </c>
      <c r="D6" s="32">
        <v>178.46756120792404</v>
      </c>
      <c r="E6" s="22">
        <v>4.8197717203000146</v>
      </c>
      <c r="F6" s="33"/>
      <c r="G6" s="33">
        <v>-0.42880590129192003</v>
      </c>
      <c r="H6" s="34">
        <f>SUM(I6:K6)</f>
        <v>295.53180469315566</v>
      </c>
      <c r="I6" s="35">
        <v>288.83629383315565</v>
      </c>
      <c r="J6" s="300">
        <v>0</v>
      </c>
      <c r="K6" s="35">
        <v>6.6955108599999997</v>
      </c>
      <c r="L6" s="34">
        <f>SUM(M6:Z6)</f>
        <v>-203.82602314934584</v>
      </c>
      <c r="M6" s="24">
        <v>-67.58936669560002</v>
      </c>
      <c r="N6" s="24">
        <v>4.2156341015999974</v>
      </c>
      <c r="O6" s="25"/>
      <c r="P6" s="25">
        <v>-96.117885366666698</v>
      </c>
      <c r="Q6" s="25">
        <v>3.6454698425600003</v>
      </c>
      <c r="R6" s="25">
        <v>-225.04359515519994</v>
      </c>
      <c r="S6" s="25">
        <v>-37.703638539830507</v>
      </c>
      <c r="T6" s="25">
        <v>7.9377671657441242</v>
      </c>
      <c r="U6" s="25">
        <v>182.3905546427726</v>
      </c>
      <c r="V6" s="25">
        <v>20.481489096987342</v>
      </c>
      <c r="W6" s="33">
        <v>3.9575477582872911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-2.3540588972660537</v>
      </c>
      <c r="AC6" s="38"/>
      <c r="AD6" s="36"/>
      <c r="AE6" s="36">
        <v>2.2866858812139466</v>
      </c>
      <c r="AF6" s="36"/>
      <c r="AG6" s="36"/>
      <c r="AH6" s="36"/>
      <c r="AI6" s="36">
        <v>-6.284147436864</v>
      </c>
      <c r="AJ6" s="36">
        <v>1.643402658384</v>
      </c>
      <c r="AK6" s="35"/>
      <c r="AL6" s="35"/>
      <c r="AM6" s="33"/>
      <c r="AN6" s="40"/>
      <c r="AO6" s="40"/>
      <c r="AP6" s="37"/>
      <c r="AQ6" s="41">
        <f t="shared" si="0"/>
        <v>272.21024967347597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447.62400537740496</v>
      </c>
      <c r="D7" s="57">
        <f t="shared" si="1"/>
        <v>397.94835739987536</v>
      </c>
      <c r="E7" s="54">
        <f t="shared" si="1"/>
        <v>43.673914892157342</v>
      </c>
      <c r="F7" s="54">
        <f t="shared" si="1"/>
        <v>0</v>
      </c>
      <c r="G7" s="54">
        <f t="shared" si="1"/>
        <v>6.0017330853722983</v>
      </c>
      <c r="H7" s="56">
        <f t="shared" si="1"/>
        <v>417.57072069315564</v>
      </c>
      <c r="I7" s="57">
        <f t="shared" si="1"/>
        <v>288.83629383315565</v>
      </c>
      <c r="J7" s="250">
        <f t="shared" si="1"/>
        <v>127.70399999999999</v>
      </c>
      <c r="K7" s="54">
        <f t="shared" si="1"/>
        <v>1.0304268599999995</v>
      </c>
      <c r="L7" s="56">
        <f t="shared" si="1"/>
        <v>6230.4165031248986</v>
      </c>
      <c r="M7" s="57">
        <f t="shared" si="1"/>
        <v>2901.7708306837999</v>
      </c>
      <c r="N7" s="57">
        <f t="shared" si="1"/>
        <v>4.2156341015999974</v>
      </c>
      <c r="O7" s="54">
        <f t="shared" si="1"/>
        <v>0</v>
      </c>
      <c r="P7" s="54">
        <f t="shared" si="1"/>
        <v>0.99639427777783851</v>
      </c>
      <c r="Q7" s="54">
        <f t="shared" si="1"/>
        <v>370.12684025407998</v>
      </c>
      <c r="R7" s="54">
        <f t="shared" si="1"/>
        <v>802.78007848584002</v>
      </c>
      <c r="S7" s="54">
        <f t="shared" si="1"/>
        <v>-683.33794927485883</v>
      </c>
      <c r="T7" s="54">
        <f t="shared" si="1"/>
        <v>127.94579087436031</v>
      </c>
      <c r="U7" s="54">
        <f t="shared" si="1"/>
        <v>2408.8841526207943</v>
      </c>
      <c r="V7" s="54">
        <f t="shared" si="1"/>
        <v>157.49985984813867</v>
      </c>
      <c r="W7" s="54">
        <f t="shared" si="1"/>
        <v>-91.446821914364634</v>
      </c>
      <c r="X7" s="54">
        <f t="shared" si="1"/>
        <v>188.89674501262598</v>
      </c>
      <c r="Y7" s="54">
        <f t="shared" si="1"/>
        <v>1.5117896406910485</v>
      </c>
      <c r="Z7" s="54">
        <f t="shared" si="1"/>
        <v>40.573158514415368</v>
      </c>
      <c r="AA7" s="56">
        <f t="shared" si="1"/>
        <v>4575.9999426793147</v>
      </c>
      <c r="AB7" s="56">
        <f t="shared" si="1"/>
        <v>1798.1340925961847</v>
      </c>
      <c r="AC7" s="57">
        <f t="shared" si="1"/>
        <v>80.208366922723997</v>
      </c>
      <c r="AD7" s="54">
        <f t="shared" si="1"/>
        <v>993.25012277472592</v>
      </c>
      <c r="AE7" s="54">
        <f t="shared" si="1"/>
        <v>281.99171124429409</v>
      </c>
      <c r="AF7" s="54">
        <f t="shared" si="1"/>
        <v>144.97518876199408</v>
      </c>
      <c r="AG7" s="54">
        <f t="shared" si="1"/>
        <v>29.2973095191293</v>
      </c>
      <c r="AH7" s="54">
        <f t="shared" si="1"/>
        <v>20.978752439278033</v>
      </c>
      <c r="AI7" s="54">
        <f t="shared" si="1"/>
        <v>158.54537963621982</v>
      </c>
      <c r="AJ7" s="54">
        <f t="shared" si="1"/>
        <v>20.482286487648</v>
      </c>
      <c r="AK7" s="53">
        <f t="shared" si="1"/>
        <v>4.7738556149071254</v>
      </c>
      <c r="AL7" s="53">
        <f t="shared" si="1"/>
        <v>14.065106577357614</v>
      </c>
      <c r="AM7" s="57">
        <f t="shared" si="1"/>
        <v>49.566012617906274</v>
      </c>
      <c r="AN7" s="56">
        <f t="shared" si="1"/>
        <v>146.72404491084089</v>
      </c>
      <c r="AO7" s="56">
        <f t="shared" si="1"/>
        <v>-13.059427659999983</v>
      </c>
      <c r="AP7" s="182">
        <f t="shared" si="1"/>
        <v>0</v>
      </c>
      <c r="AQ7" s="111">
        <f t="shared" si="0"/>
        <v>13603.4098817218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2">C7-C27</f>
        <v>447.62400537740496</v>
      </c>
      <c r="D8" s="185">
        <f t="shared" si="2"/>
        <v>397.94835739987536</v>
      </c>
      <c r="E8" s="188">
        <f t="shared" si="2"/>
        <v>43.673914892157342</v>
      </c>
      <c r="F8" s="189">
        <f t="shared" si="2"/>
        <v>0</v>
      </c>
      <c r="G8" s="189">
        <f t="shared" si="2"/>
        <v>6.0017330853722983</v>
      </c>
      <c r="H8" s="190">
        <f t="shared" si="2"/>
        <v>417.57072069315564</v>
      </c>
      <c r="I8" s="185">
        <f t="shared" si="2"/>
        <v>288.83629383315565</v>
      </c>
      <c r="J8" s="301">
        <f t="shared" si="2"/>
        <v>127.70399999999999</v>
      </c>
      <c r="K8" s="188">
        <f t="shared" si="2"/>
        <v>1.0304268599999995</v>
      </c>
      <c r="L8" s="190">
        <f t="shared" si="2"/>
        <v>5999.4348099571662</v>
      </c>
      <c r="M8" s="185">
        <f t="shared" si="2"/>
        <v>2901.7708306837999</v>
      </c>
      <c r="N8" s="185">
        <f t="shared" si="2"/>
        <v>4.2156341015999974</v>
      </c>
      <c r="O8" s="188">
        <f t="shared" si="2"/>
        <v>0</v>
      </c>
      <c r="P8" s="188">
        <f t="shared" si="2"/>
        <v>0.99639427777783851</v>
      </c>
      <c r="Q8" s="188">
        <f t="shared" si="2"/>
        <v>370.12684025407998</v>
      </c>
      <c r="R8" s="188">
        <f t="shared" si="2"/>
        <v>802.78007848584002</v>
      </c>
      <c r="S8" s="188">
        <f t="shared" si="2"/>
        <v>-683.33794927485883</v>
      </c>
      <c r="T8" s="188">
        <f t="shared" si="2"/>
        <v>127.94579087436031</v>
      </c>
      <c r="U8" s="188">
        <f t="shared" si="2"/>
        <v>2408.8841526207943</v>
      </c>
      <c r="V8" s="188">
        <f t="shared" si="2"/>
        <v>157.49985984813867</v>
      </c>
      <c r="W8" s="189">
        <f t="shared" si="2"/>
        <v>-91.446821914364634</v>
      </c>
      <c r="X8" s="189">
        <f t="shared" si="2"/>
        <v>0</v>
      </c>
      <c r="Y8" s="189">
        <f t="shared" si="2"/>
        <v>0</v>
      </c>
      <c r="Z8" s="188">
        <f t="shared" si="2"/>
        <v>0</v>
      </c>
      <c r="AA8" s="190">
        <f t="shared" si="2"/>
        <v>4575.9999426793147</v>
      </c>
      <c r="AB8" s="196">
        <f t="shared" si="2"/>
        <v>1798.1340925961847</v>
      </c>
      <c r="AC8" s="185">
        <f t="shared" si="2"/>
        <v>80.208366922723997</v>
      </c>
      <c r="AD8" s="188">
        <f t="shared" si="2"/>
        <v>993.25012277472592</v>
      </c>
      <c r="AE8" s="188">
        <f t="shared" si="2"/>
        <v>281.99171124429409</v>
      </c>
      <c r="AF8" s="188">
        <f t="shared" si="2"/>
        <v>144.97518876199408</v>
      </c>
      <c r="AG8" s="188">
        <f t="shared" si="2"/>
        <v>29.2973095191293</v>
      </c>
      <c r="AH8" s="188">
        <f t="shared" si="2"/>
        <v>20.978752439278033</v>
      </c>
      <c r="AI8" s="188">
        <f t="shared" si="2"/>
        <v>158.54537963621982</v>
      </c>
      <c r="AJ8" s="188">
        <f t="shared" si="2"/>
        <v>20.482286487648</v>
      </c>
      <c r="AK8" s="210">
        <f t="shared" si="2"/>
        <v>4.7738556149071254</v>
      </c>
      <c r="AL8" s="210">
        <f t="shared" si="2"/>
        <v>14.065106577357614</v>
      </c>
      <c r="AM8" s="185">
        <f t="shared" si="2"/>
        <v>49.566012617906274</v>
      </c>
      <c r="AN8" s="190">
        <f t="shared" si="2"/>
        <v>146.72404491084089</v>
      </c>
      <c r="AO8" s="190">
        <f t="shared" si="2"/>
        <v>-13.059427659999983</v>
      </c>
      <c r="AP8" s="185">
        <f t="shared" si="2"/>
        <v>0</v>
      </c>
      <c r="AQ8" s="186">
        <f t="shared" si="0"/>
        <v>13372.428188554068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3">SUM(C10:C14)</f>
        <v>194.69705027155237</v>
      </c>
      <c r="D9" s="53">
        <f t="shared" si="3"/>
        <v>194.69705027155237</v>
      </c>
      <c r="E9" s="54">
        <f t="shared" si="3"/>
        <v>0</v>
      </c>
      <c r="F9" s="55">
        <f t="shared" si="3"/>
        <v>0</v>
      </c>
      <c r="G9" s="55">
        <f t="shared" si="3"/>
        <v>0</v>
      </c>
      <c r="H9" s="56">
        <f t="shared" si="3"/>
        <v>279.42575379585639</v>
      </c>
      <c r="I9" s="53">
        <f t="shared" si="3"/>
        <v>279.42575379585639</v>
      </c>
      <c r="J9" s="250">
        <f t="shared" si="3"/>
        <v>0</v>
      </c>
      <c r="K9" s="54">
        <f t="shared" si="3"/>
        <v>0</v>
      </c>
      <c r="L9" s="56">
        <f t="shared" si="3"/>
        <v>3066.0472530648499</v>
      </c>
      <c r="M9" s="54">
        <f t="shared" si="3"/>
        <v>2901.7708306837999</v>
      </c>
      <c r="N9" s="54">
        <f t="shared" ref="N9" si="4">SUM(N10:N14)</f>
        <v>57.124525520006998</v>
      </c>
      <c r="O9" s="54">
        <f t="shared" si="3"/>
        <v>0</v>
      </c>
      <c r="P9" s="54">
        <f t="shared" si="3"/>
        <v>0</v>
      </c>
      <c r="Q9" s="54">
        <f t="shared" si="3"/>
        <v>0</v>
      </c>
      <c r="R9" s="54">
        <f t="shared" si="3"/>
        <v>0</v>
      </c>
      <c r="S9" s="54">
        <f t="shared" si="3"/>
        <v>95.284528897257388</v>
      </c>
      <c r="T9" s="54">
        <f t="shared" si="3"/>
        <v>0.43028177235839993</v>
      </c>
      <c r="U9" s="54">
        <f t="shared" si="3"/>
        <v>11.437086191427156</v>
      </c>
      <c r="V9" s="54">
        <f t="shared" si="3"/>
        <v>0</v>
      </c>
      <c r="W9" s="55">
        <f t="shared" si="3"/>
        <v>0</v>
      </c>
      <c r="X9" s="55">
        <f t="shared" si="3"/>
        <v>0</v>
      </c>
      <c r="Y9" s="55">
        <f t="shared" si="3"/>
        <v>0</v>
      </c>
      <c r="Z9" s="54">
        <f t="shared" si="3"/>
        <v>0</v>
      </c>
      <c r="AA9" s="56">
        <f t="shared" si="3"/>
        <v>2614.8712161120902</v>
      </c>
      <c r="AB9" s="57">
        <f t="shared" si="3"/>
        <v>237.70290130691626</v>
      </c>
      <c r="AC9" s="58">
        <f t="shared" si="3"/>
        <v>0</v>
      </c>
      <c r="AD9" s="54">
        <f t="shared" si="3"/>
        <v>0</v>
      </c>
      <c r="AE9" s="54">
        <f t="shared" si="3"/>
        <v>98.039012347565588</v>
      </c>
      <c r="AF9" s="54">
        <f t="shared" ref="AF9" si="5">SUM(AF10:AF14)</f>
        <v>101.61830092169396</v>
      </c>
      <c r="AG9" s="54">
        <f t="shared" si="3"/>
        <v>29.2973095191293</v>
      </c>
      <c r="AH9" s="54">
        <f t="shared" si="3"/>
        <v>8.7482785185274174</v>
      </c>
      <c r="AI9" s="54">
        <f t="shared" si="3"/>
        <v>0</v>
      </c>
      <c r="AJ9" s="54">
        <f t="shared" ref="AJ9" si="6">SUM(AJ10:AJ14)</f>
        <v>0</v>
      </c>
      <c r="AK9" s="53">
        <f t="shared" si="3"/>
        <v>0</v>
      </c>
      <c r="AL9" s="53">
        <f t="shared" ref="AL9" si="7">SUM(AL10:AL14)</f>
        <v>0</v>
      </c>
      <c r="AM9" s="55">
        <f t="shared" si="3"/>
        <v>0</v>
      </c>
      <c r="AN9" s="56">
        <f t="shared" si="3"/>
        <v>93.128910481319238</v>
      </c>
      <c r="AO9" s="56">
        <f t="shared" si="3"/>
        <v>57.940724099999997</v>
      </c>
      <c r="AP9" s="57">
        <f t="shared" si="3"/>
        <v>0</v>
      </c>
      <c r="AQ9" s="59">
        <f t="shared" si="0"/>
        <v>6543.8138091325845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194.69705027155237</v>
      </c>
      <c r="D10" s="63">
        <v>194.69705027155237</v>
      </c>
      <c r="E10" s="64"/>
      <c r="F10" s="65"/>
      <c r="G10" s="65"/>
      <c r="H10" s="66">
        <f>SUM(I10:K10)</f>
        <v>208.62191350617647</v>
      </c>
      <c r="I10" s="63">
        <v>208.62191350617647</v>
      </c>
      <c r="J10" s="252">
        <v>0</v>
      </c>
      <c r="K10" s="64"/>
      <c r="L10" s="66">
        <f>SUM(M10:Z10)</f>
        <v>106.72161508868454</v>
      </c>
      <c r="M10" s="64"/>
      <c r="N10" s="64"/>
      <c r="O10" s="64"/>
      <c r="P10" s="64"/>
      <c r="Q10" s="64"/>
      <c r="R10" s="64"/>
      <c r="S10" s="64">
        <v>95.284528897257388</v>
      </c>
      <c r="T10" s="64"/>
      <c r="U10" s="64">
        <v>11.437086191427156</v>
      </c>
      <c r="V10" s="64"/>
      <c r="W10" s="65"/>
      <c r="X10" s="65"/>
      <c r="Y10" s="65"/>
      <c r="Z10" s="64"/>
      <c r="AA10" s="66">
        <v>2290.6684276394058</v>
      </c>
      <c r="AB10" s="67">
        <f>SUM(AC10:AM10)</f>
        <v>225.35350571159842</v>
      </c>
      <c r="AC10" s="68"/>
      <c r="AD10" s="64"/>
      <c r="AE10" s="64">
        <v>94.437895270775158</v>
      </c>
      <c r="AF10" s="64">
        <v>101.61830092169396</v>
      </c>
      <c r="AG10" s="64">
        <v>29.2973095191293</v>
      </c>
      <c r="AH10" s="64"/>
      <c r="AI10" s="64"/>
      <c r="AJ10" s="64"/>
      <c r="AK10" s="63"/>
      <c r="AL10" s="63"/>
      <c r="AM10" s="65"/>
      <c r="AN10" s="70">
        <v>93.128910481319238</v>
      </c>
      <c r="AO10" s="66"/>
      <c r="AP10" s="67"/>
      <c r="AQ10" s="71">
        <f t="shared" si="0"/>
        <v>3119.1914226987365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5.2105929633641628</v>
      </c>
      <c r="I11" s="24">
        <v>5.2105929633641628</v>
      </c>
      <c r="J11" s="249"/>
      <c r="K11" s="25"/>
      <c r="L11" s="23">
        <f>SUM(M11:Z11)</f>
        <v>0.43028177235839993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0.43028177235839993</v>
      </c>
      <c r="U11" s="25">
        <v>0</v>
      </c>
      <c r="V11" s="25"/>
      <c r="W11" s="22"/>
      <c r="X11" s="22"/>
      <c r="Y11" s="22"/>
      <c r="Z11" s="25"/>
      <c r="AA11" s="23">
        <v>280.91889145017228</v>
      </c>
      <c r="AB11" s="26">
        <f>SUM(AC11:AM11)</f>
        <v>12.349395595317848</v>
      </c>
      <c r="AC11" s="27"/>
      <c r="AD11" s="25"/>
      <c r="AE11" s="25">
        <v>3.6011170767904312</v>
      </c>
      <c r="AF11" s="25"/>
      <c r="AG11" s="25"/>
      <c r="AH11" s="25">
        <v>8.7482785185274174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298.90916178121267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46.077264899999996</v>
      </c>
      <c r="AP12" s="26"/>
      <c r="AQ12" s="29">
        <f t="shared" si="0"/>
        <v>46.077264899999996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65.593247326315804</v>
      </c>
      <c r="I13" s="24">
        <v>65.593247326315804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65.593247326315804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2958.8953562038068</v>
      </c>
      <c r="M14" s="76">
        <v>2901.7708306837999</v>
      </c>
      <c r="N14" s="76">
        <v>57.124525520006998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43.283897022512029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11.863459199999998</v>
      </c>
      <c r="AP14" s="79"/>
      <c r="AQ14" s="82">
        <f t="shared" si="0"/>
        <v>3014.0427124263188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8">SUM(C16:C20)</f>
        <v>0</v>
      </c>
      <c r="D15" s="85">
        <f t="shared" si="8"/>
        <v>0</v>
      </c>
      <c r="E15" s="86">
        <f t="shared" si="8"/>
        <v>0</v>
      </c>
      <c r="F15" s="87">
        <f t="shared" si="8"/>
        <v>0</v>
      </c>
      <c r="G15" s="87">
        <f t="shared" si="8"/>
        <v>0</v>
      </c>
      <c r="H15" s="88">
        <f t="shared" si="8"/>
        <v>62.313584960000007</v>
      </c>
      <c r="I15" s="85">
        <f t="shared" si="8"/>
        <v>0</v>
      </c>
      <c r="J15" s="302">
        <f t="shared" si="8"/>
        <v>0</v>
      </c>
      <c r="K15" s="86">
        <f t="shared" si="8"/>
        <v>62.313584960000007</v>
      </c>
      <c r="L15" s="88">
        <f t="shared" si="8"/>
        <v>2992.6449595101435</v>
      </c>
      <c r="M15" s="86">
        <f t="shared" si="8"/>
        <v>0</v>
      </c>
      <c r="N15" s="86">
        <f t="shared" si="8"/>
        <v>0</v>
      </c>
      <c r="O15" s="86">
        <f t="shared" si="8"/>
        <v>84.87332423959397</v>
      </c>
      <c r="P15" s="86">
        <f t="shared" si="8"/>
        <v>572.13670928888882</v>
      </c>
      <c r="Q15" s="86">
        <f t="shared" si="8"/>
        <v>292.80808059776007</v>
      </c>
      <c r="R15" s="86">
        <f t="shared" si="8"/>
        <v>0</v>
      </c>
      <c r="S15" s="86">
        <f t="shared" si="8"/>
        <v>811.56918787711868</v>
      </c>
      <c r="T15" s="86">
        <f t="shared" si="8"/>
        <v>58.857046748929513</v>
      </c>
      <c r="U15" s="86">
        <f t="shared" si="8"/>
        <v>1078.6036657440404</v>
      </c>
      <c r="V15" s="86">
        <f t="shared" si="8"/>
        <v>0</v>
      </c>
      <c r="W15" s="87">
        <f t="shared" si="8"/>
        <v>93.796945013812149</v>
      </c>
      <c r="X15" s="87">
        <f t="shared" si="8"/>
        <v>0</v>
      </c>
      <c r="Y15" s="87">
        <f t="shared" si="8"/>
        <v>0</v>
      </c>
      <c r="Z15" s="86">
        <f t="shared" si="8"/>
        <v>0</v>
      </c>
      <c r="AA15" s="88">
        <f t="shared" si="8"/>
        <v>0</v>
      </c>
      <c r="AB15" s="89">
        <f t="shared" si="8"/>
        <v>0</v>
      </c>
      <c r="AC15" s="90">
        <f t="shared" si="8"/>
        <v>0</v>
      </c>
      <c r="AD15" s="86">
        <f t="shared" si="8"/>
        <v>0</v>
      </c>
      <c r="AE15" s="86">
        <f t="shared" si="8"/>
        <v>0</v>
      </c>
      <c r="AF15" s="86">
        <f t="shared" si="8"/>
        <v>0</v>
      </c>
      <c r="AG15" s="143">
        <f t="shared" si="8"/>
        <v>0</v>
      </c>
      <c r="AH15" s="143">
        <f t="shared" si="8"/>
        <v>0</v>
      </c>
      <c r="AI15" s="143">
        <f t="shared" si="8"/>
        <v>0</v>
      </c>
      <c r="AJ15" s="143">
        <f t="shared" ref="AJ15" si="9">SUM(AJ16:AJ20)</f>
        <v>0</v>
      </c>
      <c r="AK15" s="85">
        <f t="shared" si="8"/>
        <v>0</v>
      </c>
      <c r="AL15" s="85">
        <f t="shared" si="8"/>
        <v>0</v>
      </c>
      <c r="AM15" s="87">
        <f t="shared" si="8"/>
        <v>0</v>
      </c>
      <c r="AN15" s="88">
        <f t="shared" si="8"/>
        <v>0</v>
      </c>
      <c r="AO15" s="88">
        <f t="shared" si="8"/>
        <v>1696.8790007913435</v>
      </c>
      <c r="AP15" s="89">
        <f t="shared" si="8"/>
        <v>0</v>
      </c>
      <c r="AQ15" s="91">
        <f t="shared" si="0"/>
        <v>4751.8375452614873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1492.3004122481516</v>
      </c>
      <c r="AP16" s="67"/>
      <c r="AQ16" s="92">
        <f>C16+H16+L16+AA16+AO16+AP16</f>
        <v>1492.3004122481516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179.50422993685575</v>
      </c>
      <c r="AP17" s="26"/>
      <c r="AQ17" s="29">
        <f>C17+H17+L17+AA17+AO17+AP17</f>
        <v>179.50422993685575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25.074358606335995</v>
      </c>
      <c r="AP18" s="26"/>
      <c r="AQ18" s="29">
        <f t="shared" si="0"/>
        <v>25.074358606335995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62.313584960000007</v>
      </c>
      <c r="I19" s="24"/>
      <c r="J19" s="25"/>
      <c r="K19" s="25">
        <v>62.313584960000007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62.313584960000007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2992.6449595101435</v>
      </c>
      <c r="M20" s="76"/>
      <c r="N20" s="76"/>
      <c r="O20" s="76">
        <v>84.87332423959397</v>
      </c>
      <c r="P20" s="76">
        <v>572.13670928888882</v>
      </c>
      <c r="Q20" s="76">
        <v>292.80808059776007</v>
      </c>
      <c r="R20" s="76">
        <v>0</v>
      </c>
      <c r="S20" s="76">
        <v>811.56918787711868</v>
      </c>
      <c r="T20" s="76">
        <v>58.857046748929513</v>
      </c>
      <c r="U20" s="76">
        <v>1078.6036657440404</v>
      </c>
      <c r="V20" s="76"/>
      <c r="W20" s="77">
        <v>93.796945013812149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2992.6449595101435</v>
      </c>
      <c r="AS20" s="294"/>
    </row>
    <row r="21" spans="1:45" ht="12.75" customHeight="1">
      <c r="A21" s="93" t="s">
        <v>7</v>
      </c>
      <c r="B21" s="94"/>
      <c r="C21" s="95">
        <f>SUM(C22:C24)</f>
        <v>23.598411100970438</v>
      </c>
      <c r="D21" s="96">
        <f>SUM(D22:D24)</f>
        <v>-20.463590708853772</v>
      </c>
      <c r="E21" s="97">
        <f>SUM(E22:E24)</f>
        <v>44.06200180982421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-47.602025466114569</v>
      </c>
      <c r="M21" s="97">
        <f t="shared" ref="M21:AQ21" si="10">SUM(M22:M24)</f>
        <v>0</v>
      </c>
      <c r="N21" s="97">
        <f t="shared" si="10"/>
        <v>52.877332199999998</v>
      </c>
      <c r="O21" s="97">
        <f t="shared" si="10"/>
        <v>0</v>
      </c>
      <c r="P21" s="97">
        <f t="shared" si="10"/>
        <v>-13.674110888888944</v>
      </c>
      <c r="Q21" s="97">
        <f t="shared" si="10"/>
        <v>404.83171025024006</v>
      </c>
      <c r="R21" s="97">
        <f t="shared" si="10"/>
        <v>-403.94964040031999</v>
      </c>
      <c r="S21" s="97">
        <f t="shared" si="10"/>
        <v>-0.67111475508474583</v>
      </c>
      <c r="T21" s="97">
        <f t="shared" si="10"/>
        <v>0</v>
      </c>
      <c r="U21" s="97">
        <f t="shared" si="10"/>
        <v>-61.068805771090524</v>
      </c>
      <c r="V21" s="97">
        <f t="shared" si="10"/>
        <v>-23.598411100970434</v>
      </c>
      <c r="W21" s="98">
        <f t="shared" si="10"/>
        <v>-2.3489849999999999</v>
      </c>
      <c r="X21" s="98">
        <f t="shared" si="10"/>
        <v>0</v>
      </c>
      <c r="Y21" s="98">
        <f t="shared" si="10"/>
        <v>0</v>
      </c>
      <c r="Z21" s="97">
        <f t="shared" si="10"/>
        <v>0</v>
      </c>
      <c r="AA21" s="99">
        <f t="shared" si="10"/>
        <v>8.7131147039999982E-2</v>
      </c>
      <c r="AB21" s="100">
        <f t="shared" si="10"/>
        <v>-1078.3194764593973</v>
      </c>
      <c r="AC21" s="101">
        <f t="shared" si="10"/>
        <v>-80.208366922723997</v>
      </c>
      <c r="AD21" s="97">
        <f t="shared" si="10"/>
        <v>-993.25012277472592</v>
      </c>
      <c r="AE21" s="97">
        <f t="shared" si="10"/>
        <v>0</v>
      </c>
      <c r="AF21" s="97">
        <f t="shared" si="10"/>
        <v>0</v>
      </c>
      <c r="AG21" s="175">
        <f t="shared" si="10"/>
        <v>0</v>
      </c>
      <c r="AH21" s="175">
        <f t="shared" si="10"/>
        <v>-8.7131147039999982E-2</v>
      </c>
      <c r="AI21" s="175">
        <f t="shared" si="10"/>
        <v>0</v>
      </c>
      <c r="AJ21" s="175">
        <f t="shared" si="10"/>
        <v>0</v>
      </c>
      <c r="AK21" s="96">
        <f t="shared" si="10"/>
        <v>-4.7738556149071254</v>
      </c>
      <c r="AL21" s="175">
        <f t="shared" si="10"/>
        <v>0</v>
      </c>
      <c r="AM21" s="98">
        <f t="shared" si="10"/>
        <v>0</v>
      </c>
      <c r="AN21" s="115">
        <f t="shared" si="10"/>
        <v>0</v>
      </c>
      <c r="AO21" s="99">
        <f t="shared" si="10"/>
        <v>1078.2323453123572</v>
      </c>
      <c r="AP21" s="100">
        <f t="shared" si="10"/>
        <v>0</v>
      </c>
      <c r="AQ21" s="102">
        <f t="shared" si="10"/>
        <v>-24.003614365144131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-1078.2323453123572</v>
      </c>
      <c r="AC22" s="68">
        <f>-AC2</f>
        <v>-80.208366922723997</v>
      </c>
      <c r="AD22" s="64">
        <f>-AD2</f>
        <v>-993.25012277472592</v>
      </c>
      <c r="AE22" s="64"/>
      <c r="AF22" s="64"/>
      <c r="AG22" s="127"/>
      <c r="AH22" s="127"/>
      <c r="AI22" s="127"/>
      <c r="AJ22" s="127"/>
      <c r="AK22" s="63">
        <v>-4.7738556149071254</v>
      </c>
      <c r="AL22" s="127"/>
      <c r="AM22" s="65"/>
      <c r="AN22" s="70"/>
      <c r="AO22" s="66">
        <f>-(C22+H22+L22+AA22+AB22)</f>
        <v>1078.2323453123572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23.598411100970438</v>
      </c>
      <c r="D24" s="207">
        <v>-20.463590708853772</v>
      </c>
      <c r="E24" s="36">
        <f>-D24-V24</f>
        <v>44.06200180982421</v>
      </c>
      <c r="F24" s="33"/>
      <c r="G24" s="33">
        <v>0</v>
      </c>
      <c r="H24" s="34"/>
      <c r="I24" s="39"/>
      <c r="J24" s="36"/>
      <c r="K24" s="36"/>
      <c r="L24" s="34">
        <f>SUM(N24:Z24)</f>
        <v>-47.602025466114569</v>
      </c>
      <c r="M24" s="36"/>
      <c r="N24" s="36">
        <v>52.877332199999998</v>
      </c>
      <c r="O24" s="36"/>
      <c r="P24" s="36">
        <v>-13.674110888888944</v>
      </c>
      <c r="Q24" s="36">
        <v>404.83171025024006</v>
      </c>
      <c r="R24" s="36">
        <v>-403.94964040031999</v>
      </c>
      <c r="S24" s="36">
        <v>-0.67111475508474583</v>
      </c>
      <c r="T24" s="36"/>
      <c r="U24" s="36">
        <v>-61.068805771090524</v>
      </c>
      <c r="V24" s="33">
        <v>-23.598411100970434</v>
      </c>
      <c r="W24" s="33">
        <v>-2.3489849999999999</v>
      </c>
      <c r="X24" s="33"/>
      <c r="Y24" s="33"/>
      <c r="Z24" s="36"/>
      <c r="AA24" s="34">
        <f>-AH24</f>
        <v>8.7131147039999982E-2</v>
      </c>
      <c r="AB24" s="34">
        <f>SUM(AC24:AM24)</f>
        <v>-8.7131147039999982E-2</v>
      </c>
      <c r="AC24" s="38"/>
      <c r="AD24" s="36"/>
      <c r="AE24" s="36"/>
      <c r="AF24" s="36"/>
      <c r="AG24" s="36"/>
      <c r="AH24" s="36">
        <v>-8.7131147039999982E-2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-24.003614365144131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9.048846725801786</v>
      </c>
      <c r="I25" s="104">
        <v>9.048846725801786</v>
      </c>
      <c r="J25" s="258"/>
      <c r="K25" s="105"/>
      <c r="L25" s="88">
        <f>SUM(O25:Z25)</f>
        <v>93.567081565085488</v>
      </c>
      <c r="M25" s="105"/>
      <c r="N25" s="105"/>
      <c r="O25" s="105">
        <v>88.228997027992975</v>
      </c>
      <c r="P25" s="105"/>
      <c r="Q25" s="105"/>
      <c r="R25" s="105"/>
      <c r="S25" s="105">
        <v>0</v>
      </c>
      <c r="T25" s="105">
        <v>4.1693256233877908E-3</v>
      </c>
      <c r="U25" s="105">
        <v>5.3339152114691144</v>
      </c>
      <c r="V25" s="105"/>
      <c r="W25" s="104"/>
      <c r="X25" s="104"/>
      <c r="Y25" s="104"/>
      <c r="Z25" s="105"/>
      <c r="AA25" s="88">
        <v>60.96626883535253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263.89314971775485</v>
      </c>
      <c r="AP25" s="89"/>
      <c r="AQ25" s="107">
        <f>C25+H25+L25+AA25+AB25+AN25+AO25+AP25</f>
        <v>427.47534684399466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11">C7-C9+C15+C21-C25</f>
        <v>276.52536620682304</v>
      </c>
      <c r="D26" s="108">
        <f t="shared" si="11"/>
        <v>182.78771641946923</v>
      </c>
      <c r="E26" s="46">
        <f t="shared" si="11"/>
        <v>87.735916701981552</v>
      </c>
      <c r="F26" s="46">
        <f t="shared" si="11"/>
        <v>0</v>
      </c>
      <c r="G26" s="46">
        <f t="shared" si="11"/>
        <v>6.0017330853722983</v>
      </c>
      <c r="H26" s="47">
        <f t="shared" si="11"/>
        <v>191.40970513149747</v>
      </c>
      <c r="I26" s="108">
        <f t="shared" si="11"/>
        <v>0.3616933114974703</v>
      </c>
      <c r="J26" s="259">
        <f t="shared" si="11"/>
        <v>127.70399999999999</v>
      </c>
      <c r="K26" s="46">
        <f t="shared" si="11"/>
        <v>63.344011820000006</v>
      </c>
      <c r="L26" s="47">
        <f t="shared" si="11"/>
        <v>6015.8451025389923</v>
      </c>
      <c r="M26" s="46">
        <f t="shared" si="11"/>
        <v>0</v>
      </c>
      <c r="N26" s="46">
        <f t="shared" si="11"/>
        <v>-3.1559218407004153E-2</v>
      </c>
      <c r="O26" s="46">
        <f t="shared" si="11"/>
        <v>-3.355672788399005</v>
      </c>
      <c r="P26" s="46">
        <f t="shared" si="11"/>
        <v>559.45899267777781</v>
      </c>
      <c r="Q26" s="46">
        <f t="shared" si="11"/>
        <v>1067.7666311020801</v>
      </c>
      <c r="R26" s="46">
        <f t="shared" si="11"/>
        <v>398.83043808552003</v>
      </c>
      <c r="S26" s="46">
        <f t="shared" si="11"/>
        <v>32.275594949917746</v>
      </c>
      <c r="T26" s="46">
        <f t="shared" si="11"/>
        <v>186.36838652530804</v>
      </c>
      <c r="U26" s="46">
        <f t="shared" si="11"/>
        <v>3409.6480111908481</v>
      </c>
      <c r="V26" s="46">
        <f t="shared" si="11"/>
        <v>133.90144874716825</v>
      </c>
      <c r="W26" s="46">
        <f t="shared" si="11"/>
        <v>1.1380994475151951E-3</v>
      </c>
      <c r="X26" s="46">
        <f t="shared" si="11"/>
        <v>188.89674501262598</v>
      </c>
      <c r="Y26" s="46">
        <f t="shared" si="11"/>
        <v>1.5117896406910485</v>
      </c>
      <c r="Z26" s="46">
        <f t="shared" si="11"/>
        <v>40.573158514415368</v>
      </c>
      <c r="AA26" s="47">
        <f t="shared" si="11"/>
        <v>1900.2495888789119</v>
      </c>
      <c r="AB26" s="45">
        <f t="shared" si="11"/>
        <v>482.11171482987129</v>
      </c>
      <c r="AC26" s="58">
        <f t="shared" si="11"/>
        <v>0</v>
      </c>
      <c r="AD26" s="54">
        <f t="shared" si="11"/>
        <v>0</v>
      </c>
      <c r="AE26" s="54">
        <f t="shared" si="11"/>
        <v>183.95269889672852</v>
      </c>
      <c r="AF26" s="54">
        <f t="shared" si="11"/>
        <v>43.356887840300118</v>
      </c>
      <c r="AG26" s="54">
        <f t="shared" si="11"/>
        <v>0</v>
      </c>
      <c r="AH26" s="54">
        <f t="shared" si="11"/>
        <v>12.143342773710616</v>
      </c>
      <c r="AI26" s="54">
        <f t="shared" si="11"/>
        <v>158.54537963621982</v>
      </c>
      <c r="AJ26" s="54">
        <f t="shared" si="11"/>
        <v>20.482286487648</v>
      </c>
      <c r="AK26" s="53">
        <f t="shared" si="11"/>
        <v>0</v>
      </c>
      <c r="AL26" s="53">
        <f t="shared" si="11"/>
        <v>14.065106577357614</v>
      </c>
      <c r="AM26" s="109">
        <f t="shared" si="11"/>
        <v>49.566012617906274</v>
      </c>
      <c r="AN26" s="47">
        <f t="shared" si="11"/>
        <v>53.59513442952165</v>
      </c>
      <c r="AO26" s="47">
        <f t="shared" si="11"/>
        <v>2440.2180446259458</v>
      </c>
      <c r="AP26" s="45">
        <f t="shared" si="11"/>
        <v>0</v>
      </c>
      <c r="AQ26" s="48">
        <f>C26+H26+L26+AA26+AB26+AN26+AO26+AP26</f>
        <v>11359.954656641563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12">C28</f>
        <v>0</v>
      </c>
      <c r="D27" s="53">
        <f t="shared" si="12"/>
        <v>0</v>
      </c>
      <c r="E27" s="54">
        <f t="shared" si="12"/>
        <v>0</v>
      </c>
      <c r="F27" s="55">
        <f t="shared" si="12"/>
        <v>0</v>
      </c>
      <c r="G27" s="55">
        <f t="shared" si="12"/>
        <v>0</v>
      </c>
      <c r="H27" s="56">
        <f t="shared" si="12"/>
        <v>0</v>
      </c>
      <c r="I27" s="53">
        <f t="shared" si="12"/>
        <v>0</v>
      </c>
      <c r="J27" s="250">
        <f t="shared" si="12"/>
        <v>0</v>
      </c>
      <c r="K27" s="54">
        <f t="shared" si="12"/>
        <v>0</v>
      </c>
      <c r="L27" s="56">
        <f t="shared" si="12"/>
        <v>230.98169316773237</v>
      </c>
      <c r="M27" s="54">
        <f t="shared" si="12"/>
        <v>0</v>
      </c>
      <c r="N27" s="54">
        <f t="shared" si="12"/>
        <v>0</v>
      </c>
      <c r="O27" s="54">
        <f t="shared" si="12"/>
        <v>0</v>
      </c>
      <c r="P27" s="54">
        <f t="shared" si="12"/>
        <v>0</v>
      </c>
      <c r="Q27" s="54">
        <f t="shared" si="12"/>
        <v>0</v>
      </c>
      <c r="R27" s="54">
        <f t="shared" si="12"/>
        <v>0</v>
      </c>
      <c r="S27" s="54">
        <f t="shared" si="12"/>
        <v>0</v>
      </c>
      <c r="T27" s="54">
        <f t="shared" si="12"/>
        <v>0</v>
      </c>
      <c r="U27" s="54">
        <f t="shared" si="12"/>
        <v>0</v>
      </c>
      <c r="V27" s="54">
        <f t="shared" si="12"/>
        <v>0</v>
      </c>
      <c r="W27" s="55"/>
      <c r="X27" s="55">
        <f t="shared" ref="X27:AQ27" si="13">X28</f>
        <v>188.89674501262598</v>
      </c>
      <c r="Y27" s="55">
        <f t="shared" si="13"/>
        <v>1.5117896406910485</v>
      </c>
      <c r="Z27" s="54">
        <f t="shared" si="13"/>
        <v>40.573158514415368</v>
      </c>
      <c r="AA27" s="56">
        <f t="shared" si="13"/>
        <v>0</v>
      </c>
      <c r="AB27" s="57">
        <f t="shared" si="13"/>
        <v>0</v>
      </c>
      <c r="AC27" s="58">
        <f t="shared" si="13"/>
        <v>0</v>
      </c>
      <c r="AD27" s="54">
        <f t="shared" si="13"/>
        <v>0</v>
      </c>
      <c r="AE27" s="54">
        <f t="shared" si="13"/>
        <v>0</v>
      </c>
      <c r="AF27" s="54">
        <f t="shared" si="13"/>
        <v>0</v>
      </c>
      <c r="AG27" s="54">
        <f t="shared" si="13"/>
        <v>0</v>
      </c>
      <c r="AH27" s="54">
        <f t="shared" si="13"/>
        <v>0</v>
      </c>
      <c r="AI27" s="54">
        <f t="shared" si="13"/>
        <v>0</v>
      </c>
      <c r="AJ27" s="54">
        <f t="shared" si="13"/>
        <v>0</v>
      </c>
      <c r="AK27" s="53">
        <f t="shared" si="13"/>
        <v>0</v>
      </c>
      <c r="AL27" s="53">
        <f t="shared" si="13"/>
        <v>0</v>
      </c>
      <c r="AM27" s="55">
        <f t="shared" si="13"/>
        <v>0</v>
      </c>
      <c r="AN27" s="56">
        <f t="shared" si="13"/>
        <v>0</v>
      </c>
      <c r="AO27" s="56">
        <f t="shared" si="13"/>
        <v>0</v>
      </c>
      <c r="AP27" s="57">
        <f t="shared" si="13"/>
        <v>0</v>
      </c>
      <c r="AQ27" s="111">
        <f t="shared" si="13"/>
        <v>230.98169316773237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230.98169316773237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188.89674501262598</v>
      </c>
      <c r="Y28" s="98">
        <f>Y26</f>
        <v>1.5117896406910485</v>
      </c>
      <c r="Z28" s="97">
        <f>Z26</f>
        <v>40.573158514415368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>C28+H28+L28+AA28+AB28+AN28+AO28+AP28</f>
        <v>230.98169316773237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14">C30+C45+C56+C58+C65+C70+C71</f>
        <v>271.61503087194325</v>
      </c>
      <c r="D29" s="53">
        <f t="shared" si="14"/>
        <v>175.86447231625687</v>
      </c>
      <c r="E29" s="54">
        <f t="shared" si="14"/>
        <v>88.555978011324342</v>
      </c>
      <c r="F29" s="55">
        <f t="shared" si="14"/>
        <v>0</v>
      </c>
      <c r="G29" s="55">
        <f t="shared" si="14"/>
        <v>7.1945805443620676</v>
      </c>
      <c r="H29" s="56">
        <f t="shared" si="14"/>
        <v>189.34577988999999</v>
      </c>
      <c r="I29" s="53">
        <f t="shared" si="14"/>
        <v>0</v>
      </c>
      <c r="J29" s="251">
        <f t="shared" si="14"/>
        <v>127.70399999999999</v>
      </c>
      <c r="K29" s="53">
        <f t="shared" si="14"/>
        <v>61.641779890000002</v>
      </c>
      <c r="L29" s="56">
        <f t="shared" si="14"/>
        <v>5825.4294096963558</v>
      </c>
      <c r="M29" s="54">
        <f t="shared" si="14"/>
        <v>0</v>
      </c>
      <c r="N29" s="54">
        <f t="shared" si="14"/>
        <v>0</v>
      </c>
      <c r="O29" s="54">
        <f t="shared" si="14"/>
        <v>0</v>
      </c>
      <c r="P29" s="54">
        <f t="shared" si="14"/>
        <v>578.4274828444444</v>
      </c>
      <c r="Q29" s="54">
        <f t="shared" si="14"/>
        <v>1070.01152241984</v>
      </c>
      <c r="R29" s="54">
        <f t="shared" si="14"/>
        <v>397.88853593616</v>
      </c>
      <c r="S29" s="54">
        <f t="shared" si="14"/>
        <v>29.445261144829878</v>
      </c>
      <c r="T29" s="54">
        <f t="shared" si="14"/>
        <v>173.91856847315921</v>
      </c>
      <c r="U29" s="54">
        <f t="shared" si="14"/>
        <v>3442.9262047751172</v>
      </c>
      <c r="V29" s="54">
        <f t="shared" si="14"/>
        <v>132.81183410280588</v>
      </c>
      <c r="W29" s="55">
        <f t="shared" si="14"/>
        <v>0</v>
      </c>
      <c r="X29" s="55">
        <f t="shared" si="14"/>
        <v>0</v>
      </c>
      <c r="Y29" s="55">
        <f t="shared" si="14"/>
        <v>0</v>
      </c>
      <c r="Z29" s="53">
        <f t="shared" si="14"/>
        <v>0</v>
      </c>
      <c r="AA29" s="47">
        <f t="shared" si="14"/>
        <v>1955.9222355041879</v>
      </c>
      <c r="AB29" s="57">
        <f t="shared" si="14"/>
        <v>482.01042811209641</v>
      </c>
      <c r="AC29" s="58">
        <f t="shared" si="14"/>
        <v>0</v>
      </c>
      <c r="AD29" s="54">
        <f t="shared" si="14"/>
        <v>0</v>
      </c>
      <c r="AE29" s="54">
        <f t="shared" si="14"/>
        <v>186.75879991512991</v>
      </c>
      <c r="AF29" s="54">
        <f t="shared" si="14"/>
        <v>43.356887840300104</v>
      </c>
      <c r="AG29" s="54">
        <f t="shared" si="14"/>
        <v>0</v>
      </c>
      <c r="AH29" s="54">
        <f t="shared" si="14"/>
        <v>12.143342773710614</v>
      </c>
      <c r="AI29" s="54">
        <f t="shared" si="14"/>
        <v>156.68494905202783</v>
      </c>
      <c r="AJ29" s="54">
        <f t="shared" si="14"/>
        <v>19.435329335664004</v>
      </c>
      <c r="AK29" s="57">
        <f t="shared" si="14"/>
        <v>0</v>
      </c>
      <c r="AL29" s="57">
        <f t="shared" si="14"/>
        <v>14.065106577357612</v>
      </c>
      <c r="AM29" s="57">
        <f t="shared" si="14"/>
        <v>49.566012617906281</v>
      </c>
      <c r="AN29" s="57">
        <f t="shared" si="14"/>
        <v>53.595134429521629</v>
      </c>
      <c r="AO29" s="56">
        <f t="shared" si="14"/>
        <v>2461.4148693561669</v>
      </c>
      <c r="AP29" s="57">
        <f t="shared" si="14"/>
        <v>0</v>
      </c>
      <c r="AQ29" s="48">
        <f t="shared" si="14"/>
        <v>11239.332887860273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76.09297317170001</v>
      </c>
      <c r="D30" s="120">
        <v>76.09297317170001</v>
      </c>
      <c r="E30" s="120">
        <v>0</v>
      </c>
      <c r="F30" s="121"/>
      <c r="G30" s="121"/>
      <c r="H30" s="122">
        <f>SUM(H31:H44)</f>
        <v>0</v>
      </c>
      <c r="I30" s="119">
        <f t="shared" ref="I30:K30" si="15">SUM(I31:I44)</f>
        <v>0</v>
      </c>
      <c r="J30" s="120">
        <f t="shared" si="15"/>
        <v>0</v>
      </c>
      <c r="K30" s="120">
        <f t="shared" si="15"/>
        <v>0</v>
      </c>
      <c r="L30" s="122">
        <f>SUM(L31:L44)</f>
        <v>330.22539088520102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379">
        <v>6.5353130328209588</v>
      </c>
      <c r="R30" s="120">
        <f>SUM(R31:R44)</f>
        <v>0</v>
      </c>
      <c r="S30" s="379">
        <v>29.235958021872012</v>
      </c>
      <c r="T30" s="379">
        <v>63.507367876563137</v>
      </c>
      <c r="U30" s="379">
        <v>105.51198929171245</v>
      </c>
      <c r="V30" s="120">
        <v>125.43476266223239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380">
        <v>1028.2966229783244</v>
      </c>
      <c r="AB30" s="123">
        <f t="shared" ref="AB30:AN30" si="16">SUM(AB31:AB44)</f>
        <v>191.22579596031605</v>
      </c>
      <c r="AC30" s="176">
        <f t="shared" si="16"/>
        <v>0</v>
      </c>
      <c r="AD30" s="120">
        <f t="shared" si="16"/>
        <v>0</v>
      </c>
      <c r="AE30" s="120">
        <f t="shared" si="16"/>
        <v>141.94142449860095</v>
      </c>
      <c r="AF30" s="120">
        <f t="shared" ref="AF30" si="17">SUM(AF31:AF44)</f>
        <v>43.356887840300104</v>
      </c>
      <c r="AG30" s="120">
        <f t="shared" si="16"/>
        <v>0</v>
      </c>
      <c r="AH30" s="120">
        <f t="shared" si="16"/>
        <v>5.9274836214149662</v>
      </c>
      <c r="AI30" s="120">
        <f t="shared" si="16"/>
        <v>0</v>
      </c>
      <c r="AJ30" s="120">
        <f t="shared" ref="AJ30" si="18">SUM(AJ31:AJ44)</f>
        <v>0</v>
      </c>
      <c r="AK30" s="120">
        <f t="shared" si="16"/>
        <v>0</v>
      </c>
      <c r="AL30" s="120">
        <f t="shared" ref="AL30" si="19">SUM(AL31:AL44)</f>
        <v>0</v>
      </c>
      <c r="AM30" s="228">
        <f t="shared" si="16"/>
        <v>0</v>
      </c>
      <c r="AN30" s="119">
        <f t="shared" si="16"/>
        <v>53.595134429521629</v>
      </c>
      <c r="AO30" s="380">
        <v>582.00691067545847</v>
      </c>
      <c r="AP30" s="123">
        <f>SUM(AP31:AP44)</f>
        <v>0</v>
      </c>
      <c r="AQ30" s="59">
        <f t="shared" ref="AQ30:AQ72" si="20">C30+H30+L30+AA30+AB30+AN30+AO30+AP30</f>
        <v>2261.4428281005216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21">SUM(D31:G31)</f>
        <v>0</v>
      </c>
      <c r="D31" s="68">
        <v>0</v>
      </c>
      <c r="E31" s="223"/>
      <c r="F31" s="223"/>
      <c r="G31" s="351"/>
      <c r="H31" s="129">
        <f t="shared" ref="H31:H43" si="22">SUM(I31:K31)</f>
        <v>0</v>
      </c>
      <c r="I31" s="126"/>
      <c r="J31" s="254"/>
      <c r="K31" s="127"/>
      <c r="L31" s="129">
        <f t="shared" ref="L31:L43" si="23">SUM(M31:Z31)</f>
        <v>10.336202388688491</v>
      </c>
      <c r="M31" s="127"/>
      <c r="N31" s="127"/>
      <c r="O31" s="127"/>
      <c r="P31" s="128"/>
      <c r="Q31" s="353">
        <v>0.104</v>
      </c>
      <c r="R31" s="223"/>
      <c r="S31" s="353">
        <v>0</v>
      </c>
      <c r="T31" s="353">
        <v>1.5142023886884914</v>
      </c>
      <c r="U31" s="353">
        <v>8.718</v>
      </c>
      <c r="V31" s="69">
        <v>0</v>
      </c>
      <c r="W31" s="223"/>
      <c r="X31" s="126"/>
      <c r="Y31" s="128"/>
      <c r="Z31" s="127"/>
      <c r="AA31" s="356">
        <v>6.0478992721628497</v>
      </c>
      <c r="AB31" s="131">
        <f t="shared" ref="AB31:AB43" si="24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356">
        <v>18.370949605473893</v>
      </c>
      <c r="AP31" s="131"/>
      <c r="AQ31" s="71">
        <f t="shared" si="20"/>
        <v>34.755051266325239</v>
      </c>
    </row>
    <row r="32" spans="1:45" ht="12.75" customHeight="1">
      <c r="A32" s="166" t="s">
        <v>110</v>
      </c>
      <c r="B32" s="206" t="s">
        <v>122</v>
      </c>
      <c r="C32" s="19">
        <f t="shared" si="21"/>
        <v>0</v>
      </c>
      <c r="D32" s="27">
        <v>0</v>
      </c>
      <c r="E32" s="212"/>
      <c r="F32" s="212"/>
      <c r="G32" s="350"/>
      <c r="H32" s="23">
        <f t="shared" si="22"/>
        <v>0</v>
      </c>
      <c r="I32" s="24">
        <v>0</v>
      </c>
      <c r="J32" s="249"/>
      <c r="K32" s="25"/>
      <c r="L32" s="23">
        <f t="shared" si="23"/>
        <v>68.429012667774273</v>
      </c>
      <c r="M32" s="25"/>
      <c r="N32" s="25"/>
      <c r="O32" s="25"/>
      <c r="P32" s="128"/>
      <c r="Q32" s="354">
        <v>1.266</v>
      </c>
      <c r="R32" s="212"/>
      <c r="S32" s="354">
        <v>19.717286489081996</v>
      </c>
      <c r="T32" s="354">
        <v>34.244726178692275</v>
      </c>
      <c r="U32" s="354">
        <v>13.201000000000001</v>
      </c>
      <c r="V32" s="212">
        <v>0</v>
      </c>
      <c r="W32" s="212"/>
      <c r="X32" s="24"/>
      <c r="Y32" s="22"/>
      <c r="Z32" s="25"/>
      <c r="AA32" s="357">
        <v>318.21300297522095</v>
      </c>
      <c r="AB32" s="26">
        <f t="shared" si="24"/>
        <v>44.581095407135699</v>
      </c>
      <c r="AC32" s="27"/>
      <c r="AD32" s="25"/>
      <c r="AE32" s="25">
        <v>38.653611785720734</v>
      </c>
      <c r="AF32" s="25"/>
      <c r="AG32" s="127"/>
      <c r="AH32" s="127">
        <v>5.9274836214149662</v>
      </c>
      <c r="AI32" s="127"/>
      <c r="AJ32" s="127"/>
      <c r="AK32" s="24"/>
      <c r="AL32" s="22"/>
      <c r="AM32" s="25"/>
      <c r="AN32" s="28"/>
      <c r="AO32" s="357">
        <v>91.188325274153584</v>
      </c>
      <c r="AP32" s="26"/>
      <c r="AQ32" s="29">
        <f t="shared" si="20"/>
        <v>522.41143632428452</v>
      </c>
    </row>
    <row r="33" spans="1:45" ht="12.75" customHeight="1">
      <c r="A33" s="166" t="s">
        <v>16</v>
      </c>
      <c r="B33" s="133" t="s">
        <v>14</v>
      </c>
      <c r="C33" s="19">
        <f t="shared" si="21"/>
        <v>0</v>
      </c>
      <c r="D33" s="27">
        <v>0</v>
      </c>
      <c r="E33" s="212"/>
      <c r="F33" s="212"/>
      <c r="G33" s="350"/>
      <c r="H33" s="23">
        <f t="shared" si="22"/>
        <v>0</v>
      </c>
      <c r="I33" s="24"/>
      <c r="J33" s="249"/>
      <c r="K33" s="25"/>
      <c r="L33" s="23">
        <f t="shared" si="23"/>
        <v>4.9707047369108688</v>
      </c>
      <c r="M33" s="25"/>
      <c r="N33" s="25"/>
      <c r="O33" s="25"/>
      <c r="P33" s="128"/>
      <c r="Q33" s="354">
        <v>0.156</v>
      </c>
      <c r="R33" s="212"/>
      <c r="S33" s="354">
        <v>0</v>
      </c>
      <c r="T33" s="354">
        <v>4.2457047369108691</v>
      </c>
      <c r="U33" s="354">
        <v>0.56899999999999995</v>
      </c>
      <c r="V33" s="212">
        <v>0</v>
      </c>
      <c r="W33" s="212"/>
      <c r="X33" s="24"/>
      <c r="Y33" s="22"/>
      <c r="Z33" s="25"/>
      <c r="AA33" s="357">
        <v>2.842527347980353</v>
      </c>
      <c r="AB33" s="26">
        <f t="shared" si="24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357">
        <v>3.1715048396392911</v>
      </c>
      <c r="AP33" s="26"/>
      <c r="AQ33" s="29">
        <f t="shared" si="20"/>
        <v>10.984736924530512</v>
      </c>
    </row>
    <row r="34" spans="1:45" ht="12.75" customHeight="1">
      <c r="A34" s="166" t="s">
        <v>18</v>
      </c>
      <c r="B34" s="133" t="s">
        <v>123</v>
      </c>
      <c r="C34" s="19">
        <f t="shared" si="21"/>
        <v>0</v>
      </c>
      <c r="D34" s="27">
        <v>0</v>
      </c>
      <c r="E34" s="212"/>
      <c r="F34" s="212"/>
      <c r="G34" s="350"/>
      <c r="H34" s="23">
        <f t="shared" si="22"/>
        <v>0</v>
      </c>
      <c r="I34" s="24"/>
      <c r="J34" s="249"/>
      <c r="K34" s="25"/>
      <c r="L34" s="23">
        <f t="shared" si="23"/>
        <v>3.5961608239011378</v>
      </c>
      <c r="M34" s="25"/>
      <c r="N34" s="25"/>
      <c r="O34" s="25"/>
      <c r="P34" s="128"/>
      <c r="Q34" s="354">
        <v>0.109</v>
      </c>
      <c r="R34" s="212"/>
      <c r="S34" s="354">
        <v>0</v>
      </c>
      <c r="T34" s="354">
        <v>0.89516082390113771</v>
      </c>
      <c r="U34" s="354">
        <v>2.5920000000000001</v>
      </c>
      <c r="V34" s="212">
        <v>0</v>
      </c>
      <c r="W34" s="212"/>
      <c r="X34" s="24"/>
      <c r="Y34" s="22"/>
      <c r="Z34" s="25"/>
      <c r="AA34" s="357">
        <v>7.3119792633448109</v>
      </c>
      <c r="AB34" s="26">
        <f t="shared" si="24"/>
        <v>101.97851959947661</v>
      </c>
      <c r="AC34" s="27"/>
      <c r="AD34" s="25"/>
      <c r="AE34" s="25">
        <v>101.97851959947661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357">
        <v>27.793687594997404</v>
      </c>
      <c r="AP34" s="26"/>
      <c r="AQ34" s="29">
        <f t="shared" si="20"/>
        <v>140.68034728171997</v>
      </c>
    </row>
    <row r="35" spans="1:45" ht="12.75" customHeight="1">
      <c r="A35" s="166" t="s">
        <v>20</v>
      </c>
      <c r="B35" s="133" t="s">
        <v>124</v>
      </c>
      <c r="C35" s="19">
        <f t="shared" si="21"/>
        <v>0</v>
      </c>
      <c r="D35" s="27">
        <v>0</v>
      </c>
      <c r="E35" s="212"/>
      <c r="F35" s="212"/>
      <c r="G35" s="350"/>
      <c r="H35" s="23">
        <f t="shared" si="22"/>
        <v>0</v>
      </c>
      <c r="I35" s="24"/>
      <c r="J35" s="249"/>
      <c r="K35" s="25"/>
      <c r="L35" s="23">
        <f t="shared" si="23"/>
        <v>3.461364232810809</v>
      </c>
      <c r="M35" s="25"/>
      <c r="N35" s="25"/>
      <c r="O35" s="25"/>
      <c r="P35" s="128"/>
      <c r="Q35" s="354">
        <v>0.14199999999999999</v>
      </c>
      <c r="R35" s="212"/>
      <c r="S35" s="354">
        <v>0</v>
      </c>
      <c r="T35" s="354">
        <v>1.0673642328108093</v>
      </c>
      <c r="U35" s="354">
        <v>2.2519999999999998</v>
      </c>
      <c r="V35" s="212">
        <v>0</v>
      </c>
      <c r="W35" s="212"/>
      <c r="X35" s="24"/>
      <c r="Y35" s="22"/>
      <c r="Z35" s="25"/>
      <c r="AA35" s="357">
        <v>7.8151139489692394</v>
      </c>
      <c r="AB35" s="26">
        <f t="shared" si="24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357">
        <v>13.659059153158763</v>
      </c>
      <c r="AP35" s="26"/>
      <c r="AQ35" s="29">
        <f t="shared" si="20"/>
        <v>24.935537334938811</v>
      </c>
    </row>
    <row r="36" spans="1:45" ht="12.75" customHeight="1">
      <c r="A36" s="166" t="s">
        <v>22</v>
      </c>
      <c r="B36" s="133" t="s">
        <v>125</v>
      </c>
      <c r="C36" s="19">
        <f t="shared" si="21"/>
        <v>0</v>
      </c>
      <c r="D36" s="132">
        <v>0</v>
      </c>
      <c r="E36" s="212"/>
      <c r="F36" s="212"/>
      <c r="G36" s="350"/>
      <c r="H36" s="23">
        <f t="shared" si="22"/>
        <v>0</v>
      </c>
      <c r="I36" s="24"/>
      <c r="J36" s="249"/>
      <c r="K36" s="25"/>
      <c r="L36" s="23">
        <f t="shared" si="23"/>
        <v>16.459601318003518</v>
      </c>
      <c r="M36" s="25"/>
      <c r="N36" s="25"/>
      <c r="O36" s="25"/>
      <c r="P36" s="128"/>
      <c r="Q36" s="355">
        <v>0.16700000000000001</v>
      </c>
      <c r="R36" s="212"/>
      <c r="S36" s="355">
        <v>2.9766947868000004</v>
      </c>
      <c r="T36" s="355">
        <v>2.9467566093594662</v>
      </c>
      <c r="U36" s="355">
        <v>5.6850000000000005</v>
      </c>
      <c r="V36" s="223">
        <v>4.6841499218440523</v>
      </c>
      <c r="W36" s="212"/>
      <c r="X36" s="24"/>
      <c r="Y36" s="22"/>
      <c r="Z36" s="25"/>
      <c r="AA36" s="358">
        <v>121.05493986442845</v>
      </c>
      <c r="AB36" s="26">
        <f t="shared" si="24"/>
        <v>8.4534580994411176E-2</v>
      </c>
      <c r="AC36" s="27"/>
      <c r="AD36" s="25"/>
      <c r="AE36" s="25">
        <v>8.4534580994411176E-2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358">
        <v>83.847245837711313</v>
      </c>
      <c r="AP36" s="26"/>
      <c r="AQ36" s="29">
        <f t="shared" si="20"/>
        <v>221.4463216011377</v>
      </c>
    </row>
    <row r="37" spans="1:45" ht="12.75" customHeight="1">
      <c r="A37" s="166" t="s">
        <v>24</v>
      </c>
      <c r="B37" s="133" t="s">
        <v>126</v>
      </c>
      <c r="C37" s="19">
        <f t="shared" si="21"/>
        <v>0</v>
      </c>
      <c r="D37" s="27">
        <v>0</v>
      </c>
      <c r="E37" s="212"/>
      <c r="F37" s="212"/>
      <c r="G37" s="350"/>
      <c r="H37" s="23">
        <f t="shared" si="22"/>
        <v>0</v>
      </c>
      <c r="I37" s="24"/>
      <c r="J37" s="249"/>
      <c r="K37" s="25"/>
      <c r="L37" s="23">
        <f t="shared" si="23"/>
        <v>4.514781639709053</v>
      </c>
      <c r="M37" s="25"/>
      <c r="N37" s="25"/>
      <c r="O37" s="25"/>
      <c r="P37" s="128"/>
      <c r="Q37" s="354">
        <v>0.43</v>
      </c>
      <c r="R37" s="212"/>
      <c r="S37" s="354">
        <v>0</v>
      </c>
      <c r="T37" s="354">
        <v>2.0337816397090522</v>
      </c>
      <c r="U37" s="354">
        <v>2.0510000000000002</v>
      </c>
      <c r="V37" s="212">
        <v>0</v>
      </c>
      <c r="W37" s="212"/>
      <c r="X37" s="24"/>
      <c r="Y37" s="22"/>
      <c r="Z37" s="25"/>
      <c r="AA37" s="357">
        <v>9.5632315428176202</v>
      </c>
      <c r="AB37" s="26">
        <f t="shared" si="24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357">
        <v>21.65404636153588</v>
      </c>
      <c r="AP37" s="26"/>
      <c r="AQ37" s="29">
        <f t="shared" si="20"/>
        <v>35.732059544062551</v>
      </c>
    </row>
    <row r="38" spans="1:45" ht="12.75" customHeight="1">
      <c r="A38" s="166" t="s">
        <v>26</v>
      </c>
      <c r="B38" s="133" t="s">
        <v>127</v>
      </c>
      <c r="C38" s="19">
        <f t="shared" si="21"/>
        <v>76.09297317170001</v>
      </c>
      <c r="D38" s="27">
        <v>76.09297317170001</v>
      </c>
      <c r="E38" s="212"/>
      <c r="F38" s="212"/>
      <c r="G38" s="350"/>
      <c r="H38" s="23">
        <f t="shared" si="22"/>
        <v>0</v>
      </c>
      <c r="I38" s="24"/>
      <c r="J38" s="249"/>
      <c r="K38" s="25"/>
      <c r="L38" s="23">
        <f t="shared" si="23"/>
        <v>145.87718400560766</v>
      </c>
      <c r="M38" s="25"/>
      <c r="N38" s="25"/>
      <c r="O38" s="25"/>
      <c r="P38" s="128"/>
      <c r="Q38" s="354">
        <v>1.4019999999999999</v>
      </c>
      <c r="R38" s="212"/>
      <c r="S38" s="354">
        <v>0</v>
      </c>
      <c r="T38" s="354">
        <v>2.2935712652193327</v>
      </c>
      <c r="U38" s="354">
        <v>21.431000000000001</v>
      </c>
      <c r="V38" s="212">
        <v>120.75061274038832</v>
      </c>
      <c r="W38" s="212"/>
      <c r="X38" s="24"/>
      <c r="Y38" s="22"/>
      <c r="Z38" s="25"/>
      <c r="AA38" s="357">
        <v>28.52075889459357</v>
      </c>
      <c r="AB38" s="26">
        <f t="shared" si="24"/>
        <v>44.581646372709308</v>
      </c>
      <c r="AC38" s="27"/>
      <c r="AD38" s="25"/>
      <c r="AE38" s="25">
        <v>1.2247585324092056</v>
      </c>
      <c r="AF38" s="25">
        <v>43.356887840300104</v>
      </c>
      <c r="AG38" s="127"/>
      <c r="AH38" s="127"/>
      <c r="AI38" s="127"/>
      <c r="AJ38" s="127"/>
      <c r="AK38" s="24"/>
      <c r="AL38" s="22"/>
      <c r="AM38" s="25"/>
      <c r="AN38" s="28">
        <v>53.595134429521629</v>
      </c>
      <c r="AO38" s="357">
        <v>59.433646103704028</v>
      </c>
      <c r="AP38" s="26"/>
      <c r="AQ38" s="29">
        <f t="shared" si="20"/>
        <v>408.10134297783617</v>
      </c>
    </row>
    <row r="39" spans="1:45" ht="12.75" customHeight="1">
      <c r="A39" s="166" t="s">
        <v>28</v>
      </c>
      <c r="B39" s="133" t="s">
        <v>128</v>
      </c>
      <c r="C39" s="19">
        <f t="shared" si="21"/>
        <v>0</v>
      </c>
      <c r="D39" s="27">
        <v>0</v>
      </c>
      <c r="E39" s="212"/>
      <c r="F39" s="212"/>
      <c r="G39" s="350"/>
      <c r="H39" s="23">
        <f t="shared" si="22"/>
        <v>0</v>
      </c>
      <c r="I39" s="24"/>
      <c r="J39" s="249"/>
      <c r="K39" s="25"/>
      <c r="L39" s="23">
        <f t="shared" si="23"/>
        <v>9.8419527395008792</v>
      </c>
      <c r="M39" s="25"/>
      <c r="N39" s="25"/>
      <c r="O39" s="25"/>
      <c r="P39" s="128"/>
      <c r="Q39" s="354">
        <v>0.442</v>
      </c>
      <c r="R39" s="212"/>
      <c r="S39" s="354">
        <v>2.01041244999</v>
      </c>
      <c r="T39" s="354">
        <v>2.2965402895108786</v>
      </c>
      <c r="U39" s="354">
        <v>5.093</v>
      </c>
      <c r="V39" s="212">
        <v>0</v>
      </c>
      <c r="W39" s="212"/>
      <c r="X39" s="24"/>
      <c r="Y39" s="22"/>
      <c r="Z39" s="25"/>
      <c r="AA39" s="357">
        <v>445.02593469916599</v>
      </c>
      <c r="AB39" s="26">
        <f t="shared" si="24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357">
        <v>70.22364579818219</v>
      </c>
      <c r="AP39" s="26"/>
      <c r="AQ39" s="29">
        <f t="shared" si="20"/>
        <v>525.09153323684905</v>
      </c>
    </row>
    <row r="40" spans="1:45" ht="12.75" customHeight="1">
      <c r="A40" s="166" t="s">
        <v>30</v>
      </c>
      <c r="B40" s="133" t="s">
        <v>129</v>
      </c>
      <c r="C40" s="19">
        <f t="shared" si="21"/>
        <v>0</v>
      </c>
      <c r="D40" s="27">
        <v>0</v>
      </c>
      <c r="E40" s="212"/>
      <c r="F40" s="212"/>
      <c r="G40" s="350"/>
      <c r="H40" s="23">
        <f t="shared" si="22"/>
        <v>0</v>
      </c>
      <c r="I40" s="24"/>
      <c r="J40" s="249"/>
      <c r="K40" s="25"/>
      <c r="L40" s="23">
        <f t="shared" si="23"/>
        <v>5.2938430810153703</v>
      </c>
      <c r="M40" s="25"/>
      <c r="N40" s="25"/>
      <c r="O40" s="25"/>
      <c r="P40" s="128"/>
      <c r="Q40" s="354">
        <v>0.38</v>
      </c>
      <c r="R40" s="212"/>
      <c r="S40" s="354">
        <v>0</v>
      </c>
      <c r="T40" s="354">
        <v>2.6988430810153705</v>
      </c>
      <c r="U40" s="354">
        <v>2.2149999999999999</v>
      </c>
      <c r="V40" s="212">
        <v>0</v>
      </c>
      <c r="W40" s="212"/>
      <c r="X40" s="24"/>
      <c r="Y40" s="22"/>
      <c r="Z40" s="25"/>
      <c r="AA40" s="357">
        <v>16.316988381236058</v>
      </c>
      <c r="AB40" s="26">
        <f t="shared" si="24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357">
        <v>22.270409189627561</v>
      </c>
      <c r="AP40" s="26"/>
      <c r="AQ40" s="29">
        <f t="shared" si="20"/>
        <v>43.88124065187899</v>
      </c>
    </row>
    <row r="41" spans="1:45" ht="12.75" customHeight="1">
      <c r="A41" s="166" t="s">
        <v>32</v>
      </c>
      <c r="B41" s="133" t="s">
        <v>130</v>
      </c>
      <c r="C41" s="19">
        <f t="shared" si="21"/>
        <v>0</v>
      </c>
      <c r="D41" s="132">
        <v>0</v>
      </c>
      <c r="E41" s="212"/>
      <c r="F41" s="212"/>
      <c r="G41" s="350"/>
      <c r="H41" s="23">
        <f t="shared" si="22"/>
        <v>0</v>
      </c>
      <c r="I41" s="24"/>
      <c r="J41" s="249"/>
      <c r="K41" s="25"/>
      <c r="L41" s="23">
        <f t="shared" si="23"/>
        <v>4.0878412692659438</v>
      </c>
      <c r="M41" s="25"/>
      <c r="N41" s="25"/>
      <c r="O41" s="25"/>
      <c r="P41" s="128"/>
      <c r="Q41" s="355">
        <v>0.54</v>
      </c>
      <c r="R41" s="212"/>
      <c r="S41" s="355">
        <v>0</v>
      </c>
      <c r="T41" s="355">
        <v>2.1718412692659439</v>
      </c>
      <c r="U41" s="355">
        <v>1.3759999999999999</v>
      </c>
      <c r="V41" s="223">
        <v>0</v>
      </c>
      <c r="W41" s="212"/>
      <c r="X41" s="24"/>
      <c r="Y41" s="22"/>
      <c r="Z41" s="25"/>
      <c r="AA41" s="358">
        <v>20.367038974715044</v>
      </c>
      <c r="AB41" s="26">
        <f t="shared" si="24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358">
        <v>105.47209057625808</v>
      </c>
      <c r="AP41" s="26"/>
      <c r="AQ41" s="29">
        <f t="shared" si="20"/>
        <v>129.92697082023906</v>
      </c>
    </row>
    <row r="42" spans="1:45" ht="12.75" customHeight="1">
      <c r="A42" s="166" t="s">
        <v>34</v>
      </c>
      <c r="B42" s="133" t="s">
        <v>131</v>
      </c>
      <c r="C42" s="19">
        <f t="shared" si="21"/>
        <v>0</v>
      </c>
      <c r="D42" s="27">
        <v>0</v>
      </c>
      <c r="E42" s="212"/>
      <c r="F42" s="212"/>
      <c r="G42" s="350"/>
      <c r="H42" s="23">
        <f t="shared" si="22"/>
        <v>0</v>
      </c>
      <c r="I42" s="24"/>
      <c r="J42" s="249"/>
      <c r="K42" s="25"/>
      <c r="L42" s="23">
        <f t="shared" si="23"/>
        <v>0.85553072065315894</v>
      </c>
      <c r="M42" s="25"/>
      <c r="N42" s="25"/>
      <c r="O42" s="25"/>
      <c r="P42" s="128"/>
      <c r="Q42" s="354">
        <v>7.6999999999999999E-2</v>
      </c>
      <c r="R42" s="212"/>
      <c r="S42" s="354">
        <v>0</v>
      </c>
      <c r="T42" s="354">
        <v>0.33253072065315892</v>
      </c>
      <c r="U42" s="354">
        <v>0.44600000000000001</v>
      </c>
      <c r="V42" s="212">
        <v>0</v>
      </c>
      <c r="W42" s="212"/>
      <c r="X42" s="24"/>
      <c r="Y42" s="22"/>
      <c r="Z42" s="25"/>
      <c r="AA42" s="357">
        <v>1.9111773021821397</v>
      </c>
      <c r="AB42" s="26">
        <f t="shared" si="24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357">
        <v>2.6698626732905577</v>
      </c>
      <c r="AP42" s="26"/>
      <c r="AQ42" s="29">
        <f t="shared" si="20"/>
        <v>5.4365706961258562</v>
      </c>
    </row>
    <row r="43" spans="1:45" ht="12.75" customHeight="1">
      <c r="A43" s="166" t="s">
        <v>36</v>
      </c>
      <c r="B43" s="133" t="s">
        <v>141</v>
      </c>
      <c r="C43" s="19">
        <f t="shared" si="21"/>
        <v>0</v>
      </c>
      <c r="D43" s="27">
        <v>0</v>
      </c>
      <c r="E43" s="212"/>
      <c r="F43" s="212"/>
      <c r="G43" s="350"/>
      <c r="H43" s="23">
        <f t="shared" si="22"/>
        <v>0</v>
      </c>
      <c r="I43" s="24"/>
      <c r="J43" s="249"/>
      <c r="K43" s="25">
        <v>0</v>
      </c>
      <c r="L43" s="23">
        <f t="shared" si="23"/>
        <v>14.448145921605297</v>
      </c>
      <c r="M43" s="25"/>
      <c r="N43" s="25"/>
      <c r="O43" s="25"/>
      <c r="P43" s="22"/>
      <c r="Q43" s="354">
        <v>0.47799999999999998</v>
      </c>
      <c r="R43" s="212"/>
      <c r="S43" s="354">
        <v>4.531564296</v>
      </c>
      <c r="T43" s="354">
        <v>6.126581625605299</v>
      </c>
      <c r="U43" s="354">
        <v>3.3119999999999998</v>
      </c>
      <c r="V43" s="212">
        <v>0</v>
      </c>
      <c r="W43" s="212"/>
      <c r="X43" s="24"/>
      <c r="Y43" s="22"/>
      <c r="Z43" s="25"/>
      <c r="AA43" s="357">
        <v>39.858550146124507</v>
      </c>
      <c r="AB43" s="26">
        <f t="shared" si="24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357">
        <v>52.97591576268249</v>
      </c>
      <c r="AP43" s="26"/>
      <c r="AQ43" s="29">
        <f t="shared" si="20"/>
        <v>107.28261183041229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38.053065339754461</v>
      </c>
      <c r="M44" s="76"/>
      <c r="N44" s="76"/>
      <c r="O44" s="76"/>
      <c r="P44" s="77"/>
      <c r="Q44" s="213">
        <v>0.84231303282095982</v>
      </c>
      <c r="R44" s="213"/>
      <c r="S44" s="213">
        <v>0</v>
      </c>
      <c r="T44" s="213">
        <v>0.63976301522105772</v>
      </c>
      <c r="U44" s="213">
        <v>36.570989291712444</v>
      </c>
      <c r="V44" s="213">
        <v>0</v>
      </c>
      <c r="W44" s="213"/>
      <c r="X44" s="75"/>
      <c r="Y44" s="77"/>
      <c r="Z44" s="76"/>
      <c r="AA44" s="81">
        <v>3.4474803653829666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9.2765219050433618</v>
      </c>
      <c r="AP44" s="79"/>
      <c r="AQ44" s="82">
        <f>C44+H44+L44+AA44+AB44+AN44+AO44+AP44</f>
        <v>50.777067610180787</v>
      </c>
    </row>
    <row r="45" spans="1:45" s="49" customFormat="1" ht="12.75" customHeight="1">
      <c r="A45" s="83" t="s">
        <v>37</v>
      </c>
      <c r="B45" s="1"/>
      <c r="C45" s="306">
        <f t="shared" ref="C45:AP45" si="25">SUM(C46:C55)</f>
        <v>0</v>
      </c>
      <c r="D45" s="307">
        <f t="shared" si="25"/>
        <v>0</v>
      </c>
      <c r="E45" s="307">
        <f t="shared" si="25"/>
        <v>0</v>
      </c>
      <c r="F45" s="308">
        <f t="shared" si="25"/>
        <v>0</v>
      </c>
      <c r="G45" s="308">
        <f t="shared" si="25"/>
        <v>0</v>
      </c>
      <c r="H45" s="309">
        <f t="shared" si="25"/>
        <v>0</v>
      </c>
      <c r="I45" s="310">
        <f t="shared" si="25"/>
        <v>0</v>
      </c>
      <c r="J45" s="315">
        <f t="shared" si="25"/>
        <v>0</v>
      </c>
      <c r="K45" s="307">
        <f t="shared" si="25"/>
        <v>0</v>
      </c>
      <c r="L45" s="309">
        <f t="shared" si="25"/>
        <v>3714.726583330098</v>
      </c>
      <c r="M45" s="307">
        <f t="shared" si="25"/>
        <v>0</v>
      </c>
      <c r="N45" s="307">
        <f t="shared" ref="N45" si="26">SUM(N46:N55)</f>
        <v>0</v>
      </c>
      <c r="O45" s="307">
        <f t="shared" si="25"/>
        <v>0</v>
      </c>
      <c r="P45" s="307">
        <f t="shared" si="25"/>
        <v>578.4274828444444</v>
      </c>
      <c r="Q45" s="307">
        <f t="shared" si="25"/>
        <v>0</v>
      </c>
      <c r="R45" s="307">
        <f t="shared" si="25"/>
        <v>397.88853593616</v>
      </c>
      <c r="S45" s="307">
        <f t="shared" si="25"/>
        <v>0</v>
      </c>
      <c r="T45" s="307">
        <f t="shared" si="25"/>
        <v>1.149825848563969</v>
      </c>
      <c r="U45" s="307">
        <f>SUM(U46:U55)</f>
        <v>2737.2607387009298</v>
      </c>
      <c r="V45" s="307">
        <f t="shared" si="25"/>
        <v>0</v>
      </c>
      <c r="W45" s="308">
        <f t="shared" si="25"/>
        <v>0</v>
      </c>
      <c r="X45" s="308">
        <f t="shared" si="25"/>
        <v>0</v>
      </c>
      <c r="Y45" s="308">
        <f t="shared" si="25"/>
        <v>0</v>
      </c>
      <c r="Z45" s="307">
        <f t="shared" si="25"/>
        <v>0</v>
      </c>
      <c r="AA45" s="309">
        <f t="shared" si="25"/>
        <v>15.763830505057189</v>
      </c>
      <c r="AB45" s="311">
        <f t="shared" si="25"/>
        <v>176.1202783876918</v>
      </c>
      <c r="AC45" s="312">
        <f t="shared" si="25"/>
        <v>0</v>
      </c>
      <c r="AD45" s="307">
        <f t="shared" si="25"/>
        <v>0</v>
      </c>
      <c r="AE45" s="307">
        <f t="shared" si="25"/>
        <v>0</v>
      </c>
      <c r="AF45" s="307">
        <f t="shared" ref="AF45" si="27">SUM(AF46:AF55)</f>
        <v>0</v>
      </c>
      <c r="AG45" s="307">
        <f t="shared" si="25"/>
        <v>0</v>
      </c>
      <c r="AH45" s="307">
        <f t="shared" si="25"/>
        <v>0</v>
      </c>
      <c r="AI45" s="307">
        <f t="shared" si="25"/>
        <v>156.68494905202783</v>
      </c>
      <c r="AJ45" s="307">
        <f t="shared" ref="AJ45" si="28">SUM(AJ46:AJ55)</f>
        <v>19.435329335664004</v>
      </c>
      <c r="AK45" s="310">
        <f t="shared" si="25"/>
        <v>0</v>
      </c>
      <c r="AL45" s="308">
        <f t="shared" ref="AL45" si="29">SUM(AL46:AL55)</f>
        <v>0</v>
      </c>
      <c r="AM45" s="307">
        <f t="shared" si="25"/>
        <v>0</v>
      </c>
      <c r="AN45" s="309">
        <f t="shared" si="25"/>
        <v>0</v>
      </c>
      <c r="AO45" s="309">
        <f t="shared" si="25"/>
        <v>8.2466004226070417</v>
      </c>
      <c r="AP45" s="311">
        <f t="shared" si="25"/>
        <v>0</v>
      </c>
      <c r="AQ45" s="314">
        <f t="shared" si="20"/>
        <v>3914.8572926454544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30">SUM(D46:G46)</f>
        <v>0</v>
      </c>
      <c r="D46" s="149"/>
      <c r="E46" s="103"/>
      <c r="F46" s="65"/>
      <c r="G46" s="65"/>
      <c r="H46" s="66">
        <f t="shared" ref="H46:H64" si="31">SUM(I46:K46)</f>
        <v>0</v>
      </c>
      <c r="I46" s="63"/>
      <c r="J46" s="252"/>
      <c r="K46" s="64"/>
      <c r="L46" s="66">
        <f t="shared" ref="L46:L64" si="32">SUM(M46:Z46)</f>
        <v>683.16231979328325</v>
      </c>
      <c r="M46" s="64"/>
      <c r="N46" s="64"/>
      <c r="O46" s="64"/>
      <c r="P46" s="64"/>
      <c r="Q46" s="64"/>
      <c r="R46" s="64"/>
      <c r="S46" s="64"/>
      <c r="T46" s="64"/>
      <c r="U46" s="64">
        <v>683.16231979328325</v>
      </c>
      <c r="V46" s="64"/>
      <c r="W46" s="65"/>
      <c r="X46" s="65"/>
      <c r="Y46" s="65"/>
      <c r="Z46" s="64"/>
      <c r="AA46" s="70">
        <v>0.588578868724</v>
      </c>
      <c r="AB46" s="67">
        <f t="shared" ref="AB46:AB56" si="33">SUM(AC46:AM46)</f>
        <v>40.796480206716623</v>
      </c>
      <c r="AC46" s="68"/>
      <c r="AD46" s="64"/>
      <c r="AE46" s="64"/>
      <c r="AF46" s="64"/>
      <c r="AG46" s="64"/>
      <c r="AH46" s="64"/>
      <c r="AI46" s="64">
        <v>40.796480206716623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0"/>
        <v>724.54737886872385</v>
      </c>
    </row>
    <row r="47" spans="1:45" ht="12.75" customHeight="1">
      <c r="A47" s="165" t="s">
        <v>149</v>
      </c>
      <c r="B47" s="289"/>
      <c r="C47" s="19">
        <f t="shared" si="30"/>
        <v>0</v>
      </c>
      <c r="D47" s="290"/>
      <c r="E47" s="291"/>
      <c r="F47" s="128"/>
      <c r="G47" s="128"/>
      <c r="H47" s="23">
        <f t="shared" si="31"/>
        <v>0</v>
      </c>
      <c r="I47" s="126"/>
      <c r="J47" s="254"/>
      <c r="K47" s="127"/>
      <c r="L47" s="129">
        <f t="shared" si="32"/>
        <v>279.822801202486</v>
      </c>
      <c r="M47" s="127"/>
      <c r="N47" s="127"/>
      <c r="O47" s="127"/>
      <c r="P47" s="127">
        <v>0.34987521533059501</v>
      </c>
      <c r="Q47" s="127"/>
      <c r="R47" s="127"/>
      <c r="S47" s="127"/>
      <c r="T47" s="127"/>
      <c r="U47" s="127">
        <v>279.47292598715541</v>
      </c>
      <c r="V47" s="127"/>
      <c r="W47" s="128"/>
      <c r="X47" s="128"/>
      <c r="Y47" s="128"/>
      <c r="Z47" s="127"/>
      <c r="AA47" s="297"/>
      <c r="AB47" s="131">
        <f t="shared" si="33"/>
        <v>16.689315793643484</v>
      </c>
      <c r="AC47" s="132"/>
      <c r="AD47" s="127"/>
      <c r="AE47" s="127"/>
      <c r="AF47" s="127"/>
      <c r="AG47" s="127"/>
      <c r="AH47" s="127"/>
      <c r="AI47" s="127">
        <v>16.689315793643484</v>
      </c>
      <c r="AJ47" s="127">
        <v>0</v>
      </c>
      <c r="AK47" s="126"/>
      <c r="AL47" s="128"/>
      <c r="AM47" s="127"/>
      <c r="AN47" s="129"/>
      <c r="AO47" s="130">
        <v>0.11889337388123507</v>
      </c>
      <c r="AP47" s="131"/>
      <c r="AQ47" s="71">
        <f t="shared" si="20"/>
        <v>296.6310103700107</v>
      </c>
    </row>
    <row r="48" spans="1:45" ht="12.75" customHeight="1">
      <c r="A48" s="166" t="s">
        <v>71</v>
      </c>
      <c r="B48" s="18"/>
      <c r="C48" s="19">
        <f t="shared" si="30"/>
        <v>0</v>
      </c>
      <c r="D48" s="20"/>
      <c r="E48" s="21"/>
      <c r="F48" s="22"/>
      <c r="G48" s="22"/>
      <c r="H48" s="23">
        <f t="shared" si="31"/>
        <v>0</v>
      </c>
      <c r="I48" s="24"/>
      <c r="J48" s="249"/>
      <c r="K48" s="25"/>
      <c r="L48" s="23">
        <f t="shared" si="32"/>
        <v>1642.3556345776344</v>
      </c>
      <c r="M48" s="25"/>
      <c r="N48" s="25"/>
      <c r="O48" s="25"/>
      <c r="P48" s="25">
        <v>488.59486759220385</v>
      </c>
      <c r="Q48" s="25"/>
      <c r="R48" s="25"/>
      <c r="S48" s="25"/>
      <c r="T48" s="25">
        <v>1.149825848563969</v>
      </c>
      <c r="U48" s="25">
        <v>1152.6109411368666</v>
      </c>
      <c r="V48" s="25"/>
      <c r="W48" s="22"/>
      <c r="X48" s="22"/>
      <c r="Y48" s="22"/>
      <c r="Z48" s="25"/>
      <c r="AA48" s="28"/>
      <c r="AB48" s="26">
        <f t="shared" si="33"/>
        <v>86.923538348212176</v>
      </c>
      <c r="AC48" s="27"/>
      <c r="AD48" s="25"/>
      <c r="AE48" s="25"/>
      <c r="AF48" s="25"/>
      <c r="AG48" s="25"/>
      <c r="AH48" s="25"/>
      <c r="AI48" s="25">
        <v>70.475103117108034</v>
      </c>
      <c r="AJ48" s="25">
        <v>16.448435231104142</v>
      </c>
      <c r="AK48" s="24"/>
      <c r="AL48" s="22"/>
      <c r="AM48" s="25"/>
      <c r="AN48" s="23"/>
      <c r="AO48" s="28">
        <v>3.9532951816675288</v>
      </c>
      <c r="AP48" s="26"/>
      <c r="AQ48" s="29">
        <f t="shared" si="20"/>
        <v>1733.232468107514</v>
      </c>
    </row>
    <row r="49" spans="1:45" ht="12.75" customHeight="1">
      <c r="A49" s="166" t="s">
        <v>72</v>
      </c>
      <c r="B49" s="18"/>
      <c r="C49" s="19">
        <f t="shared" si="30"/>
        <v>0</v>
      </c>
      <c r="D49" s="20"/>
      <c r="E49" s="21"/>
      <c r="F49" s="22"/>
      <c r="G49" s="22"/>
      <c r="H49" s="23">
        <f t="shared" si="31"/>
        <v>0</v>
      </c>
      <c r="I49" s="24"/>
      <c r="J49" s="249"/>
      <c r="K49" s="25"/>
      <c r="L49" s="23">
        <f t="shared" si="32"/>
        <v>112.27665496352002</v>
      </c>
      <c r="M49" s="25"/>
      <c r="N49" s="25"/>
      <c r="O49" s="25"/>
      <c r="P49" s="25">
        <v>5.9185161845192331</v>
      </c>
      <c r="Q49" s="25"/>
      <c r="R49" s="25"/>
      <c r="S49" s="25"/>
      <c r="T49" s="25"/>
      <c r="U49" s="25">
        <v>106.35813877900078</v>
      </c>
      <c r="V49" s="25"/>
      <c r="W49" s="22"/>
      <c r="X49" s="22"/>
      <c r="Y49" s="22"/>
      <c r="Z49" s="25"/>
      <c r="AA49" s="28"/>
      <c r="AB49" s="26">
        <f t="shared" si="33"/>
        <v>6.5506463015538072</v>
      </c>
      <c r="AC49" s="27"/>
      <c r="AD49" s="25"/>
      <c r="AE49" s="25"/>
      <c r="AF49" s="25"/>
      <c r="AG49" s="25"/>
      <c r="AH49" s="25"/>
      <c r="AI49" s="25">
        <v>6.3514007986179113</v>
      </c>
      <c r="AJ49" s="25">
        <v>0.1992455029358961</v>
      </c>
      <c r="AK49" s="24"/>
      <c r="AL49" s="22"/>
      <c r="AM49" s="25"/>
      <c r="AN49" s="23"/>
      <c r="AO49" s="28">
        <v>2.7116391058277463E-2</v>
      </c>
      <c r="AP49" s="26"/>
      <c r="AQ49" s="29">
        <f t="shared" si="20"/>
        <v>118.8544176561321</v>
      </c>
    </row>
    <row r="50" spans="1:45" ht="12.75" customHeight="1">
      <c r="A50" s="166" t="s">
        <v>38</v>
      </c>
      <c r="B50" s="18"/>
      <c r="C50" s="19">
        <f t="shared" si="30"/>
        <v>0</v>
      </c>
      <c r="D50" s="20"/>
      <c r="E50" s="21"/>
      <c r="F50" s="22"/>
      <c r="G50" s="22"/>
      <c r="H50" s="23">
        <f t="shared" si="31"/>
        <v>0</v>
      </c>
      <c r="I50" s="24"/>
      <c r="J50" s="249"/>
      <c r="K50" s="25"/>
      <c r="L50" s="23">
        <f t="shared" si="32"/>
        <v>31.717130424344884</v>
      </c>
      <c r="M50" s="25"/>
      <c r="N50" s="25"/>
      <c r="O50" s="25"/>
      <c r="P50" s="25"/>
      <c r="Q50" s="25"/>
      <c r="R50" s="135"/>
      <c r="S50" s="25"/>
      <c r="T50" s="25"/>
      <c r="U50" s="25">
        <v>31.717130424344884</v>
      </c>
      <c r="V50" s="25"/>
      <c r="W50" s="22"/>
      <c r="X50" s="22"/>
      <c r="Y50" s="22"/>
      <c r="Z50" s="25"/>
      <c r="AA50" s="28"/>
      <c r="AB50" s="26">
        <f t="shared" si="33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4.147295476</v>
      </c>
      <c r="AP50" s="26"/>
      <c r="AQ50" s="29">
        <f t="shared" si="20"/>
        <v>35.864425900344884</v>
      </c>
    </row>
    <row r="51" spans="1:45" ht="12.75" customHeight="1">
      <c r="A51" s="166" t="s">
        <v>39</v>
      </c>
      <c r="B51" s="18"/>
      <c r="C51" s="19">
        <f t="shared" si="30"/>
        <v>0</v>
      </c>
      <c r="D51" s="20"/>
      <c r="E51" s="21"/>
      <c r="F51" s="22"/>
      <c r="G51" s="22"/>
      <c r="H51" s="23">
        <f t="shared" si="31"/>
        <v>0</v>
      </c>
      <c r="I51" s="24"/>
      <c r="J51" s="249"/>
      <c r="K51" s="25"/>
      <c r="L51" s="23">
        <f t="shared" si="32"/>
        <v>4.5274578031156878</v>
      </c>
      <c r="M51" s="25"/>
      <c r="N51" s="25"/>
      <c r="O51" s="25"/>
      <c r="P51" s="25">
        <v>0.75812222222222214</v>
      </c>
      <c r="Q51" s="25"/>
      <c r="R51" s="25">
        <v>3.7693355808934657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33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0"/>
        <v>4.5274578031156878</v>
      </c>
    </row>
    <row r="52" spans="1:45" ht="12.75" customHeight="1">
      <c r="A52" s="166" t="s">
        <v>75</v>
      </c>
      <c r="B52" s="133"/>
      <c r="C52" s="134">
        <f t="shared" si="30"/>
        <v>0</v>
      </c>
      <c r="D52" s="135"/>
      <c r="E52" s="135"/>
      <c r="F52" s="136"/>
      <c r="G52" s="136"/>
      <c r="H52" s="137">
        <f t="shared" si="31"/>
        <v>0</v>
      </c>
      <c r="I52" s="138"/>
      <c r="J52" s="260"/>
      <c r="K52" s="135"/>
      <c r="L52" s="137">
        <f t="shared" si="32"/>
        <v>394.11920035526651</v>
      </c>
      <c r="M52" s="135"/>
      <c r="N52" s="135"/>
      <c r="O52" s="135"/>
      <c r="P52" s="127"/>
      <c r="Q52" s="135"/>
      <c r="R52" s="135">
        <v>394.11920035526651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33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0"/>
        <v>394.11920035526651</v>
      </c>
    </row>
    <row r="53" spans="1:45" ht="12.75" customHeight="1">
      <c r="A53" s="166" t="s">
        <v>73</v>
      </c>
      <c r="B53" s="133"/>
      <c r="C53" s="134">
        <f t="shared" si="30"/>
        <v>0</v>
      </c>
      <c r="D53" s="138"/>
      <c r="E53" s="135"/>
      <c r="F53" s="136"/>
      <c r="G53" s="136"/>
      <c r="H53" s="137">
        <f t="shared" si="31"/>
        <v>0</v>
      </c>
      <c r="I53" s="138"/>
      <c r="J53" s="260"/>
      <c r="K53" s="135"/>
      <c r="L53" s="137">
        <f t="shared" si="32"/>
        <v>75.968580979238141</v>
      </c>
      <c r="M53" s="135"/>
      <c r="N53" s="135"/>
      <c r="O53" s="135"/>
      <c r="P53" s="135">
        <v>0</v>
      </c>
      <c r="Q53" s="135"/>
      <c r="R53" s="135"/>
      <c r="S53" s="135"/>
      <c r="T53" s="135"/>
      <c r="U53" s="135">
        <v>75.968580979238141</v>
      </c>
      <c r="V53" s="135"/>
      <c r="W53" s="136"/>
      <c r="X53" s="136"/>
      <c r="Y53" s="136"/>
      <c r="Z53" s="135"/>
      <c r="AA53" s="130"/>
      <c r="AB53" s="139">
        <f t="shared" si="33"/>
        <v>4.5366241967057448</v>
      </c>
      <c r="AC53" s="140"/>
      <c r="AD53" s="135"/>
      <c r="AE53" s="135"/>
      <c r="AF53" s="135"/>
      <c r="AG53" s="135"/>
      <c r="AH53" s="135"/>
      <c r="AI53" s="25">
        <v>4.5366241967057448</v>
      </c>
      <c r="AJ53" s="25">
        <v>0</v>
      </c>
      <c r="AK53" s="135"/>
      <c r="AL53" s="135"/>
      <c r="AM53" s="135"/>
      <c r="AN53" s="130"/>
      <c r="AO53" s="28"/>
      <c r="AP53" s="139"/>
      <c r="AQ53" s="141">
        <f t="shared" si="20"/>
        <v>80.505205175943885</v>
      </c>
    </row>
    <row r="54" spans="1:45" ht="12.75" customHeight="1">
      <c r="A54" s="17" t="s">
        <v>133</v>
      </c>
      <c r="B54" s="18"/>
      <c r="C54" s="134">
        <f t="shared" si="30"/>
        <v>0</v>
      </c>
      <c r="D54" s="138"/>
      <c r="E54" s="135"/>
      <c r="F54" s="136"/>
      <c r="G54" s="136"/>
      <c r="H54" s="137">
        <f t="shared" si="31"/>
        <v>0</v>
      </c>
      <c r="I54" s="138"/>
      <c r="J54" s="260"/>
      <c r="K54" s="135"/>
      <c r="L54" s="137">
        <f t="shared" si="32"/>
        <v>109.29542099746408</v>
      </c>
      <c r="M54" s="135"/>
      <c r="N54" s="135"/>
      <c r="O54" s="135"/>
      <c r="P54" s="135"/>
      <c r="Q54" s="135"/>
      <c r="R54" s="135"/>
      <c r="S54" s="135"/>
      <c r="T54" s="135"/>
      <c r="U54" s="135">
        <v>109.29542099746408</v>
      </c>
      <c r="V54" s="135"/>
      <c r="W54" s="136"/>
      <c r="X54" s="136"/>
      <c r="Y54" s="136"/>
      <c r="Z54" s="135"/>
      <c r="AA54" s="194"/>
      <c r="AB54" s="139">
        <f t="shared" si="33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0"/>
        <v>109.29542099746408</v>
      </c>
    </row>
    <row r="55" spans="1:45" ht="12.75" customHeight="1">
      <c r="A55" s="72" t="s">
        <v>237</v>
      </c>
      <c r="B55" s="73"/>
      <c r="C55" s="74">
        <f t="shared" si="30"/>
        <v>0</v>
      </c>
      <c r="D55" s="150"/>
      <c r="E55" s="151"/>
      <c r="F55" s="77"/>
      <c r="G55" s="77"/>
      <c r="H55" s="78">
        <f t="shared" si="31"/>
        <v>0</v>
      </c>
      <c r="I55" s="75"/>
      <c r="J55" s="255"/>
      <c r="K55" s="76"/>
      <c r="L55" s="78">
        <f t="shared" si="32"/>
        <v>381.48138223374497</v>
      </c>
      <c r="M55" s="76"/>
      <c r="N55" s="76"/>
      <c r="O55" s="76"/>
      <c r="P55" s="76">
        <v>82.806101630168513</v>
      </c>
      <c r="Q55" s="76"/>
      <c r="R55" s="76"/>
      <c r="S55" s="76">
        <v>0</v>
      </c>
      <c r="T55" s="76"/>
      <c r="U55" s="76">
        <v>298.67528060357643</v>
      </c>
      <c r="V55" s="76"/>
      <c r="W55" s="77"/>
      <c r="X55" s="77"/>
      <c r="Y55" s="77"/>
      <c r="Z55" s="76"/>
      <c r="AA55" s="296">
        <v>15.17525163633319</v>
      </c>
      <c r="AB55" s="79">
        <f t="shared" si="33"/>
        <v>20.623673540859993</v>
      </c>
      <c r="AC55" s="80"/>
      <c r="AD55" s="76"/>
      <c r="AE55" s="76"/>
      <c r="AF55" s="76"/>
      <c r="AG55" s="76"/>
      <c r="AH55" s="76"/>
      <c r="AI55" s="76">
        <v>17.836024939236026</v>
      </c>
      <c r="AJ55" s="76">
        <v>2.7876486016239661</v>
      </c>
      <c r="AK55" s="75"/>
      <c r="AL55" s="77"/>
      <c r="AM55" s="76"/>
      <c r="AN55" s="78"/>
      <c r="AO55" s="81"/>
      <c r="AP55" s="79"/>
      <c r="AQ55" s="82">
        <f t="shared" si="20"/>
        <v>417.28030741093818</v>
      </c>
    </row>
    <row r="56" spans="1:45" s="49" customFormat="1" ht="12.75" customHeight="1">
      <c r="A56" s="168" t="s">
        <v>40</v>
      </c>
      <c r="B56" s="152"/>
      <c r="C56" s="142">
        <f t="shared" si="30"/>
        <v>195.34108491828835</v>
      </c>
      <c r="D56" s="146">
        <v>99.590526362601963</v>
      </c>
      <c r="E56" s="169">
        <v>88.555978011324342</v>
      </c>
      <c r="F56" s="144"/>
      <c r="G56" s="144">
        <v>7.1945805443620676</v>
      </c>
      <c r="H56" s="145">
        <f t="shared" si="31"/>
        <v>189.34577988999999</v>
      </c>
      <c r="I56" s="146"/>
      <c r="J56" s="257">
        <v>127.70399999999999</v>
      </c>
      <c r="K56" s="143">
        <v>61.641779890000002</v>
      </c>
      <c r="L56" s="145">
        <f t="shared" si="32"/>
        <v>1391.7012345305475</v>
      </c>
      <c r="M56" s="143"/>
      <c r="N56" s="143"/>
      <c r="O56" s="143"/>
      <c r="P56" s="143">
        <v>0</v>
      </c>
      <c r="Q56" s="359">
        <v>1016.850209387019</v>
      </c>
      <c r="R56" s="143"/>
      <c r="S56" s="143">
        <v>0</v>
      </c>
      <c r="T56" s="359">
        <v>55.28599763987048</v>
      </c>
      <c r="U56" s="359">
        <v>312.18795606308453</v>
      </c>
      <c r="V56" s="143">
        <v>7.3770714405734896</v>
      </c>
      <c r="W56" s="144"/>
      <c r="X56" s="144"/>
      <c r="Y56" s="144"/>
      <c r="Z56" s="143"/>
      <c r="AA56" s="145">
        <v>589.7586288</v>
      </c>
      <c r="AB56" s="147">
        <f t="shared" si="33"/>
        <v>70.446493702180732</v>
      </c>
      <c r="AC56" s="177"/>
      <c r="AD56" s="143"/>
      <c r="AE56" s="143">
        <v>27.581320676749407</v>
      </c>
      <c r="AF56" s="143"/>
      <c r="AG56" s="143"/>
      <c r="AH56" s="143"/>
      <c r="AI56" s="143"/>
      <c r="AJ56" s="143"/>
      <c r="AK56" s="146"/>
      <c r="AL56" s="144">
        <v>13.898611915700407</v>
      </c>
      <c r="AM56" s="143">
        <v>28.966561109730915</v>
      </c>
      <c r="AN56" s="145"/>
      <c r="AO56" s="145">
        <v>746.72575157295773</v>
      </c>
      <c r="AP56" s="147"/>
      <c r="AQ56" s="91">
        <f t="shared" si="20"/>
        <v>3183.3189734139742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0.18097278195488722</v>
      </c>
      <c r="D57" s="359">
        <f t="shared" ref="D57:AP57" si="34">D58+D65</f>
        <v>0.18097278195488722</v>
      </c>
      <c r="E57" s="143">
        <f t="shared" si="34"/>
        <v>0</v>
      </c>
      <c r="F57" s="144">
        <f t="shared" si="34"/>
        <v>0</v>
      </c>
      <c r="G57" s="144">
        <f t="shared" si="34"/>
        <v>0</v>
      </c>
      <c r="H57" s="145">
        <f t="shared" si="34"/>
        <v>0</v>
      </c>
      <c r="I57" s="146">
        <f t="shared" si="34"/>
        <v>0</v>
      </c>
      <c r="J57" s="146">
        <f t="shared" si="34"/>
        <v>0</v>
      </c>
      <c r="K57" s="146">
        <f t="shared" si="34"/>
        <v>0</v>
      </c>
      <c r="L57" s="145">
        <f t="shared" si="34"/>
        <v>184.41368023111951</v>
      </c>
      <c r="M57" s="143">
        <f t="shared" si="34"/>
        <v>0</v>
      </c>
      <c r="N57" s="143">
        <f t="shared" si="34"/>
        <v>0</v>
      </c>
      <c r="O57" s="143">
        <f t="shared" si="34"/>
        <v>0</v>
      </c>
      <c r="P57" s="143">
        <f t="shared" si="34"/>
        <v>0</v>
      </c>
      <c r="Q57" s="359">
        <f t="shared" si="34"/>
        <v>46.625999999999998</v>
      </c>
      <c r="R57" s="143">
        <f t="shared" si="34"/>
        <v>0</v>
      </c>
      <c r="S57" s="359">
        <f t="shared" si="34"/>
        <v>0.2093031229578676</v>
      </c>
      <c r="T57" s="359">
        <f t="shared" si="34"/>
        <v>53.975377108161631</v>
      </c>
      <c r="U57" s="359">
        <f t="shared" si="34"/>
        <v>83.602999999999994</v>
      </c>
      <c r="V57" s="143">
        <f t="shared" si="34"/>
        <v>0</v>
      </c>
      <c r="W57" s="144">
        <f t="shared" si="34"/>
        <v>0</v>
      </c>
      <c r="X57" s="144">
        <f t="shared" si="34"/>
        <v>0</v>
      </c>
      <c r="Y57" s="144">
        <f t="shared" si="34"/>
        <v>0</v>
      </c>
      <c r="Z57" s="146">
        <f t="shared" si="34"/>
        <v>0</v>
      </c>
      <c r="AA57" s="373">
        <f t="shared" si="34"/>
        <v>322.10315322080623</v>
      </c>
      <c r="AB57" s="147">
        <f t="shared" si="34"/>
        <v>44.217860061907778</v>
      </c>
      <c r="AC57" s="177">
        <f t="shared" si="34"/>
        <v>0</v>
      </c>
      <c r="AD57" s="143">
        <f t="shared" si="34"/>
        <v>0</v>
      </c>
      <c r="AE57" s="143">
        <f t="shared" si="34"/>
        <v>17.236054739779561</v>
      </c>
      <c r="AF57" s="143">
        <f t="shared" si="34"/>
        <v>0</v>
      </c>
      <c r="AG57" s="143">
        <f t="shared" si="34"/>
        <v>0</v>
      </c>
      <c r="AH57" s="143">
        <f t="shared" si="34"/>
        <v>6.2158591522956481</v>
      </c>
      <c r="AI57" s="143">
        <f t="shared" si="34"/>
        <v>0</v>
      </c>
      <c r="AJ57" s="143">
        <f t="shared" si="34"/>
        <v>0</v>
      </c>
      <c r="AK57" s="143">
        <f t="shared" si="34"/>
        <v>0</v>
      </c>
      <c r="AL57" s="143">
        <f t="shared" si="34"/>
        <v>0.16649466165720572</v>
      </c>
      <c r="AM57" s="146">
        <f t="shared" si="34"/>
        <v>20.599451508175363</v>
      </c>
      <c r="AN57" s="145">
        <f t="shared" si="34"/>
        <v>0</v>
      </c>
      <c r="AO57" s="373">
        <f t="shared" si="34"/>
        <v>1075.1578701945346</v>
      </c>
      <c r="AP57" s="147">
        <f t="shared" si="34"/>
        <v>0</v>
      </c>
      <c r="AQ57" s="148">
        <f t="shared" si="20"/>
        <v>1626.073536490323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30"/>
        <v>0.17997293233082706</v>
      </c>
      <c r="D58" s="360">
        <v>0.17997293233082706</v>
      </c>
      <c r="E58" s="147">
        <v>0</v>
      </c>
      <c r="F58" s="147">
        <f>SUM(F59:F64)</f>
        <v>0</v>
      </c>
      <c r="G58" s="345">
        <v>0</v>
      </c>
      <c r="H58" s="145">
        <f t="shared" si="31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32"/>
        <v>81.044852121968461</v>
      </c>
      <c r="M58" s="143">
        <f t="shared" ref="M58:AJ58" si="35">SUM(M59:M64)</f>
        <v>0</v>
      </c>
      <c r="N58" s="144">
        <f t="shared" si="35"/>
        <v>0</v>
      </c>
      <c r="O58" s="144">
        <f t="shared" si="35"/>
        <v>0</v>
      </c>
      <c r="P58" s="147">
        <f t="shared" si="35"/>
        <v>0</v>
      </c>
      <c r="Q58" s="366">
        <v>13.445</v>
      </c>
      <c r="R58" s="147">
        <f t="shared" si="35"/>
        <v>0</v>
      </c>
      <c r="S58" s="366">
        <v>0</v>
      </c>
      <c r="T58" s="366">
        <v>31.548852121968455</v>
      </c>
      <c r="U58" s="366">
        <v>36.050999999999995</v>
      </c>
      <c r="V58" s="147">
        <f t="shared" si="35"/>
        <v>0</v>
      </c>
      <c r="W58" s="147">
        <f t="shared" si="35"/>
        <v>0</v>
      </c>
      <c r="X58" s="147">
        <f t="shared" si="35"/>
        <v>0</v>
      </c>
      <c r="Y58" s="144">
        <f t="shared" si="35"/>
        <v>0</v>
      </c>
      <c r="Z58" s="146">
        <f t="shared" si="35"/>
        <v>0</v>
      </c>
      <c r="AA58" s="373">
        <v>170.16969921966106</v>
      </c>
      <c r="AB58" s="147">
        <f t="shared" ref="AB58:AB71" si="36">SUM(AC58:AM58)</f>
        <v>30.722308867450298</v>
      </c>
      <c r="AC58" s="177">
        <f t="shared" si="35"/>
        <v>0</v>
      </c>
      <c r="AD58" s="143">
        <f t="shared" si="35"/>
        <v>0</v>
      </c>
      <c r="AE58" s="143">
        <f>SUM(AE59:AE64)</f>
        <v>7.8098759432177296</v>
      </c>
      <c r="AF58" s="143"/>
      <c r="AG58" s="143">
        <f t="shared" si="35"/>
        <v>0</v>
      </c>
      <c r="AH58" s="143">
        <f t="shared" si="35"/>
        <v>2.1464867544000001</v>
      </c>
      <c r="AI58" s="143">
        <f t="shared" si="35"/>
        <v>0</v>
      </c>
      <c r="AJ58" s="143">
        <f t="shared" si="35"/>
        <v>0</v>
      </c>
      <c r="AK58" s="143"/>
      <c r="AL58" s="143">
        <v>0.16649466165720572</v>
      </c>
      <c r="AM58" s="144">
        <v>20.599451508175363</v>
      </c>
      <c r="AN58" s="145">
        <f t="shared" ref="AN58" si="37">SUM(AN59:AN64)</f>
        <v>0</v>
      </c>
      <c r="AO58" s="373">
        <v>800.84616715563789</v>
      </c>
      <c r="AP58" s="147">
        <f t="shared" ref="AP58" si="38">SUM(AP59:AP64)</f>
        <v>0</v>
      </c>
      <c r="AQ58" s="148">
        <f t="shared" si="20"/>
        <v>1082.9630002970484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30"/>
        <v>1.9996992481203005E-3</v>
      </c>
      <c r="D59" s="361">
        <v>1.9996992481203005E-3</v>
      </c>
      <c r="E59" s="67"/>
      <c r="F59" s="67"/>
      <c r="G59" s="170"/>
      <c r="H59" s="66">
        <f t="shared" si="31"/>
        <v>0</v>
      </c>
      <c r="I59" s="149"/>
      <c r="J59" s="274"/>
      <c r="K59" s="149"/>
      <c r="L59" s="66">
        <f t="shared" si="32"/>
        <v>25.844222880767489</v>
      </c>
      <c r="M59" s="103"/>
      <c r="N59" s="327"/>
      <c r="O59" s="327"/>
      <c r="P59" s="67"/>
      <c r="Q59" s="367">
        <v>4.9720000000000004</v>
      </c>
      <c r="R59" s="67"/>
      <c r="S59" s="367">
        <v>0</v>
      </c>
      <c r="T59" s="367">
        <v>12.391222880767488</v>
      </c>
      <c r="U59" s="367">
        <v>8.4809999999999999</v>
      </c>
      <c r="V59" s="381">
        <v>0</v>
      </c>
      <c r="W59" s="67"/>
      <c r="X59" s="67"/>
      <c r="Y59" s="327"/>
      <c r="Z59" s="149"/>
      <c r="AA59" s="374">
        <v>40.465984284827279</v>
      </c>
      <c r="AB59" s="67">
        <f t="shared" si="36"/>
        <v>2.427297592097259</v>
      </c>
      <c r="AC59" s="328"/>
      <c r="AD59" s="103"/>
      <c r="AE59" s="342">
        <v>2.427297592097259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374">
        <v>201.04587387431275</v>
      </c>
      <c r="AP59" s="67"/>
      <c r="AQ59" s="334">
        <f t="shared" si="20"/>
        <v>269.7853783312529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30"/>
        <v>3.9993984962406011E-3</v>
      </c>
      <c r="D60" s="361">
        <v>3.9993984962406011E-3</v>
      </c>
      <c r="E60" s="26"/>
      <c r="F60" s="26"/>
      <c r="G60" s="346"/>
      <c r="H60" s="23">
        <f t="shared" si="31"/>
        <v>0</v>
      </c>
      <c r="I60" s="20"/>
      <c r="J60" s="280"/>
      <c r="K60" s="20"/>
      <c r="L60" s="23">
        <f t="shared" si="32"/>
        <v>18.79136632597789</v>
      </c>
      <c r="M60" s="21"/>
      <c r="N60" s="169"/>
      <c r="O60" s="169"/>
      <c r="P60" s="26"/>
      <c r="Q60" s="367">
        <v>0.97299999999999998</v>
      </c>
      <c r="R60" s="26"/>
      <c r="S60" s="367">
        <v>0</v>
      </c>
      <c r="T60" s="367">
        <v>4.1343663259778909</v>
      </c>
      <c r="U60" s="367">
        <v>13.683999999999999</v>
      </c>
      <c r="V60" s="381">
        <v>0</v>
      </c>
      <c r="W60" s="26"/>
      <c r="X60" s="26"/>
      <c r="Y60" s="169"/>
      <c r="Z60" s="20"/>
      <c r="AA60" s="374">
        <v>13.769731315914131</v>
      </c>
      <c r="AB60" s="26">
        <f t="shared" si="36"/>
        <v>0.13011597887068352</v>
      </c>
      <c r="AC60" s="329"/>
      <c r="AD60" s="21"/>
      <c r="AE60" s="343">
        <v>0.13011597887068352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374">
        <v>47.542328056493503</v>
      </c>
      <c r="AP60" s="26"/>
      <c r="AQ60" s="335">
        <f t="shared" si="20"/>
        <v>80.237541075752446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30"/>
        <v>0.15197714285714287</v>
      </c>
      <c r="D61" s="361">
        <v>0.15197714285714287</v>
      </c>
      <c r="E61" s="26"/>
      <c r="F61" s="26"/>
      <c r="G61" s="346"/>
      <c r="H61" s="23">
        <f t="shared" si="31"/>
        <v>0</v>
      </c>
      <c r="I61" s="20"/>
      <c r="J61" s="280"/>
      <c r="K61" s="20"/>
      <c r="L61" s="23">
        <f t="shared" si="32"/>
        <v>15.525301595315099</v>
      </c>
      <c r="M61" s="21"/>
      <c r="N61" s="169"/>
      <c r="O61" s="169"/>
      <c r="P61" s="26"/>
      <c r="Q61" s="367">
        <v>2.5470000000000002</v>
      </c>
      <c r="R61" s="26"/>
      <c r="S61" s="367">
        <v>0</v>
      </c>
      <c r="T61" s="367">
        <v>10.706301595315098</v>
      </c>
      <c r="U61" s="367">
        <v>2.2719999999999998</v>
      </c>
      <c r="V61" s="381">
        <v>0</v>
      </c>
      <c r="W61" s="26"/>
      <c r="X61" s="26"/>
      <c r="Y61" s="169"/>
      <c r="Z61" s="20"/>
      <c r="AA61" s="374">
        <v>27.936094354802261</v>
      </c>
      <c r="AB61" s="26">
        <f t="shared" si="36"/>
        <v>2.041013256747056</v>
      </c>
      <c r="AC61" s="329"/>
      <c r="AD61" s="21"/>
      <c r="AE61" s="343">
        <v>2.041013256747056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374">
        <v>83.657435288282073</v>
      </c>
      <c r="AP61" s="26"/>
      <c r="AQ61" s="335">
        <f t="shared" si="20"/>
        <v>129.31182163800364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30"/>
        <v>1.1998195488721806E-2</v>
      </c>
      <c r="D62" s="361">
        <v>1.1998195488721806E-2</v>
      </c>
      <c r="E62" s="26"/>
      <c r="F62" s="26"/>
      <c r="G62" s="346"/>
      <c r="H62" s="23">
        <f t="shared" si="31"/>
        <v>0</v>
      </c>
      <c r="I62" s="20"/>
      <c r="J62" s="280"/>
      <c r="K62" s="20"/>
      <c r="L62" s="23">
        <f t="shared" si="32"/>
        <v>3.4799241174229962</v>
      </c>
      <c r="M62" s="21"/>
      <c r="N62" s="169"/>
      <c r="O62" s="169"/>
      <c r="P62" s="26"/>
      <c r="Q62" s="367">
        <v>0.61899999999999999</v>
      </c>
      <c r="R62" s="26"/>
      <c r="S62" s="367">
        <v>0</v>
      </c>
      <c r="T62" s="367">
        <v>0.86992411742299613</v>
      </c>
      <c r="U62" s="367">
        <v>1.9910000000000001</v>
      </c>
      <c r="V62" s="381">
        <v>0</v>
      </c>
      <c r="W62" s="26"/>
      <c r="X62" s="26"/>
      <c r="Y62" s="169"/>
      <c r="Z62" s="20"/>
      <c r="AA62" s="374">
        <v>21.114763222840107</v>
      </c>
      <c r="AB62" s="26">
        <f t="shared" si="36"/>
        <v>0.2108405107608349</v>
      </c>
      <c r="AC62" s="329"/>
      <c r="AD62" s="21"/>
      <c r="AE62" s="343">
        <v>0.2108405107608349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374">
        <v>339.13304858409253</v>
      </c>
      <c r="AP62" s="26"/>
      <c r="AQ62" s="335">
        <f t="shared" si="20"/>
        <v>363.95057463060522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30"/>
        <v>6.9989473684210534E-3</v>
      </c>
      <c r="D63" s="362">
        <v>6.9989473684210534E-3</v>
      </c>
      <c r="E63" s="26"/>
      <c r="F63" s="26"/>
      <c r="G63" s="346"/>
      <c r="H63" s="23">
        <f t="shared" si="31"/>
        <v>0</v>
      </c>
      <c r="I63" s="20"/>
      <c r="J63" s="280"/>
      <c r="K63" s="20"/>
      <c r="L63" s="23">
        <f t="shared" si="32"/>
        <v>2.5234909676152313</v>
      </c>
      <c r="M63" s="21"/>
      <c r="N63" s="169"/>
      <c r="O63" s="169"/>
      <c r="P63" s="26"/>
      <c r="Q63" s="368">
        <v>1.276</v>
      </c>
      <c r="R63" s="26"/>
      <c r="S63" s="368">
        <v>0</v>
      </c>
      <c r="T63" s="368">
        <v>0.24049096761523103</v>
      </c>
      <c r="U63" s="368">
        <v>1.0069999999999999</v>
      </c>
      <c r="V63" s="382">
        <v>0</v>
      </c>
      <c r="W63" s="26"/>
      <c r="X63" s="26"/>
      <c r="Y63" s="169"/>
      <c r="Z63" s="20"/>
      <c r="AA63" s="375">
        <v>15.704412720198434</v>
      </c>
      <c r="AB63" s="26">
        <f t="shared" si="36"/>
        <v>0.97146950988802383</v>
      </c>
      <c r="AC63" s="329"/>
      <c r="AD63" s="21"/>
      <c r="AE63" s="343">
        <v>0.97146950988802383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375">
        <v>44.147639384008826</v>
      </c>
      <c r="AP63" s="26"/>
      <c r="AQ63" s="335">
        <f t="shared" si="20"/>
        <v>63.354011529078932</v>
      </c>
      <c r="AR63" s="2"/>
      <c r="AS63" s="293"/>
    </row>
    <row r="64" spans="1:45" ht="12.75" customHeight="1">
      <c r="A64" s="400" t="s">
        <v>183</v>
      </c>
      <c r="B64" s="401"/>
      <c r="C64" s="74">
        <f t="shared" si="30"/>
        <v>2.9995488721804514E-3</v>
      </c>
      <c r="D64" s="362">
        <v>2.9995488721804514E-3</v>
      </c>
      <c r="E64" s="79"/>
      <c r="F64" s="79"/>
      <c r="G64" s="347"/>
      <c r="H64" s="78">
        <f t="shared" si="31"/>
        <v>0</v>
      </c>
      <c r="I64" s="150"/>
      <c r="J64" s="283"/>
      <c r="K64" s="150"/>
      <c r="L64" s="78">
        <f t="shared" si="32"/>
        <v>14.880546234869747</v>
      </c>
      <c r="M64" s="151"/>
      <c r="N64" s="331"/>
      <c r="O64" s="331"/>
      <c r="P64" s="79"/>
      <c r="Q64" s="368">
        <v>3.0579999999999998</v>
      </c>
      <c r="R64" s="79"/>
      <c r="S64" s="368">
        <v>0</v>
      </c>
      <c r="T64" s="368">
        <v>3.2065462348697471</v>
      </c>
      <c r="U64" s="368">
        <v>8.6159999999999997</v>
      </c>
      <c r="V64" s="382">
        <v>0</v>
      </c>
      <c r="W64" s="79"/>
      <c r="X64" s="79"/>
      <c r="Y64" s="331"/>
      <c r="Z64" s="150"/>
      <c r="AA64" s="375">
        <v>51.178713321078817</v>
      </c>
      <c r="AB64" s="79">
        <f t="shared" si="36"/>
        <v>24.941572019086443</v>
      </c>
      <c r="AC64" s="332"/>
      <c r="AD64" s="151"/>
      <c r="AE64" s="344">
        <v>2.0291390948538726</v>
      </c>
      <c r="AF64" s="344"/>
      <c r="AG64" s="344"/>
      <c r="AH64" s="344">
        <v>2.1464867544000001</v>
      </c>
      <c r="AI64" s="344"/>
      <c r="AJ64" s="344"/>
      <c r="AK64" s="344"/>
      <c r="AL64" s="344">
        <v>0.16649466165720572</v>
      </c>
      <c r="AM64" s="388">
        <v>20.599451508175363</v>
      </c>
      <c r="AN64" s="78"/>
      <c r="AO64" s="375">
        <v>85.319841968448131</v>
      </c>
      <c r="AP64" s="79"/>
      <c r="AQ64" s="336">
        <f t="shared" si="20"/>
        <v>176.32367309235531</v>
      </c>
    </row>
    <row r="65" spans="1:45" ht="12.75" customHeight="1">
      <c r="A65" s="168" t="s">
        <v>194</v>
      </c>
      <c r="B65" s="152"/>
      <c r="C65" s="74">
        <f>SUM(D65:G65)</f>
        <v>9.9984962406015026E-4</v>
      </c>
      <c r="D65" s="360">
        <f>SUM(D66:D69)</f>
        <v>9.9984962406015026E-4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103.36882810915105</v>
      </c>
      <c r="M65" s="76"/>
      <c r="N65" s="77"/>
      <c r="O65" s="77"/>
      <c r="P65" s="213"/>
      <c r="Q65" s="366">
        <v>33.180999999999997</v>
      </c>
      <c r="R65" s="213"/>
      <c r="S65" s="366">
        <v>0.2093031229578676</v>
      </c>
      <c r="T65" s="366">
        <v>22.426524986193176</v>
      </c>
      <c r="U65" s="366">
        <v>47.552</v>
      </c>
      <c r="V65" s="147">
        <f>SUM(V66:V69)</f>
        <v>0</v>
      </c>
      <c r="W65" s="213"/>
      <c r="X65" s="213"/>
      <c r="Y65" s="77"/>
      <c r="Z65" s="76"/>
      <c r="AA65" s="373">
        <v>151.93345400114521</v>
      </c>
      <c r="AB65" s="79">
        <f t="shared" si="36"/>
        <v>13.495551194457482</v>
      </c>
      <c r="AC65" s="80"/>
      <c r="AD65" s="76"/>
      <c r="AE65" s="76">
        <f>SUM(AE66:AE69)</f>
        <v>9.4261787965618336</v>
      </c>
      <c r="AF65" s="76"/>
      <c r="AG65" s="76"/>
      <c r="AH65" s="76">
        <v>4.0693723978956484</v>
      </c>
      <c r="AI65" s="76"/>
      <c r="AJ65" s="76"/>
      <c r="AK65" s="76"/>
      <c r="AL65" s="76"/>
      <c r="AM65" s="77"/>
      <c r="AN65" s="78"/>
      <c r="AO65" s="373">
        <v>274.31170303889672</v>
      </c>
      <c r="AP65" s="79"/>
      <c r="AQ65" s="340">
        <f t="shared" si="20"/>
        <v>543.11053619327458</v>
      </c>
    </row>
    <row r="66" spans="1:45" ht="12.75" customHeight="1">
      <c r="A66" s="402" t="s">
        <v>184</v>
      </c>
      <c r="B66" s="403" t="s">
        <v>185</v>
      </c>
      <c r="C66" s="62">
        <f t="shared" ref="C66:C69" si="39">SUM(D66:G66)</f>
        <v>0</v>
      </c>
      <c r="D66" s="363">
        <v>0</v>
      </c>
      <c r="E66" s="69"/>
      <c r="F66" s="69"/>
      <c r="G66" s="349"/>
      <c r="H66" s="66">
        <f t="shared" ref="H66:H69" si="40">SUM(I66:K66)</f>
        <v>0</v>
      </c>
      <c r="I66" s="318"/>
      <c r="J66" s="252"/>
      <c r="K66" s="219"/>
      <c r="L66" s="66">
        <f t="shared" ref="L66:L69" si="41">SUM(M66:Z66)</f>
        <v>7.5345825536236291</v>
      </c>
      <c r="M66" s="318"/>
      <c r="N66" s="69"/>
      <c r="O66" s="65"/>
      <c r="P66" s="69"/>
      <c r="Q66" s="369">
        <v>0.34899999999999998</v>
      </c>
      <c r="R66" s="69"/>
      <c r="S66" s="369">
        <v>4.2975668975810767E-2</v>
      </c>
      <c r="T66" s="369">
        <v>2.0026068846478187</v>
      </c>
      <c r="U66" s="369">
        <v>5.14</v>
      </c>
      <c r="V66" s="383">
        <v>0</v>
      </c>
      <c r="W66" s="69"/>
      <c r="X66" s="69"/>
      <c r="Y66" s="65"/>
      <c r="Z66" s="64"/>
      <c r="AA66" s="376">
        <v>13.759448271244434</v>
      </c>
      <c r="AB66" s="67">
        <f t="shared" si="36"/>
        <v>4.1268218436193065</v>
      </c>
      <c r="AC66" s="68"/>
      <c r="AD66" s="64"/>
      <c r="AE66" s="64">
        <v>5.7449445723657774E-2</v>
      </c>
      <c r="AF66" s="64"/>
      <c r="AG66" s="64"/>
      <c r="AH66" s="64">
        <v>4.0693723978956484</v>
      </c>
      <c r="AI66" s="64"/>
      <c r="AJ66" s="64"/>
      <c r="AK66" s="64"/>
      <c r="AL66" s="64"/>
      <c r="AM66" s="65"/>
      <c r="AN66" s="66"/>
      <c r="AO66" s="376">
        <v>104.40936008247563</v>
      </c>
      <c r="AP66" s="67"/>
      <c r="AQ66" s="92">
        <f t="shared" si="20"/>
        <v>129.830212750963</v>
      </c>
    </row>
    <row r="67" spans="1:45" ht="12.75" customHeight="1">
      <c r="A67" s="404" t="s">
        <v>186</v>
      </c>
      <c r="B67" s="405">
        <v>84</v>
      </c>
      <c r="C67" s="19">
        <f t="shared" si="39"/>
        <v>9.9984962406015026E-4</v>
      </c>
      <c r="D67" s="364">
        <v>9.9984962406015026E-4</v>
      </c>
      <c r="E67" s="212"/>
      <c r="F67" s="212"/>
      <c r="G67" s="350"/>
      <c r="H67" s="23">
        <f t="shared" si="40"/>
        <v>0</v>
      </c>
      <c r="I67" s="319"/>
      <c r="J67" s="249"/>
      <c r="K67" s="215"/>
      <c r="L67" s="23">
        <f t="shared" si="41"/>
        <v>36.412217490071505</v>
      </c>
      <c r="M67" s="319"/>
      <c r="N67" s="212"/>
      <c r="O67" s="22"/>
      <c r="P67" s="212"/>
      <c r="Q67" s="370">
        <v>6.657</v>
      </c>
      <c r="R67" s="212"/>
      <c r="S67" s="370">
        <v>4.4601775369490095E-2</v>
      </c>
      <c r="T67" s="370">
        <v>7.8486157147020146</v>
      </c>
      <c r="U67" s="370">
        <v>21.861999999999998</v>
      </c>
      <c r="V67" s="384">
        <v>0</v>
      </c>
      <c r="W67" s="212"/>
      <c r="X67" s="212"/>
      <c r="Y67" s="22"/>
      <c r="Z67" s="25"/>
      <c r="AA67" s="377">
        <v>53.219163184822868</v>
      </c>
      <c r="AB67" s="26">
        <f t="shared" si="36"/>
        <v>6.4926839173150972</v>
      </c>
      <c r="AC67" s="27"/>
      <c r="AD67" s="25"/>
      <c r="AE67" s="25">
        <v>6.4926839173150972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377">
        <v>84.719122866957761</v>
      </c>
      <c r="AP67" s="26"/>
      <c r="AQ67" s="29">
        <f t="shared" si="20"/>
        <v>180.84418730879128</v>
      </c>
    </row>
    <row r="68" spans="1:45" ht="12.75" customHeight="1">
      <c r="A68" s="398" t="s">
        <v>187</v>
      </c>
      <c r="B68" s="399">
        <v>85</v>
      </c>
      <c r="C68" s="19">
        <f t="shared" si="39"/>
        <v>0</v>
      </c>
      <c r="D68" s="364">
        <v>0</v>
      </c>
      <c r="E68" s="212"/>
      <c r="F68" s="212"/>
      <c r="G68" s="350"/>
      <c r="H68" s="23">
        <f t="shared" si="40"/>
        <v>0</v>
      </c>
      <c r="I68" s="319"/>
      <c r="J68" s="249"/>
      <c r="K68" s="215"/>
      <c r="L68" s="23">
        <f t="shared" si="41"/>
        <v>46.436041299858758</v>
      </c>
      <c r="M68" s="319"/>
      <c r="N68" s="212"/>
      <c r="O68" s="22"/>
      <c r="P68" s="212"/>
      <c r="Q68" s="370">
        <v>21.103999999999996</v>
      </c>
      <c r="R68" s="212"/>
      <c r="S68" s="370">
        <v>2.9269915086227876E-2</v>
      </c>
      <c r="T68" s="370">
        <v>9.7027713847725305</v>
      </c>
      <c r="U68" s="370">
        <v>15.6</v>
      </c>
      <c r="V68" s="384">
        <v>0</v>
      </c>
      <c r="W68" s="212"/>
      <c r="X68" s="212"/>
      <c r="Y68" s="22"/>
      <c r="Z68" s="25"/>
      <c r="AA68" s="377">
        <v>30.137400417307976</v>
      </c>
      <c r="AB68" s="26">
        <f t="shared" si="36"/>
        <v>1.7480030831363333</v>
      </c>
      <c r="AC68" s="27"/>
      <c r="AD68" s="25"/>
      <c r="AE68" s="25">
        <v>1.7480030831363333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377">
        <v>46.231383767303562</v>
      </c>
      <c r="AP68" s="26"/>
      <c r="AQ68" s="29">
        <f t="shared" si="20"/>
        <v>124.55282856760664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39"/>
        <v>0</v>
      </c>
      <c r="D69" s="365">
        <v>0</v>
      </c>
      <c r="E69" s="213"/>
      <c r="F69" s="213"/>
      <c r="G69" s="348"/>
      <c r="H69" s="137">
        <f t="shared" si="40"/>
        <v>0</v>
      </c>
      <c r="I69" s="320"/>
      <c r="J69" s="255"/>
      <c r="K69" s="220"/>
      <c r="L69" s="137">
        <f t="shared" si="41"/>
        <v>12.985986765597154</v>
      </c>
      <c r="M69" s="320"/>
      <c r="N69" s="213"/>
      <c r="O69" s="77"/>
      <c r="P69" s="213"/>
      <c r="Q69" s="371">
        <v>5.0709999999999997</v>
      </c>
      <c r="R69" s="213"/>
      <c r="S69" s="371">
        <v>9.2455763526338872E-2</v>
      </c>
      <c r="T69" s="371">
        <v>2.872531002070815</v>
      </c>
      <c r="U69" s="371">
        <v>4.95</v>
      </c>
      <c r="V69" s="385">
        <v>0</v>
      </c>
      <c r="W69" s="213"/>
      <c r="X69" s="213"/>
      <c r="Y69" s="77"/>
      <c r="Z69" s="76"/>
      <c r="AA69" s="378">
        <v>54.817442127769951</v>
      </c>
      <c r="AB69" s="139">
        <f t="shared" si="36"/>
        <v>1.1280423503867447</v>
      </c>
      <c r="AC69" s="140"/>
      <c r="AD69" s="135"/>
      <c r="AE69" s="135">
        <v>1.1280423503867447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378">
        <v>38.951836322159778</v>
      </c>
      <c r="AP69" s="139"/>
      <c r="AQ69" s="141">
        <f t="shared" si="20"/>
        <v>107.88330756591364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185.18416762387034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372">
        <v>185.18416762387034</v>
      </c>
      <c r="V70" s="64"/>
      <c r="W70" s="155"/>
      <c r="X70" s="155"/>
      <c r="Y70" s="155"/>
      <c r="Z70" s="154"/>
      <c r="AA70" s="99">
        <v>0</v>
      </c>
      <c r="AB70" s="100">
        <f t="shared" si="36"/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49.277736490609271</v>
      </c>
      <c r="AP70" s="100"/>
      <c r="AQ70" s="91">
        <f t="shared" si="20"/>
        <v>234.46190411447961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19.178353095519864</v>
      </c>
      <c r="M71" s="76"/>
      <c r="N71" s="76"/>
      <c r="O71" s="76"/>
      <c r="P71" s="76"/>
      <c r="Q71" s="76"/>
      <c r="R71" s="76"/>
      <c r="S71" s="76"/>
      <c r="T71" s="76"/>
      <c r="U71" s="151">
        <v>19.178353095519864</v>
      </c>
      <c r="V71" s="76"/>
      <c r="W71" s="77"/>
      <c r="X71" s="77"/>
      <c r="Y71" s="77"/>
      <c r="Z71" s="76"/>
      <c r="AA71" s="78"/>
      <c r="AB71" s="79">
        <f t="shared" si="36"/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0"/>
        <v>19.178353095519864</v>
      </c>
      <c r="AR71" s="2"/>
    </row>
    <row r="72" spans="1:45" ht="12.75" customHeight="1" thickBot="1">
      <c r="A72" s="42" t="s">
        <v>42</v>
      </c>
      <c r="B72" s="43"/>
      <c r="C72" s="44">
        <f t="shared" ref="C72:AP72" si="42">C26-C27-C29</f>
        <v>4.9103353348797896</v>
      </c>
      <c r="D72" s="108">
        <f t="shared" si="42"/>
        <v>6.9232441032123688</v>
      </c>
      <c r="E72" s="46">
        <f t="shared" si="42"/>
        <v>-0.82006130934279042</v>
      </c>
      <c r="F72" s="109">
        <f t="shared" si="42"/>
        <v>0</v>
      </c>
      <c r="G72" s="109">
        <f t="shared" si="42"/>
        <v>-1.1928474589897693</v>
      </c>
      <c r="H72" s="47">
        <f t="shared" si="42"/>
        <v>2.0639252414974862</v>
      </c>
      <c r="I72" s="108">
        <f t="shared" si="42"/>
        <v>0.3616933114974703</v>
      </c>
      <c r="J72" s="259">
        <f t="shared" si="42"/>
        <v>0</v>
      </c>
      <c r="K72" s="46">
        <f t="shared" si="42"/>
        <v>1.7022319300000035</v>
      </c>
      <c r="L72" s="47">
        <f t="shared" si="42"/>
        <v>-40.566000325095956</v>
      </c>
      <c r="M72" s="46">
        <f t="shared" si="42"/>
        <v>0</v>
      </c>
      <c r="N72" s="46">
        <f t="shared" si="42"/>
        <v>-3.1559218407004153E-2</v>
      </c>
      <c r="O72" s="46">
        <f t="shared" si="42"/>
        <v>-3.355672788399005</v>
      </c>
      <c r="P72" s="46">
        <f t="shared" si="42"/>
        <v>-18.968490166666584</v>
      </c>
      <c r="Q72" s="46">
        <f t="shared" si="42"/>
        <v>-2.2448913177599934</v>
      </c>
      <c r="R72" s="46">
        <f t="shared" si="42"/>
        <v>0.94190214936003258</v>
      </c>
      <c r="S72" s="46">
        <f t="shared" si="42"/>
        <v>2.8303338050878679</v>
      </c>
      <c r="T72" s="46">
        <f t="shared" si="42"/>
        <v>12.449818052148828</v>
      </c>
      <c r="U72" s="46">
        <f t="shared" si="42"/>
        <v>-33.278193584269047</v>
      </c>
      <c r="V72" s="46">
        <f t="shared" si="42"/>
        <v>1.0896146443623707</v>
      </c>
      <c r="W72" s="109">
        <f t="shared" si="42"/>
        <v>1.1380994475151951E-3</v>
      </c>
      <c r="X72" s="109">
        <f t="shared" si="42"/>
        <v>0</v>
      </c>
      <c r="Y72" s="109">
        <f t="shared" si="42"/>
        <v>0</v>
      </c>
      <c r="Z72" s="46">
        <f t="shared" si="42"/>
        <v>0</v>
      </c>
      <c r="AA72" s="47">
        <f t="shared" si="42"/>
        <v>-55.672646625276002</v>
      </c>
      <c r="AB72" s="45">
        <f t="shared" si="42"/>
        <v>0.10128671777488307</v>
      </c>
      <c r="AC72" s="110">
        <f t="shared" si="42"/>
        <v>0</v>
      </c>
      <c r="AD72" s="46">
        <f t="shared" si="42"/>
        <v>0</v>
      </c>
      <c r="AE72" s="46">
        <f t="shared" si="42"/>
        <v>-2.8061010184013924</v>
      </c>
      <c r="AF72" s="46">
        <f t="shared" si="42"/>
        <v>0</v>
      </c>
      <c r="AG72" s="46">
        <f t="shared" si="42"/>
        <v>0</v>
      </c>
      <c r="AH72" s="46">
        <f t="shared" si="42"/>
        <v>0</v>
      </c>
      <c r="AI72" s="46">
        <f t="shared" si="42"/>
        <v>1.8604305841919881</v>
      </c>
      <c r="AJ72" s="46">
        <f t="shared" si="42"/>
        <v>1.046957151983996</v>
      </c>
      <c r="AK72" s="108">
        <f t="shared" si="42"/>
        <v>0</v>
      </c>
      <c r="AL72" s="109">
        <f t="shared" si="42"/>
        <v>0</v>
      </c>
      <c r="AM72" s="46">
        <f t="shared" si="42"/>
        <v>0</v>
      </c>
      <c r="AN72" s="47">
        <f t="shared" si="42"/>
        <v>0</v>
      </c>
      <c r="AO72" s="47">
        <f t="shared" si="42"/>
        <v>-21.196824730221124</v>
      </c>
      <c r="AP72" s="45">
        <f t="shared" si="42"/>
        <v>0</v>
      </c>
      <c r="AQ72" s="48">
        <f t="shared" si="20"/>
        <v>-110.35992438644092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244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214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352" t="s">
        <v>245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215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E7FB-5CC4-4E62-83D1-D5942D492930}">
  <sheetPr codeName="Sheet35"/>
  <dimension ref="A1:AS80"/>
  <sheetViews>
    <sheetView zoomScale="80" zoomScaleNormal="80" zoomScaleSheetLayoutView="70" workbookViewId="0">
      <pane xSplit="2" ySplit="1" topLeftCell="C55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5" width="7" style="157" customWidth="1"/>
    <col min="36" max="36" width="7.44140625" style="157" bestFit="1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190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36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390.56915758919979</v>
      </c>
      <c r="I2" s="10">
        <v>262.86515758919978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2146.9500460596769</v>
      </c>
      <c r="AB2" s="13">
        <f>SUM(AC2:AM2)</f>
        <v>1467.6860164035961</v>
      </c>
      <c r="AC2" s="14">
        <v>76.246216633583984</v>
      </c>
      <c r="AD2" s="11">
        <v>861.67565739932616</v>
      </c>
      <c r="AE2" s="11">
        <v>237.25826294287265</v>
      </c>
      <c r="AF2" s="11">
        <v>136.78221700850077</v>
      </c>
      <c r="AG2" s="11">
        <v>31.767719935191728</v>
      </c>
      <c r="AH2" s="11">
        <v>18.859900908697988</v>
      </c>
      <c r="AI2" s="11">
        <v>41.440731979679995</v>
      </c>
      <c r="AJ2" s="11">
        <v>4.2536494817759998</v>
      </c>
      <c r="AK2" s="10">
        <v>2.9453160056459824</v>
      </c>
      <c r="AL2" s="10">
        <v>13.690577884670216</v>
      </c>
      <c r="AM2" s="8">
        <v>42.765766223650786</v>
      </c>
      <c r="AN2" s="15">
        <v>145.29115639080388</v>
      </c>
      <c r="AO2" s="15"/>
      <c r="AP2" s="13"/>
      <c r="AQ2" s="16">
        <f t="shared" ref="AQ2:AQ20" si="0">C2+H2+L2+AA2+AB2+AN2+AO2+AP2</f>
        <v>4150.4963764432769</v>
      </c>
      <c r="AS2" s="294"/>
    </row>
    <row r="3" spans="1:45" ht="12.75" customHeight="1">
      <c r="A3" s="17" t="s">
        <v>1</v>
      </c>
      <c r="B3" s="18"/>
      <c r="C3" s="19">
        <f>SUM(D3:G3)</f>
        <v>270.96498050379654</v>
      </c>
      <c r="D3" s="20">
        <v>201.85765691513052</v>
      </c>
      <c r="E3" s="169">
        <v>59.028748725677048</v>
      </c>
      <c r="F3" s="22"/>
      <c r="G3" s="22">
        <v>10.078574862989026</v>
      </c>
      <c r="H3" s="23">
        <f>SUM(I3:K3)</f>
        <v>0</v>
      </c>
      <c r="I3" s="24"/>
      <c r="J3" s="249"/>
      <c r="K3" s="25"/>
      <c r="L3" s="23">
        <f>SUM(M3:Z3)</f>
        <v>9048.5517138087871</v>
      </c>
      <c r="M3" s="24">
        <v>2653.5268465452</v>
      </c>
      <c r="N3" s="24">
        <v>157.3369951368</v>
      </c>
      <c r="O3" s="25">
        <v>0</v>
      </c>
      <c r="P3" s="25">
        <v>542.64897193333343</v>
      </c>
      <c r="Q3" s="25">
        <v>348.38683425727999</v>
      </c>
      <c r="R3" s="25">
        <v>1570.8211576005599</v>
      </c>
      <c r="S3" s="25">
        <v>110.02380592316383</v>
      </c>
      <c r="T3" s="25">
        <v>156.63083509070498</v>
      </c>
      <c r="U3" s="25">
        <v>3092.3130134485209</v>
      </c>
      <c r="V3" s="25">
        <v>161.03086494863203</v>
      </c>
      <c r="W3" s="22">
        <v>0</v>
      </c>
      <c r="X3" s="22">
        <v>207.73661690779878</v>
      </c>
      <c r="Y3" s="22">
        <v>2.1978003534318131</v>
      </c>
      <c r="Z3" s="25">
        <v>45.897971663359961</v>
      </c>
      <c r="AA3" s="23">
        <v>2424.3477436077169</v>
      </c>
      <c r="AB3" s="26">
        <f>SUM(AC3:AM3)</f>
        <v>184.86335803901116</v>
      </c>
      <c r="AC3" s="27"/>
      <c r="AD3" s="25"/>
      <c r="AE3" s="25">
        <v>32.271842062082406</v>
      </c>
      <c r="AF3" s="25"/>
      <c r="AG3" s="25"/>
      <c r="AH3" s="25"/>
      <c r="AI3" s="25">
        <v>127.44558706713676</v>
      </c>
      <c r="AJ3" s="25">
        <v>25.145928909791998</v>
      </c>
      <c r="AK3" s="24"/>
      <c r="AL3" s="24"/>
      <c r="AM3" s="22"/>
      <c r="AN3" s="28"/>
      <c r="AO3" s="28">
        <v>187.44378883999997</v>
      </c>
      <c r="AP3" s="26"/>
      <c r="AQ3" s="29">
        <f t="shared" si="0"/>
        <v>12116.171584799313</v>
      </c>
      <c r="AS3" s="294"/>
    </row>
    <row r="4" spans="1:45" ht="12.75" customHeight="1">
      <c r="A4" s="17" t="s">
        <v>2</v>
      </c>
      <c r="B4" s="18"/>
      <c r="C4" s="19">
        <f>SUM(D4:G4)</f>
        <v>8.1980002577136002</v>
      </c>
      <c r="D4" s="20">
        <v>0</v>
      </c>
      <c r="E4" s="21">
        <v>7.9590085080000001</v>
      </c>
      <c r="F4" s="22"/>
      <c r="G4" s="22">
        <v>0.23899174971359999</v>
      </c>
      <c r="H4" s="23">
        <f>SUM(I4:K4)</f>
        <v>5.8493720000000007</v>
      </c>
      <c r="I4" s="24"/>
      <c r="J4" s="249"/>
      <c r="K4" s="25">
        <v>5.8493720000000007</v>
      </c>
      <c r="L4" s="23">
        <f>SUM(M4:Z4)</f>
        <v>1567.5630290434847</v>
      </c>
      <c r="M4" s="24">
        <v>43.019193902199994</v>
      </c>
      <c r="N4" s="24">
        <v>7.8404003039999992</v>
      </c>
      <c r="O4" s="25"/>
      <c r="P4" s="25">
        <v>432.94982474444441</v>
      </c>
      <c r="Q4" s="25">
        <v>74.101066224640022</v>
      </c>
      <c r="R4" s="25">
        <v>63.608879690399995</v>
      </c>
      <c r="S4" s="25">
        <v>712.70293289209042</v>
      </c>
      <c r="T4" s="25">
        <v>23.602785146527417</v>
      </c>
      <c r="U4" s="25">
        <v>164.05672925173289</v>
      </c>
      <c r="V4" s="25">
        <v>2.9787871963443114E-2</v>
      </c>
      <c r="W4" s="22">
        <v>28.749403849447511</v>
      </c>
      <c r="X4" s="22">
        <v>9.4628384376000003</v>
      </c>
      <c r="Y4" s="22">
        <v>1.9112571484317421E-2</v>
      </c>
      <c r="Z4" s="25">
        <v>7.4200741569540316</v>
      </c>
      <c r="AA4" s="23">
        <v>0</v>
      </c>
      <c r="AB4" s="26">
        <f>SUM(AC4:AM4)</f>
        <v>6.7010671151039993</v>
      </c>
      <c r="AC4" s="27"/>
      <c r="AD4" s="25"/>
      <c r="AE4" s="25">
        <v>0</v>
      </c>
      <c r="AF4" s="25"/>
      <c r="AG4" s="25"/>
      <c r="AH4" s="25"/>
      <c r="AI4" s="25">
        <v>6.7010671151039993</v>
      </c>
      <c r="AJ4" s="25">
        <v>0</v>
      </c>
      <c r="AK4" s="24"/>
      <c r="AL4" s="24"/>
      <c r="AM4" s="22"/>
      <c r="AN4" s="28"/>
      <c r="AO4" s="28">
        <v>132.01331443999996</v>
      </c>
      <c r="AP4" s="26"/>
      <c r="AQ4" s="29">
        <f t="shared" si="0"/>
        <v>1720.3247828563021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142.2025213725301</v>
      </c>
      <c r="M5" s="24"/>
      <c r="N5" s="24"/>
      <c r="O5" s="25"/>
      <c r="P5" s="25"/>
      <c r="Q5" s="25"/>
      <c r="R5" s="25"/>
      <c r="S5" s="25">
        <v>10.240727745480227</v>
      </c>
      <c r="T5" s="25"/>
      <c r="U5" s="25">
        <v>131.96179362704987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142.2025213725301</v>
      </c>
      <c r="AS5" s="294"/>
    </row>
    <row r="6" spans="1:45" ht="12.75" customHeight="1" thickBot="1">
      <c r="A6" s="30" t="s">
        <v>4</v>
      </c>
      <c r="B6" s="31"/>
      <c r="C6" s="19">
        <f>SUM(D6:G6)</f>
        <v>124.36366286038916</v>
      </c>
      <c r="D6" s="32">
        <v>123.51081447568099</v>
      </c>
      <c r="E6" s="22">
        <v>1.0966176076410472</v>
      </c>
      <c r="F6" s="33"/>
      <c r="G6" s="33">
        <v>-0.24376922293288805</v>
      </c>
      <c r="H6" s="34">
        <f>SUM(I6:K6)</f>
        <v>244.39862473091318</v>
      </c>
      <c r="I6" s="35">
        <v>237.15180923091319</v>
      </c>
      <c r="J6" s="300">
        <v>0</v>
      </c>
      <c r="K6" s="35">
        <v>7.2468155000000012</v>
      </c>
      <c r="L6" s="34">
        <f>SUM(M6:Z6)</f>
        <v>78.387630648727523</v>
      </c>
      <c r="M6" s="24">
        <v>-22.361378267999989</v>
      </c>
      <c r="N6" s="24">
        <v>6.6791466600000033</v>
      </c>
      <c r="O6" s="25"/>
      <c r="P6" s="25">
        <v>135.33215412222225</v>
      </c>
      <c r="Q6" s="25">
        <v>2.5411914819200034</v>
      </c>
      <c r="R6" s="25">
        <v>-80.382526302000002</v>
      </c>
      <c r="S6" s="25">
        <v>-0.94198822231638402</v>
      </c>
      <c r="T6" s="25">
        <v>3.4576857142558772</v>
      </c>
      <c r="U6" s="25">
        <v>39.480528890617038</v>
      </c>
      <c r="V6" s="25">
        <v>-2.7286637325293053</v>
      </c>
      <c r="W6" s="33">
        <v>-2.6885196954419883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-4.9038907285882907</v>
      </c>
      <c r="AC6" s="38"/>
      <c r="AD6" s="36"/>
      <c r="AE6" s="36">
        <v>-2.9301131990362901</v>
      </c>
      <c r="AF6" s="36"/>
      <c r="AG6" s="36"/>
      <c r="AH6" s="36"/>
      <c r="AI6" s="36">
        <v>0.51398723596799967</v>
      </c>
      <c r="AJ6" s="36">
        <v>-2.4877647655199997</v>
      </c>
      <c r="AK6" s="35"/>
      <c r="AL6" s="35"/>
      <c r="AM6" s="33"/>
      <c r="AN6" s="40"/>
      <c r="AO6" s="40"/>
      <c r="AP6" s="37"/>
      <c r="AQ6" s="41">
        <f t="shared" si="0"/>
        <v>442.24602751144153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387.13064310647212</v>
      </c>
      <c r="D7" s="57">
        <f t="shared" si="1"/>
        <v>325.36847139081152</v>
      </c>
      <c r="E7" s="54">
        <f t="shared" si="1"/>
        <v>52.166357825318102</v>
      </c>
      <c r="F7" s="54">
        <f t="shared" si="1"/>
        <v>0</v>
      </c>
      <c r="G7" s="54">
        <f t="shared" si="1"/>
        <v>9.5958138903425372</v>
      </c>
      <c r="H7" s="56">
        <f t="shared" si="1"/>
        <v>629.11841032011296</v>
      </c>
      <c r="I7" s="57">
        <f t="shared" si="1"/>
        <v>500.016966820113</v>
      </c>
      <c r="J7" s="250">
        <f t="shared" si="1"/>
        <v>127.70399999999999</v>
      </c>
      <c r="K7" s="54">
        <f t="shared" si="1"/>
        <v>1.3974435000000005</v>
      </c>
      <c r="L7" s="56">
        <f t="shared" si="1"/>
        <v>7417.1737940414996</v>
      </c>
      <c r="M7" s="57">
        <f t="shared" si="1"/>
        <v>2588.1462743749998</v>
      </c>
      <c r="N7" s="57">
        <f t="shared" ref="N7" si="2">N2+N3-N4-N5+N6</f>
        <v>156.1757414928</v>
      </c>
      <c r="O7" s="54">
        <f t="shared" si="1"/>
        <v>0</v>
      </c>
      <c r="P7" s="54">
        <f t="shared" si="1"/>
        <v>245.03130131111126</v>
      </c>
      <c r="Q7" s="54">
        <f t="shared" si="1"/>
        <v>276.82695951455997</v>
      </c>
      <c r="R7" s="54">
        <f t="shared" si="1"/>
        <v>1426.8297516081598</v>
      </c>
      <c r="S7" s="54">
        <f t="shared" si="1"/>
        <v>-613.86184293672306</v>
      </c>
      <c r="T7" s="54">
        <f t="shared" si="1"/>
        <v>136.48573565843344</v>
      </c>
      <c r="U7" s="54">
        <f t="shared" si="1"/>
        <v>2835.775019460355</v>
      </c>
      <c r="V7" s="54">
        <f t="shared" si="1"/>
        <v>158.2724133441393</v>
      </c>
      <c r="W7" s="54">
        <f t="shared" si="1"/>
        <v>-31.4379235448895</v>
      </c>
      <c r="X7" s="54">
        <f t="shared" si="1"/>
        <v>198.27377847019878</v>
      </c>
      <c r="Y7" s="54">
        <f t="shared" si="1"/>
        <v>2.1786877819474957</v>
      </c>
      <c r="Z7" s="54">
        <f t="shared" si="1"/>
        <v>38.477897506405931</v>
      </c>
      <c r="AA7" s="56">
        <f t="shared" si="1"/>
        <v>4571.2977896673938</v>
      </c>
      <c r="AB7" s="56">
        <f t="shared" si="1"/>
        <v>1640.944416598915</v>
      </c>
      <c r="AC7" s="57">
        <f t="shared" si="1"/>
        <v>76.246216633583984</v>
      </c>
      <c r="AD7" s="54">
        <f t="shared" si="1"/>
        <v>861.67565739932616</v>
      </c>
      <c r="AE7" s="54">
        <f t="shared" si="1"/>
        <v>266.59999180591876</v>
      </c>
      <c r="AF7" s="54">
        <f t="shared" ref="AF7" si="3">AF2+AF3-AF4-AF5+AF6</f>
        <v>136.78221700850077</v>
      </c>
      <c r="AG7" s="54">
        <f t="shared" si="1"/>
        <v>31.767719935191728</v>
      </c>
      <c r="AH7" s="54">
        <f t="shared" si="1"/>
        <v>18.859900908697988</v>
      </c>
      <c r="AI7" s="54">
        <f t="shared" si="1"/>
        <v>162.69923916768076</v>
      </c>
      <c r="AJ7" s="54">
        <f t="shared" ref="AJ7" si="4">AJ2+AJ3-AJ4-AJ5+AJ6</f>
        <v>26.911813626048001</v>
      </c>
      <c r="AK7" s="53">
        <f t="shared" si="1"/>
        <v>2.9453160056459824</v>
      </c>
      <c r="AL7" s="53">
        <f t="shared" ref="AL7" si="5">AL2+AL3-AL4-AL5+AL6</f>
        <v>13.690577884670216</v>
      </c>
      <c r="AM7" s="57">
        <f t="shared" si="1"/>
        <v>42.765766223650786</v>
      </c>
      <c r="AN7" s="56">
        <f t="shared" si="1"/>
        <v>145.29115639080388</v>
      </c>
      <c r="AO7" s="56">
        <f t="shared" si="1"/>
        <v>55.430474400000008</v>
      </c>
      <c r="AP7" s="182">
        <f t="shared" si="1"/>
        <v>0</v>
      </c>
      <c r="AQ7" s="111">
        <f t="shared" si="0"/>
        <v>14846.386684525196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387.13064310647212</v>
      </c>
      <c r="D8" s="185">
        <f t="shared" si="6"/>
        <v>325.36847139081152</v>
      </c>
      <c r="E8" s="188">
        <f t="shared" si="6"/>
        <v>52.166357825318102</v>
      </c>
      <c r="F8" s="189">
        <f t="shared" si="6"/>
        <v>0</v>
      </c>
      <c r="G8" s="189">
        <f t="shared" si="6"/>
        <v>9.5958138903425372</v>
      </c>
      <c r="H8" s="190">
        <f t="shared" si="6"/>
        <v>629.11841032011296</v>
      </c>
      <c r="I8" s="185">
        <f t="shared" si="6"/>
        <v>500.016966820113</v>
      </c>
      <c r="J8" s="301">
        <f t="shared" si="6"/>
        <v>127.70399999999999</v>
      </c>
      <c r="K8" s="188">
        <f t="shared" si="6"/>
        <v>1.3974435000000005</v>
      </c>
      <c r="L8" s="190">
        <f t="shared" si="6"/>
        <v>7178.243430282947</v>
      </c>
      <c r="M8" s="185">
        <f t="shared" si="6"/>
        <v>2588.1462743749998</v>
      </c>
      <c r="N8" s="185">
        <f t="shared" si="6"/>
        <v>156.1757414928</v>
      </c>
      <c r="O8" s="188">
        <f t="shared" si="6"/>
        <v>0</v>
      </c>
      <c r="P8" s="188">
        <f t="shared" si="6"/>
        <v>245.03130131111126</v>
      </c>
      <c r="Q8" s="188">
        <f t="shared" si="6"/>
        <v>276.82695951455997</v>
      </c>
      <c r="R8" s="188">
        <f t="shared" si="6"/>
        <v>1426.8297516081598</v>
      </c>
      <c r="S8" s="188">
        <f t="shared" si="6"/>
        <v>-613.86184293672306</v>
      </c>
      <c r="T8" s="188">
        <f t="shared" si="6"/>
        <v>136.48573565843344</v>
      </c>
      <c r="U8" s="188">
        <f t="shared" si="6"/>
        <v>2835.775019460355</v>
      </c>
      <c r="V8" s="188">
        <f t="shared" si="6"/>
        <v>158.2724133441393</v>
      </c>
      <c r="W8" s="189">
        <f t="shared" si="6"/>
        <v>-31.4379235448895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4571.2977896673938</v>
      </c>
      <c r="AB8" s="196">
        <f t="shared" si="6"/>
        <v>1640.944416598915</v>
      </c>
      <c r="AC8" s="185">
        <f t="shared" si="6"/>
        <v>76.246216633583984</v>
      </c>
      <c r="AD8" s="188">
        <f t="shared" si="6"/>
        <v>861.67565739932616</v>
      </c>
      <c r="AE8" s="188">
        <f t="shared" si="6"/>
        <v>266.59999180591876</v>
      </c>
      <c r="AF8" s="188">
        <f t="shared" si="6"/>
        <v>136.78221700850077</v>
      </c>
      <c r="AG8" s="188">
        <f t="shared" si="6"/>
        <v>31.767719935191728</v>
      </c>
      <c r="AH8" s="188">
        <f t="shared" si="6"/>
        <v>18.859900908697988</v>
      </c>
      <c r="AI8" s="188">
        <f t="shared" si="6"/>
        <v>162.69923916768076</v>
      </c>
      <c r="AJ8" s="188">
        <f t="shared" ref="AJ8" si="7">AJ7-AJ27</f>
        <v>26.911813626048001</v>
      </c>
      <c r="AK8" s="210">
        <f t="shared" si="6"/>
        <v>2.9453160056459824</v>
      </c>
      <c r="AL8" s="210">
        <f t="shared" si="6"/>
        <v>13.690577884670216</v>
      </c>
      <c r="AM8" s="185">
        <f t="shared" si="6"/>
        <v>42.765766223650786</v>
      </c>
      <c r="AN8" s="190">
        <f t="shared" si="6"/>
        <v>145.29115639080388</v>
      </c>
      <c r="AO8" s="190">
        <f t="shared" si="6"/>
        <v>55.430474400000008</v>
      </c>
      <c r="AP8" s="185">
        <f t="shared" si="6"/>
        <v>0</v>
      </c>
      <c r="AQ8" s="186">
        <f t="shared" si="0"/>
        <v>14607.456320766645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8">SUM(C10:C14)</f>
        <v>147.86636165032934</v>
      </c>
      <c r="D9" s="53">
        <f t="shared" si="8"/>
        <v>147.86636165032934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491.61136902488784</v>
      </c>
      <c r="I9" s="53">
        <f t="shared" si="8"/>
        <v>491.61136902488784</v>
      </c>
      <c r="J9" s="250">
        <f t="shared" si="8"/>
        <v>0</v>
      </c>
      <c r="K9" s="54">
        <f t="shared" si="8"/>
        <v>0</v>
      </c>
      <c r="L9" s="56">
        <f t="shared" si="8"/>
        <v>2921.2277742173387</v>
      </c>
      <c r="M9" s="54">
        <f t="shared" si="8"/>
        <v>2588.1462743749998</v>
      </c>
      <c r="N9" s="54">
        <f t="shared" ref="N9" si="9">SUM(N10:N14)</f>
        <v>254.61995890956686</v>
      </c>
      <c r="O9" s="54">
        <f t="shared" si="8"/>
        <v>0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65.449797530529409</v>
      </c>
      <c r="T9" s="54">
        <f t="shared" si="8"/>
        <v>0.63852264334079989</v>
      </c>
      <c r="U9" s="54">
        <f t="shared" si="8"/>
        <v>12.373220758902022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2569.9166339517747</v>
      </c>
      <c r="AB9" s="57">
        <f t="shared" si="8"/>
        <v>213.79595970423682</v>
      </c>
      <c r="AC9" s="58">
        <f t="shared" si="8"/>
        <v>0</v>
      </c>
      <c r="AD9" s="54">
        <f t="shared" si="8"/>
        <v>0</v>
      </c>
      <c r="AE9" s="54">
        <f t="shared" si="8"/>
        <v>76.966325921459557</v>
      </c>
      <c r="AF9" s="54">
        <f t="shared" ref="AF9" si="10">SUM(AF10:AF14)</f>
        <v>96.387111983952977</v>
      </c>
      <c r="AG9" s="54">
        <f t="shared" si="8"/>
        <v>31.767719935191728</v>
      </c>
      <c r="AH9" s="54">
        <f t="shared" si="8"/>
        <v>8.6748018636325526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88.629444098446996</v>
      </c>
      <c r="AO9" s="56">
        <f t="shared" si="8"/>
        <v>52.839245379999994</v>
      </c>
      <c r="AP9" s="57">
        <f t="shared" si="8"/>
        <v>0</v>
      </c>
      <c r="AQ9" s="59">
        <f t="shared" si="0"/>
        <v>6485.8867880270136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147.86636165032934</v>
      </c>
      <c r="D10" s="63">
        <v>147.86636165032934</v>
      </c>
      <c r="E10" s="64"/>
      <c r="F10" s="65"/>
      <c r="G10" s="65"/>
      <c r="H10" s="66">
        <f>SUM(I10:K10)</f>
        <v>429.59646406852596</v>
      </c>
      <c r="I10" s="63">
        <v>429.59646406852596</v>
      </c>
      <c r="J10" s="252">
        <v>0</v>
      </c>
      <c r="K10" s="64"/>
      <c r="L10" s="66">
        <f>SUM(M10:Z10)</f>
        <v>77.823018289431431</v>
      </c>
      <c r="M10" s="64"/>
      <c r="N10" s="64"/>
      <c r="O10" s="64"/>
      <c r="P10" s="64"/>
      <c r="Q10" s="64"/>
      <c r="R10" s="64"/>
      <c r="S10" s="64">
        <v>65.449797530529409</v>
      </c>
      <c r="T10" s="64"/>
      <c r="U10" s="64">
        <v>12.373220758902022</v>
      </c>
      <c r="V10" s="64"/>
      <c r="W10" s="65"/>
      <c r="X10" s="65"/>
      <c r="Y10" s="65"/>
      <c r="Z10" s="64"/>
      <c r="AA10" s="66">
        <v>2262.4883571560613</v>
      </c>
      <c r="AB10" s="67">
        <f>SUM(AC10:AM10)</f>
        <v>202.07086582688999</v>
      </c>
      <c r="AC10" s="68"/>
      <c r="AD10" s="64"/>
      <c r="AE10" s="64">
        <v>73.916033907745273</v>
      </c>
      <c r="AF10" s="64">
        <v>96.387111983952977</v>
      </c>
      <c r="AG10" s="64">
        <v>31.767719935191728</v>
      </c>
      <c r="AH10" s="64"/>
      <c r="AI10" s="64"/>
      <c r="AJ10" s="64"/>
      <c r="AK10" s="63"/>
      <c r="AL10" s="63"/>
      <c r="AM10" s="65"/>
      <c r="AN10" s="70">
        <v>88.629444098446996</v>
      </c>
      <c r="AO10" s="66"/>
      <c r="AP10" s="67"/>
      <c r="AQ10" s="71">
        <f t="shared" si="0"/>
        <v>3208.4745110896852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4.7597803142566182</v>
      </c>
      <c r="I11" s="24">
        <v>4.7597803142566182</v>
      </c>
      <c r="J11" s="249"/>
      <c r="K11" s="25"/>
      <c r="L11" s="23">
        <f>SUM(M11:Z11)</f>
        <v>0.63852264334079989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0.63852264334079989</v>
      </c>
      <c r="U11" s="25">
        <v>0</v>
      </c>
      <c r="V11" s="25"/>
      <c r="W11" s="22"/>
      <c r="X11" s="22"/>
      <c r="Y11" s="22"/>
      <c r="Z11" s="25"/>
      <c r="AA11" s="23">
        <v>263.61023852011328</v>
      </c>
      <c r="AB11" s="26">
        <f>SUM(AC11:AM11)</f>
        <v>11.725093877346838</v>
      </c>
      <c r="AC11" s="27"/>
      <c r="AD11" s="25"/>
      <c r="AE11" s="25">
        <v>3.0502920137142859</v>
      </c>
      <c r="AF11" s="25"/>
      <c r="AG11" s="25"/>
      <c r="AH11" s="25">
        <v>8.6748018636325526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280.73363535505757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41.13516138</v>
      </c>
      <c r="AP12" s="26"/>
      <c r="AQ12" s="29">
        <f t="shared" si="0"/>
        <v>41.13516138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57.255124642105272</v>
      </c>
      <c r="I13" s="24">
        <v>57.255124642105272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57.255124642105272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2842.7662332845666</v>
      </c>
      <c r="M14" s="76">
        <v>2588.1462743749998</v>
      </c>
      <c r="N14" s="76">
        <v>254.61995890956686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43.818038275599775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11.704083999999998</v>
      </c>
      <c r="AP14" s="79"/>
      <c r="AQ14" s="82">
        <f t="shared" si="0"/>
        <v>2898.2883555601666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54.392368410000003</v>
      </c>
      <c r="I15" s="85">
        <f t="shared" si="13"/>
        <v>0</v>
      </c>
      <c r="J15" s="302">
        <f t="shared" si="13"/>
        <v>0</v>
      </c>
      <c r="K15" s="86">
        <f t="shared" si="13"/>
        <v>54.392368410000003</v>
      </c>
      <c r="L15" s="88">
        <f t="shared" si="13"/>
        <v>2857.1589555141918</v>
      </c>
      <c r="M15" s="86">
        <f t="shared" si="13"/>
        <v>0</v>
      </c>
      <c r="N15" s="86">
        <f t="shared" si="13"/>
        <v>0</v>
      </c>
      <c r="O15" s="86">
        <f t="shared" si="13"/>
        <v>75.391323197283143</v>
      </c>
      <c r="P15" s="86">
        <f t="shared" si="13"/>
        <v>552.13663251111109</v>
      </c>
      <c r="Q15" s="86">
        <f t="shared" si="13"/>
        <v>323.67830540864009</v>
      </c>
      <c r="R15" s="86">
        <f t="shared" si="13"/>
        <v>0</v>
      </c>
      <c r="S15" s="86">
        <f t="shared" si="13"/>
        <v>713.77717964435033</v>
      </c>
      <c r="T15" s="86">
        <f t="shared" si="13"/>
        <v>50.547599406892957</v>
      </c>
      <c r="U15" s="86">
        <f t="shared" si="13"/>
        <v>1097.9678707029586</v>
      </c>
      <c r="V15" s="86">
        <f t="shared" si="13"/>
        <v>0</v>
      </c>
      <c r="W15" s="87">
        <f t="shared" si="13"/>
        <v>43.660044642955796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1721.3427016134256</v>
      </c>
      <c r="AP15" s="89">
        <f t="shared" si="13"/>
        <v>0</v>
      </c>
      <c r="AQ15" s="91">
        <f t="shared" si="0"/>
        <v>4632.8940255376174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1521.0540778021184</v>
      </c>
      <c r="AP16" s="67"/>
      <c r="AQ16" s="92">
        <f>C16+H16+L16+AA16+AO16+AP16</f>
        <v>1521.0540778021184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179.19120974129132</v>
      </c>
      <c r="AP17" s="26"/>
      <c r="AQ17" s="29">
        <f>C17+H17+L17+AA17+AO17+AP17</f>
        <v>179.19120974129132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21.097414070016001</v>
      </c>
      <c r="AP18" s="26"/>
      <c r="AQ18" s="29">
        <f t="shared" si="0"/>
        <v>21.097414070016001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54.392368410000003</v>
      </c>
      <c r="I19" s="24"/>
      <c r="J19" s="25"/>
      <c r="K19" s="25">
        <v>54.392368410000003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54.392368410000003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2857.1589555141918</v>
      </c>
      <c r="M20" s="76"/>
      <c r="N20" s="76"/>
      <c r="O20" s="76">
        <v>75.391323197283143</v>
      </c>
      <c r="P20" s="76">
        <v>552.13663251111109</v>
      </c>
      <c r="Q20" s="76">
        <v>323.67830540864009</v>
      </c>
      <c r="R20" s="76">
        <v>0</v>
      </c>
      <c r="S20" s="76">
        <v>713.77717964435033</v>
      </c>
      <c r="T20" s="76">
        <v>50.547599406892957</v>
      </c>
      <c r="U20" s="76">
        <v>1097.9678707029586</v>
      </c>
      <c r="V20" s="76"/>
      <c r="W20" s="77">
        <v>43.660044642955796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2857.1589555141918</v>
      </c>
      <c r="AS20" s="294"/>
    </row>
    <row r="21" spans="1:45" ht="12.75" customHeight="1">
      <c r="A21" s="93" t="s">
        <v>7</v>
      </c>
      <c r="B21" s="94"/>
      <c r="C21" s="95">
        <f>SUM(C22:C24)</f>
        <v>17.334133906438232</v>
      </c>
      <c r="D21" s="96">
        <f>SUM(D22:D24)</f>
        <v>-16.109346637649999</v>
      </c>
      <c r="E21" s="97">
        <f>SUM(E22:E24)</f>
        <v>33.443480544088231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-50.752198076975397</v>
      </c>
      <c r="M21" s="97">
        <f t="shared" ref="M21:AA21" si="15">SUM(M22:M24)</f>
        <v>0</v>
      </c>
      <c r="N21" s="97">
        <f t="shared" ref="N21" si="16">SUM(N22:N24)</f>
        <v>97.460756038998369</v>
      </c>
      <c r="O21" s="97">
        <f t="shared" si="15"/>
        <v>0</v>
      </c>
      <c r="P21" s="97">
        <f t="shared" si="15"/>
        <v>-49.151990444444422</v>
      </c>
      <c r="Q21" s="97">
        <f t="shared" si="15"/>
        <v>307.59405473888006</v>
      </c>
      <c r="R21" s="97">
        <f t="shared" si="15"/>
        <v>-306.92385170184002</v>
      </c>
      <c r="S21" s="97">
        <f t="shared" si="15"/>
        <v>-4.3509951412429373E-2</v>
      </c>
      <c r="T21" s="97">
        <f t="shared" si="15"/>
        <v>0</v>
      </c>
      <c r="U21" s="97">
        <f t="shared" si="15"/>
        <v>-70.130392850718735</v>
      </c>
      <c r="V21" s="97">
        <f t="shared" si="15"/>
        <v>-17.334133906438232</v>
      </c>
      <c r="W21" s="98">
        <f t="shared" si="15"/>
        <v>-12.223129999999999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-940.86719003855615</v>
      </c>
      <c r="AC21" s="101">
        <f t="shared" si="17"/>
        <v>-76.246216633583984</v>
      </c>
      <c r="AD21" s="97">
        <f t="shared" si="17"/>
        <v>-861.67565739932616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L21" si="18">SUM(AJ22:AJ24)</f>
        <v>0</v>
      </c>
      <c r="AK21" s="96">
        <f t="shared" si="18"/>
        <v>-2.9453160056459824</v>
      </c>
      <c r="AL21" s="175">
        <f t="shared" si="18"/>
        <v>0</v>
      </c>
      <c r="AM21" s="98">
        <f t="shared" si="17"/>
        <v>0</v>
      </c>
      <c r="AN21" s="115">
        <f t="shared" si="17"/>
        <v>0</v>
      </c>
      <c r="AO21" s="99">
        <f t="shared" si="17"/>
        <v>940.86719003855615</v>
      </c>
      <c r="AP21" s="100">
        <f t="shared" si="17"/>
        <v>0</v>
      </c>
      <c r="AQ21" s="102">
        <f t="shared" si="17"/>
        <v>-33.418064170537164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-940.86719003855615</v>
      </c>
      <c r="AC22" s="68">
        <f>-AC2</f>
        <v>-76.246216633583984</v>
      </c>
      <c r="AD22" s="64">
        <f>-AD2</f>
        <v>-861.67565739932616</v>
      </c>
      <c r="AE22" s="64"/>
      <c r="AF22" s="64"/>
      <c r="AG22" s="127"/>
      <c r="AH22" s="127"/>
      <c r="AI22" s="127"/>
      <c r="AJ22" s="127"/>
      <c r="AK22" s="63">
        <v>-2.9453160056459824</v>
      </c>
      <c r="AL22" s="127"/>
      <c r="AM22" s="65"/>
      <c r="AN22" s="70"/>
      <c r="AO22" s="66">
        <f>-(C22+H22+L22+AA22+AB22)</f>
        <v>940.86719003855615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17.334133906438232</v>
      </c>
      <c r="D24" s="207">
        <v>-16.109346637649999</v>
      </c>
      <c r="E24" s="36">
        <f>-D24-V24</f>
        <v>33.443480544088231</v>
      </c>
      <c r="F24" s="33"/>
      <c r="G24" s="33">
        <v>0</v>
      </c>
      <c r="H24" s="34"/>
      <c r="I24" s="39"/>
      <c r="J24" s="36"/>
      <c r="K24" s="36"/>
      <c r="L24" s="34">
        <f>SUM(N24:Z24)</f>
        <v>-50.752198076975397</v>
      </c>
      <c r="M24" s="36"/>
      <c r="N24" s="36">
        <v>97.460756038998369</v>
      </c>
      <c r="O24" s="36"/>
      <c r="P24" s="36">
        <v>-49.151990444444422</v>
      </c>
      <c r="Q24" s="36">
        <v>307.59405473888006</v>
      </c>
      <c r="R24" s="36">
        <v>-306.92385170184002</v>
      </c>
      <c r="S24" s="36">
        <v>-4.3509951412429373E-2</v>
      </c>
      <c r="T24" s="36"/>
      <c r="U24" s="36">
        <v>-70.130392850718735</v>
      </c>
      <c r="V24" s="33">
        <v>-17.334133906438232</v>
      </c>
      <c r="W24" s="33">
        <v>-12.223129999999999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-33.418064170537164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8.4053952768869742</v>
      </c>
      <c r="I25" s="104">
        <v>8.4053952768869742</v>
      </c>
      <c r="J25" s="258"/>
      <c r="K25" s="105"/>
      <c r="L25" s="88">
        <f>SUM(O25:Z25)</f>
        <v>80.472443177128525</v>
      </c>
      <c r="M25" s="105"/>
      <c r="N25" s="105"/>
      <c r="O25" s="105">
        <v>78.350007757078615</v>
      </c>
      <c r="P25" s="105"/>
      <c r="Q25" s="105"/>
      <c r="R25" s="105"/>
      <c r="S25" s="105">
        <v>0</v>
      </c>
      <c r="T25" s="105">
        <v>4.1693256233877908E-3</v>
      </c>
      <c r="U25" s="105">
        <v>2.1182660944265104</v>
      </c>
      <c r="V25" s="105"/>
      <c r="W25" s="104"/>
      <c r="X25" s="104"/>
      <c r="Y25" s="104"/>
      <c r="Z25" s="105"/>
      <c r="AA25" s="88">
        <v>65.860932825608458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254.54984315082442</v>
      </c>
      <c r="AP25" s="89"/>
      <c r="AQ25" s="107">
        <f>C25+H25+L25+AA25+AB25+AN25+AO25+AP25</f>
        <v>409.28861443044838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19">C7-C9+C15+C21-C25</f>
        <v>256.59841536258102</v>
      </c>
      <c r="D26" s="108">
        <f t="shared" si="19"/>
        <v>161.39276310283219</v>
      </c>
      <c r="E26" s="46">
        <f t="shared" si="19"/>
        <v>85.609838369406333</v>
      </c>
      <c r="F26" s="46">
        <f t="shared" si="19"/>
        <v>0</v>
      </c>
      <c r="G26" s="46">
        <f t="shared" si="19"/>
        <v>9.5958138903425372</v>
      </c>
      <c r="H26" s="47">
        <f t="shared" si="19"/>
        <v>183.49401442833818</v>
      </c>
      <c r="I26" s="108">
        <f t="shared" si="19"/>
        <v>2.0251833818818454E-4</v>
      </c>
      <c r="J26" s="259">
        <f t="shared" si="19"/>
        <v>127.70399999999999</v>
      </c>
      <c r="K26" s="46">
        <f t="shared" si="19"/>
        <v>55.789811910000005</v>
      </c>
      <c r="L26" s="47">
        <f t="shared" si="19"/>
        <v>7221.8803340842496</v>
      </c>
      <c r="M26" s="46">
        <f t="shared" si="19"/>
        <v>0</v>
      </c>
      <c r="N26" s="46">
        <f t="shared" si="19"/>
        <v>-0.98346137776849218</v>
      </c>
      <c r="O26" s="46">
        <f t="shared" si="19"/>
        <v>-2.9586845597954721</v>
      </c>
      <c r="P26" s="46">
        <f t="shared" si="19"/>
        <v>748.01594337777794</v>
      </c>
      <c r="Q26" s="46">
        <f t="shared" si="19"/>
        <v>908.09931966208001</v>
      </c>
      <c r="R26" s="46">
        <f t="shared" si="19"/>
        <v>1119.9058999063197</v>
      </c>
      <c r="S26" s="46">
        <f t="shared" si="19"/>
        <v>34.422029225685435</v>
      </c>
      <c r="T26" s="46">
        <f t="shared" si="19"/>
        <v>186.3906430963622</v>
      </c>
      <c r="U26" s="46">
        <f t="shared" si="19"/>
        <v>3849.1210104592669</v>
      </c>
      <c r="V26" s="46">
        <f t="shared" si="19"/>
        <v>140.93827943770106</v>
      </c>
      <c r="W26" s="46">
        <f t="shared" si="19"/>
        <v>-1.0089019337033989E-3</v>
      </c>
      <c r="X26" s="46">
        <f t="shared" si="19"/>
        <v>198.27377847019878</v>
      </c>
      <c r="Y26" s="46">
        <f t="shared" si="19"/>
        <v>2.1786877819474957</v>
      </c>
      <c r="Z26" s="46">
        <f t="shared" si="19"/>
        <v>38.477897506405931</v>
      </c>
      <c r="AA26" s="47">
        <f t="shared" si="19"/>
        <v>1935.5202228900107</v>
      </c>
      <c r="AB26" s="45">
        <f t="shared" si="19"/>
        <v>486.2812668561221</v>
      </c>
      <c r="AC26" s="58">
        <f t="shared" si="19"/>
        <v>0</v>
      </c>
      <c r="AD26" s="54">
        <f t="shared" si="19"/>
        <v>0</v>
      </c>
      <c r="AE26" s="54">
        <f t="shared" si="19"/>
        <v>189.63366588445922</v>
      </c>
      <c r="AF26" s="54">
        <f t="shared" si="19"/>
        <v>40.395105024547789</v>
      </c>
      <c r="AG26" s="54">
        <f t="shared" si="19"/>
        <v>0</v>
      </c>
      <c r="AH26" s="54">
        <f t="shared" si="19"/>
        <v>10.185099045065435</v>
      </c>
      <c r="AI26" s="54">
        <f t="shared" si="19"/>
        <v>162.69923916768076</v>
      </c>
      <c r="AJ26" s="54">
        <f t="shared" ref="AJ26" si="20">AJ7-AJ9+AJ15+AJ21-AJ25</f>
        <v>26.911813626048001</v>
      </c>
      <c r="AK26" s="53">
        <f t="shared" si="19"/>
        <v>0</v>
      </c>
      <c r="AL26" s="53">
        <f t="shared" si="19"/>
        <v>13.690577884670216</v>
      </c>
      <c r="AM26" s="109">
        <f t="shared" si="19"/>
        <v>42.765766223650786</v>
      </c>
      <c r="AN26" s="47">
        <f t="shared" si="19"/>
        <v>56.661712292356881</v>
      </c>
      <c r="AO26" s="47">
        <f t="shared" si="19"/>
        <v>2410.2512775211571</v>
      </c>
      <c r="AP26" s="45">
        <f t="shared" si="19"/>
        <v>0</v>
      </c>
      <c r="AQ26" s="48">
        <f>C26+H26+L26+AA26+AB26+AN26+AO26+AP26</f>
        <v>12550.687243434815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21">C28</f>
        <v>0</v>
      </c>
      <c r="D27" s="53">
        <f t="shared" si="21"/>
        <v>0</v>
      </c>
      <c r="E27" s="54">
        <f t="shared" si="21"/>
        <v>0</v>
      </c>
      <c r="F27" s="55">
        <f t="shared" si="21"/>
        <v>0</v>
      </c>
      <c r="G27" s="55">
        <f t="shared" si="21"/>
        <v>0</v>
      </c>
      <c r="H27" s="56">
        <f t="shared" si="21"/>
        <v>0</v>
      </c>
      <c r="I27" s="53">
        <f t="shared" si="21"/>
        <v>0</v>
      </c>
      <c r="J27" s="250">
        <f t="shared" si="21"/>
        <v>0</v>
      </c>
      <c r="K27" s="54">
        <f t="shared" si="21"/>
        <v>0</v>
      </c>
      <c r="L27" s="56">
        <f t="shared" si="21"/>
        <v>238.9303637585522</v>
      </c>
      <c r="M27" s="54">
        <f t="shared" si="21"/>
        <v>0</v>
      </c>
      <c r="N27" s="54">
        <f t="shared" si="21"/>
        <v>0</v>
      </c>
      <c r="O27" s="54">
        <f t="shared" si="21"/>
        <v>0</v>
      </c>
      <c r="P27" s="54">
        <f t="shared" si="21"/>
        <v>0</v>
      </c>
      <c r="Q27" s="54">
        <f t="shared" si="21"/>
        <v>0</v>
      </c>
      <c r="R27" s="54">
        <f t="shared" si="21"/>
        <v>0</v>
      </c>
      <c r="S27" s="54">
        <f t="shared" si="21"/>
        <v>0</v>
      </c>
      <c r="T27" s="54">
        <f t="shared" si="21"/>
        <v>0</v>
      </c>
      <c r="U27" s="54">
        <f t="shared" si="21"/>
        <v>0</v>
      </c>
      <c r="V27" s="54">
        <f t="shared" si="21"/>
        <v>0</v>
      </c>
      <c r="W27" s="55"/>
      <c r="X27" s="55">
        <f t="shared" ref="X27:AQ27" si="22">X28</f>
        <v>198.27377847019878</v>
      </c>
      <c r="Y27" s="55">
        <f t="shared" si="22"/>
        <v>2.1786877819474957</v>
      </c>
      <c r="Z27" s="54">
        <f t="shared" si="22"/>
        <v>38.477897506405931</v>
      </c>
      <c r="AA27" s="56">
        <f t="shared" si="22"/>
        <v>0</v>
      </c>
      <c r="AB27" s="57">
        <f t="shared" si="22"/>
        <v>0</v>
      </c>
      <c r="AC27" s="58">
        <f t="shared" si="22"/>
        <v>0</v>
      </c>
      <c r="AD27" s="54">
        <f t="shared" si="22"/>
        <v>0</v>
      </c>
      <c r="AE27" s="54">
        <f t="shared" si="22"/>
        <v>0</v>
      </c>
      <c r="AF27" s="54">
        <f t="shared" si="22"/>
        <v>0</v>
      </c>
      <c r="AG27" s="54">
        <f t="shared" si="22"/>
        <v>0</v>
      </c>
      <c r="AH27" s="54">
        <f t="shared" si="22"/>
        <v>0</v>
      </c>
      <c r="AI27" s="54">
        <f t="shared" si="22"/>
        <v>0</v>
      </c>
      <c r="AJ27" s="54">
        <f t="shared" si="22"/>
        <v>0</v>
      </c>
      <c r="AK27" s="53">
        <f t="shared" si="22"/>
        <v>0</v>
      </c>
      <c r="AL27" s="53">
        <f t="shared" si="22"/>
        <v>0</v>
      </c>
      <c r="AM27" s="55">
        <f t="shared" si="22"/>
        <v>0</v>
      </c>
      <c r="AN27" s="56">
        <f t="shared" si="22"/>
        <v>0</v>
      </c>
      <c r="AO27" s="56">
        <f t="shared" si="22"/>
        <v>0</v>
      </c>
      <c r="AP27" s="57">
        <f t="shared" si="22"/>
        <v>0</v>
      </c>
      <c r="AQ27" s="111">
        <f t="shared" si="22"/>
        <v>238.9303637585522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238.9303637585522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198.27377847019878</v>
      </c>
      <c r="Y28" s="98">
        <f>Y26</f>
        <v>2.1786877819474957</v>
      </c>
      <c r="Z28" s="97">
        <f>Z26</f>
        <v>38.477897506405931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>C28+H28+L28+AA28+AB28+AN28+AO28+AP28</f>
        <v>238.9303637585522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23">C30+C45+C56+C58+C65+C70+C71</f>
        <v>265.65654062869902</v>
      </c>
      <c r="D29" s="53">
        <f t="shared" si="23"/>
        <v>168.32823742402826</v>
      </c>
      <c r="E29" s="54">
        <f t="shared" si="23"/>
        <v>88.25682664721495</v>
      </c>
      <c r="F29" s="55">
        <f t="shared" si="23"/>
        <v>0</v>
      </c>
      <c r="G29" s="55">
        <f t="shared" si="23"/>
        <v>9.0714765574558189</v>
      </c>
      <c r="H29" s="56">
        <f t="shared" si="23"/>
        <v>183.49320499999999</v>
      </c>
      <c r="I29" s="53">
        <f t="shared" si="23"/>
        <v>0</v>
      </c>
      <c r="J29" s="251">
        <f t="shared" si="23"/>
        <v>127.70399999999999</v>
      </c>
      <c r="K29" s="53">
        <f t="shared" si="23"/>
        <v>55.789205000000003</v>
      </c>
      <c r="L29" s="56">
        <f t="shared" si="23"/>
        <v>7022.3077142984284</v>
      </c>
      <c r="M29" s="54">
        <f t="shared" si="23"/>
        <v>0</v>
      </c>
      <c r="N29" s="54">
        <f t="shared" ref="N29" si="24">N30+N45+N56+N58+N65+N70+N71</f>
        <v>0</v>
      </c>
      <c r="O29" s="54">
        <f t="shared" si="23"/>
        <v>0</v>
      </c>
      <c r="P29" s="54">
        <f t="shared" si="23"/>
        <v>780.92608129041673</v>
      </c>
      <c r="Q29" s="54">
        <f t="shared" si="23"/>
        <v>910.51333330047999</v>
      </c>
      <c r="R29" s="54">
        <f t="shared" si="23"/>
        <v>1115.6537766794399</v>
      </c>
      <c r="S29" s="54">
        <f t="shared" si="23"/>
        <v>29.695189152151887</v>
      </c>
      <c r="T29" s="54">
        <f t="shared" si="23"/>
        <v>180.27421114819848</v>
      </c>
      <c r="U29" s="54">
        <f t="shared" si="23"/>
        <v>3864.7831126557121</v>
      </c>
      <c r="V29" s="54">
        <f t="shared" si="23"/>
        <v>140.46201007203084</v>
      </c>
      <c r="W29" s="55">
        <f t="shared" si="23"/>
        <v>0</v>
      </c>
      <c r="X29" s="55">
        <f t="shared" si="23"/>
        <v>0</v>
      </c>
      <c r="Y29" s="55">
        <f t="shared" si="23"/>
        <v>0</v>
      </c>
      <c r="Z29" s="53">
        <f t="shared" si="23"/>
        <v>0</v>
      </c>
      <c r="AA29" s="47">
        <f t="shared" si="23"/>
        <v>1968.3871441887125</v>
      </c>
      <c r="AB29" s="57">
        <f t="shared" si="23"/>
        <v>485.20545179328013</v>
      </c>
      <c r="AC29" s="58">
        <f t="shared" si="23"/>
        <v>0</v>
      </c>
      <c r="AD29" s="54">
        <f t="shared" si="23"/>
        <v>0</v>
      </c>
      <c r="AE29" s="54">
        <f t="shared" si="23"/>
        <v>188.88358295273719</v>
      </c>
      <c r="AF29" s="54">
        <f t="shared" ref="AF29" si="25">AF30+AF45+AF56+AF58+AF65+AF70+AF71</f>
        <v>40.395105024547775</v>
      </c>
      <c r="AG29" s="54">
        <f t="shared" si="23"/>
        <v>0</v>
      </c>
      <c r="AH29" s="54">
        <f t="shared" si="23"/>
        <v>10.185099045065435</v>
      </c>
      <c r="AI29" s="54">
        <f t="shared" si="23"/>
        <v>163.09637124748875</v>
      </c>
      <c r="AJ29" s="54">
        <f t="shared" ref="AJ29" si="26">AJ30+AJ45+AJ56+AJ58+AJ65+AJ70+AJ71</f>
        <v>26.188949415119996</v>
      </c>
      <c r="AK29" s="57">
        <f t="shared" si="23"/>
        <v>0</v>
      </c>
      <c r="AL29" s="57">
        <f t="shared" ref="AL29" si="27">AL30+AL45+AL56+AL58+AL65+AL70+AL71</f>
        <v>13.690577884670214</v>
      </c>
      <c r="AM29" s="57">
        <f t="shared" si="23"/>
        <v>42.765766223650793</v>
      </c>
      <c r="AN29" s="57">
        <f t="shared" si="23"/>
        <v>56.661712292356889</v>
      </c>
      <c r="AO29" s="56">
        <f t="shared" si="23"/>
        <v>2442.7395266748572</v>
      </c>
      <c r="AP29" s="57">
        <f t="shared" si="23"/>
        <v>0</v>
      </c>
      <c r="AQ29" s="48">
        <f t="shared" si="23"/>
        <v>12424.451294876331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79.151175402500002</v>
      </c>
      <c r="D30" s="120">
        <v>79.151175402500002</v>
      </c>
      <c r="E30" s="120">
        <v>0</v>
      </c>
      <c r="F30" s="121"/>
      <c r="G30" s="121"/>
      <c r="H30" s="122">
        <f>SUM(H31:H44)</f>
        <v>0</v>
      </c>
      <c r="I30" s="119">
        <f t="shared" ref="I30:K30" si="28">SUM(I31:I44)</f>
        <v>0</v>
      </c>
      <c r="J30" s="120">
        <f t="shared" si="28"/>
        <v>0</v>
      </c>
      <c r="K30" s="120">
        <f t="shared" si="28"/>
        <v>0</v>
      </c>
      <c r="L30" s="122">
        <f>SUM(L31:L44)</f>
        <v>333.33733663311921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379">
        <v>5.7571489270825067</v>
      </c>
      <c r="R30" s="120">
        <f>SUM(R31:R44)</f>
        <v>0</v>
      </c>
      <c r="S30" s="379">
        <v>29.48588602919402</v>
      </c>
      <c r="T30" s="379">
        <v>62.128824246378997</v>
      </c>
      <c r="U30" s="379">
        <v>98.987023917628619</v>
      </c>
      <c r="V30" s="120">
        <v>136.9784535128351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380">
        <v>988.8776542659084</v>
      </c>
      <c r="AB30" s="123">
        <f t="shared" ref="AB30:AN30" si="29">SUM(AB31:AB44)</f>
        <v>191.09559511246846</v>
      </c>
      <c r="AC30" s="176">
        <f t="shared" si="29"/>
        <v>0</v>
      </c>
      <c r="AD30" s="120">
        <f t="shared" si="29"/>
        <v>0</v>
      </c>
      <c r="AE30" s="120">
        <f t="shared" si="29"/>
        <v>146.82571872926582</v>
      </c>
      <c r="AF30" s="120">
        <f t="shared" ref="AF30" si="30">SUM(AF31:AF44)</f>
        <v>40.395105024547775</v>
      </c>
      <c r="AG30" s="120">
        <f t="shared" si="29"/>
        <v>0</v>
      </c>
      <c r="AH30" s="120">
        <f t="shared" si="29"/>
        <v>3.8747713586548427</v>
      </c>
      <c r="AI30" s="120">
        <f t="shared" si="29"/>
        <v>0</v>
      </c>
      <c r="AJ30" s="120">
        <f t="shared" ref="AJ30" si="31">SUM(AJ31:AJ44)</f>
        <v>0</v>
      </c>
      <c r="AK30" s="120">
        <f t="shared" si="29"/>
        <v>0</v>
      </c>
      <c r="AL30" s="120">
        <f t="shared" ref="AL30" si="32">SUM(AL31:AL44)</f>
        <v>0</v>
      </c>
      <c r="AM30" s="228">
        <f t="shared" si="29"/>
        <v>0</v>
      </c>
      <c r="AN30" s="119">
        <f t="shared" si="29"/>
        <v>56.661712292356889</v>
      </c>
      <c r="AO30" s="380">
        <v>547.51547219502118</v>
      </c>
      <c r="AP30" s="123">
        <f>SUM(AP31:AP44)</f>
        <v>0</v>
      </c>
      <c r="AQ30" s="59">
        <f t="shared" ref="AQ30:AQ72" si="33">C30+H30+L30+AA30+AB30+AN30+AO30+AP30</f>
        <v>2196.6389459013744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4">SUM(D31:G31)</f>
        <v>0</v>
      </c>
      <c r="D31" s="68">
        <v>0</v>
      </c>
      <c r="E31" s="223"/>
      <c r="F31" s="223"/>
      <c r="G31" s="351"/>
      <c r="H31" s="129">
        <f t="shared" ref="H31:H43" si="35">SUM(I31:K31)</f>
        <v>0</v>
      </c>
      <c r="I31" s="126"/>
      <c r="J31" s="254"/>
      <c r="K31" s="127"/>
      <c r="L31" s="129">
        <f t="shared" ref="L31:L43" si="36">SUM(M31:Z31)</f>
        <v>16.531737648149495</v>
      </c>
      <c r="M31" s="127"/>
      <c r="N31" s="127"/>
      <c r="O31" s="127"/>
      <c r="P31" s="128"/>
      <c r="Q31" s="353">
        <v>0.16500000000000001</v>
      </c>
      <c r="R31" s="223"/>
      <c r="S31" s="353">
        <v>0</v>
      </c>
      <c r="T31" s="353">
        <v>1.5287376481494941</v>
      </c>
      <c r="U31" s="353">
        <v>14.837999999999999</v>
      </c>
      <c r="V31" s="69">
        <v>0</v>
      </c>
      <c r="W31" s="223"/>
      <c r="X31" s="126"/>
      <c r="Y31" s="128"/>
      <c r="Z31" s="127"/>
      <c r="AA31" s="356">
        <v>13.132451351094275</v>
      </c>
      <c r="AB31" s="131">
        <f t="shared" ref="AB31:AB43" si="37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356">
        <v>20.723286147153853</v>
      </c>
      <c r="AP31" s="131"/>
      <c r="AQ31" s="71">
        <f t="shared" si="33"/>
        <v>50.38747514639762</v>
      </c>
    </row>
    <row r="32" spans="1:45" ht="12.75" customHeight="1">
      <c r="A32" s="166" t="s">
        <v>110</v>
      </c>
      <c r="B32" s="206" t="s">
        <v>122</v>
      </c>
      <c r="C32" s="19">
        <f t="shared" si="34"/>
        <v>0</v>
      </c>
      <c r="D32" s="27">
        <v>0</v>
      </c>
      <c r="E32" s="212"/>
      <c r="F32" s="212"/>
      <c r="G32" s="350"/>
      <c r="H32" s="23">
        <f t="shared" si="35"/>
        <v>0</v>
      </c>
      <c r="I32" s="24">
        <v>0</v>
      </c>
      <c r="J32" s="249"/>
      <c r="K32" s="25"/>
      <c r="L32" s="23">
        <f t="shared" si="36"/>
        <v>66.921772322944179</v>
      </c>
      <c r="M32" s="25"/>
      <c r="N32" s="25"/>
      <c r="O32" s="25"/>
      <c r="P32" s="128"/>
      <c r="Q32" s="354">
        <v>1.4910000000000003</v>
      </c>
      <c r="R32" s="212"/>
      <c r="S32" s="354">
        <v>19.314129079223996</v>
      </c>
      <c r="T32" s="354">
        <v>35.96564324372018</v>
      </c>
      <c r="U32" s="354">
        <v>10.151</v>
      </c>
      <c r="V32" s="212">
        <v>0</v>
      </c>
      <c r="W32" s="212"/>
      <c r="X32" s="24"/>
      <c r="Y32" s="22"/>
      <c r="Z32" s="25"/>
      <c r="AA32" s="357">
        <v>295.28052107376942</v>
      </c>
      <c r="AB32" s="26">
        <f t="shared" si="37"/>
        <v>33.897726161855225</v>
      </c>
      <c r="AC32" s="27"/>
      <c r="AD32" s="25"/>
      <c r="AE32" s="25">
        <v>30.022954803200385</v>
      </c>
      <c r="AF32" s="25"/>
      <c r="AG32" s="127"/>
      <c r="AH32" s="127">
        <v>3.8747713586548427</v>
      </c>
      <c r="AI32" s="127"/>
      <c r="AJ32" s="127"/>
      <c r="AK32" s="24"/>
      <c r="AL32" s="22"/>
      <c r="AM32" s="25"/>
      <c r="AN32" s="28"/>
      <c r="AO32" s="357">
        <v>87.859443665790124</v>
      </c>
      <c r="AP32" s="26"/>
      <c r="AQ32" s="29">
        <f t="shared" si="33"/>
        <v>483.95946322435896</v>
      </c>
    </row>
    <row r="33" spans="1:45" ht="12.75" customHeight="1">
      <c r="A33" s="166" t="s">
        <v>16</v>
      </c>
      <c r="B33" s="133" t="s">
        <v>14</v>
      </c>
      <c r="C33" s="19">
        <f t="shared" si="34"/>
        <v>0</v>
      </c>
      <c r="D33" s="27">
        <v>0</v>
      </c>
      <c r="E33" s="212"/>
      <c r="F33" s="212"/>
      <c r="G33" s="350"/>
      <c r="H33" s="23">
        <f t="shared" si="35"/>
        <v>0</v>
      </c>
      <c r="I33" s="24"/>
      <c r="J33" s="249"/>
      <c r="K33" s="25"/>
      <c r="L33" s="23">
        <f t="shared" si="36"/>
        <v>5.6469576601610765</v>
      </c>
      <c r="M33" s="25"/>
      <c r="N33" s="25"/>
      <c r="O33" s="25"/>
      <c r="P33" s="128"/>
      <c r="Q33" s="354">
        <v>8.9999999999999993E-3</v>
      </c>
      <c r="R33" s="212"/>
      <c r="S33" s="354">
        <v>0</v>
      </c>
      <c r="T33" s="354">
        <v>5.4819576601610764</v>
      </c>
      <c r="U33" s="354">
        <v>0.156</v>
      </c>
      <c r="V33" s="212">
        <v>0</v>
      </c>
      <c r="W33" s="212"/>
      <c r="X33" s="24"/>
      <c r="Y33" s="22"/>
      <c r="Z33" s="25"/>
      <c r="AA33" s="357">
        <v>2.4014792021971032</v>
      </c>
      <c r="AB33" s="26">
        <f t="shared" si="37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357">
        <v>2.3118439822453043</v>
      </c>
      <c r="AP33" s="26"/>
      <c r="AQ33" s="29">
        <f t="shared" si="33"/>
        <v>10.360280844603484</v>
      </c>
    </row>
    <row r="34" spans="1:45" ht="12.75" customHeight="1">
      <c r="A34" s="166" t="s">
        <v>18</v>
      </c>
      <c r="B34" s="133" t="s">
        <v>123</v>
      </c>
      <c r="C34" s="19">
        <f t="shared" si="34"/>
        <v>0</v>
      </c>
      <c r="D34" s="27">
        <v>0</v>
      </c>
      <c r="E34" s="212"/>
      <c r="F34" s="212"/>
      <c r="G34" s="350"/>
      <c r="H34" s="23">
        <f t="shared" si="35"/>
        <v>0</v>
      </c>
      <c r="I34" s="24"/>
      <c r="J34" s="249"/>
      <c r="K34" s="25"/>
      <c r="L34" s="23">
        <f t="shared" si="36"/>
        <v>2.1566737779228848</v>
      </c>
      <c r="M34" s="25"/>
      <c r="N34" s="25"/>
      <c r="O34" s="25"/>
      <c r="P34" s="128"/>
      <c r="Q34" s="354">
        <v>0.08</v>
      </c>
      <c r="R34" s="212"/>
      <c r="S34" s="354">
        <v>0</v>
      </c>
      <c r="T34" s="354">
        <v>0.48967377792288475</v>
      </c>
      <c r="U34" s="354">
        <v>1.587</v>
      </c>
      <c r="V34" s="212">
        <v>0</v>
      </c>
      <c r="W34" s="212"/>
      <c r="X34" s="24"/>
      <c r="Y34" s="22"/>
      <c r="Z34" s="25"/>
      <c r="AA34" s="357">
        <v>5.8921077230101311</v>
      </c>
      <c r="AB34" s="26">
        <f t="shared" si="37"/>
        <v>115.57557678307214</v>
      </c>
      <c r="AC34" s="27"/>
      <c r="AD34" s="25"/>
      <c r="AE34" s="25">
        <v>115.57557678307214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357">
        <v>23.569353536107194</v>
      </c>
      <c r="AP34" s="26"/>
      <c r="AQ34" s="29">
        <f t="shared" si="33"/>
        <v>147.19371182011236</v>
      </c>
    </row>
    <row r="35" spans="1:45" ht="12.75" customHeight="1">
      <c r="A35" s="166" t="s">
        <v>20</v>
      </c>
      <c r="B35" s="133" t="s">
        <v>124</v>
      </c>
      <c r="C35" s="19">
        <f t="shared" si="34"/>
        <v>0</v>
      </c>
      <c r="D35" s="27">
        <v>0</v>
      </c>
      <c r="E35" s="212"/>
      <c r="F35" s="212"/>
      <c r="G35" s="350"/>
      <c r="H35" s="23">
        <f t="shared" si="35"/>
        <v>0</v>
      </c>
      <c r="I35" s="24"/>
      <c r="J35" s="249"/>
      <c r="K35" s="25"/>
      <c r="L35" s="23">
        <f t="shared" si="36"/>
        <v>0.6662695177231216</v>
      </c>
      <c r="M35" s="25"/>
      <c r="N35" s="25"/>
      <c r="O35" s="25"/>
      <c r="P35" s="128"/>
      <c r="Q35" s="354">
        <v>3.3000000000000002E-2</v>
      </c>
      <c r="R35" s="212"/>
      <c r="S35" s="354">
        <v>0</v>
      </c>
      <c r="T35" s="354">
        <v>0.36426951772312161</v>
      </c>
      <c r="U35" s="354">
        <v>0.26900000000000002</v>
      </c>
      <c r="V35" s="212">
        <v>0</v>
      </c>
      <c r="W35" s="212"/>
      <c r="X35" s="24"/>
      <c r="Y35" s="22"/>
      <c r="Z35" s="25"/>
      <c r="AA35" s="357">
        <v>6.7939824981536336</v>
      </c>
      <c r="AB35" s="26">
        <f t="shared" si="37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357">
        <v>6.4440047577179929</v>
      </c>
      <c r="AP35" s="26"/>
      <c r="AQ35" s="29">
        <f t="shared" si="33"/>
        <v>13.904256773594749</v>
      </c>
    </row>
    <row r="36" spans="1:45" ht="12.75" customHeight="1">
      <c r="A36" s="166" t="s">
        <v>22</v>
      </c>
      <c r="B36" s="133" t="s">
        <v>125</v>
      </c>
      <c r="C36" s="19">
        <f t="shared" si="34"/>
        <v>0</v>
      </c>
      <c r="D36" s="132">
        <v>0</v>
      </c>
      <c r="E36" s="212"/>
      <c r="F36" s="212"/>
      <c r="G36" s="350"/>
      <c r="H36" s="23">
        <f t="shared" si="35"/>
        <v>0</v>
      </c>
      <c r="I36" s="24"/>
      <c r="J36" s="249"/>
      <c r="K36" s="25"/>
      <c r="L36" s="23">
        <f t="shared" si="36"/>
        <v>19.326894671992122</v>
      </c>
      <c r="M36" s="25"/>
      <c r="N36" s="25"/>
      <c r="O36" s="25"/>
      <c r="P36" s="128"/>
      <c r="Q36" s="355">
        <v>0.26</v>
      </c>
      <c r="R36" s="212"/>
      <c r="S36" s="355">
        <v>3.4063190006999995</v>
      </c>
      <c r="T36" s="355">
        <v>3.0246313233895261</v>
      </c>
      <c r="U36" s="355">
        <v>3.54</v>
      </c>
      <c r="V36" s="223">
        <v>9.0959443479025932</v>
      </c>
      <c r="W36" s="212"/>
      <c r="X36" s="24"/>
      <c r="Y36" s="22"/>
      <c r="Z36" s="25"/>
      <c r="AA36" s="358">
        <v>117.88510087806659</v>
      </c>
      <c r="AB36" s="26">
        <f t="shared" si="37"/>
        <v>6.7379608772252783E-2</v>
      </c>
      <c r="AC36" s="27"/>
      <c r="AD36" s="25"/>
      <c r="AE36" s="25">
        <v>6.7379608772252783E-2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358">
        <v>87.134649336221315</v>
      </c>
      <c r="AP36" s="26"/>
      <c r="AQ36" s="29">
        <f t="shared" si="33"/>
        <v>224.41402449505227</v>
      </c>
    </row>
    <row r="37" spans="1:45" ht="12.75" customHeight="1">
      <c r="A37" s="166" t="s">
        <v>24</v>
      </c>
      <c r="B37" s="133" t="s">
        <v>126</v>
      </c>
      <c r="C37" s="19">
        <f t="shared" si="34"/>
        <v>0</v>
      </c>
      <c r="D37" s="27">
        <v>0</v>
      </c>
      <c r="E37" s="212"/>
      <c r="F37" s="212"/>
      <c r="G37" s="350"/>
      <c r="H37" s="23">
        <f t="shared" si="35"/>
        <v>0</v>
      </c>
      <c r="I37" s="24"/>
      <c r="J37" s="249"/>
      <c r="K37" s="25"/>
      <c r="L37" s="23">
        <f t="shared" si="36"/>
        <v>3.4413263203866302</v>
      </c>
      <c r="M37" s="25"/>
      <c r="N37" s="25"/>
      <c r="O37" s="25"/>
      <c r="P37" s="128"/>
      <c r="Q37" s="354">
        <v>0.63300000000000001</v>
      </c>
      <c r="R37" s="212"/>
      <c r="S37" s="354">
        <v>0</v>
      </c>
      <c r="T37" s="354">
        <v>2.0363263203866304</v>
      </c>
      <c r="U37" s="354">
        <v>0.77200000000000002</v>
      </c>
      <c r="V37" s="212">
        <v>0</v>
      </c>
      <c r="W37" s="212"/>
      <c r="X37" s="24"/>
      <c r="Y37" s="22"/>
      <c r="Z37" s="25"/>
      <c r="AA37" s="357">
        <v>9.9487841120631106</v>
      </c>
      <c r="AB37" s="26">
        <f t="shared" si="37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357">
        <v>20.993001278415804</v>
      </c>
      <c r="AP37" s="26"/>
      <c r="AQ37" s="29">
        <f t="shared" si="33"/>
        <v>34.383111710865549</v>
      </c>
    </row>
    <row r="38" spans="1:45" ht="12.75" customHeight="1">
      <c r="A38" s="166" t="s">
        <v>26</v>
      </c>
      <c r="B38" s="133" t="s">
        <v>127</v>
      </c>
      <c r="C38" s="19">
        <f t="shared" si="34"/>
        <v>79.151175402500002</v>
      </c>
      <c r="D38" s="27">
        <v>79.151175402500002</v>
      </c>
      <c r="E38" s="212"/>
      <c r="F38" s="212"/>
      <c r="G38" s="350"/>
      <c r="H38" s="23">
        <f t="shared" si="35"/>
        <v>0</v>
      </c>
      <c r="I38" s="24"/>
      <c r="J38" s="249"/>
      <c r="K38" s="25"/>
      <c r="L38" s="23">
        <f t="shared" si="36"/>
        <v>157.1560943607353</v>
      </c>
      <c r="M38" s="25"/>
      <c r="N38" s="25"/>
      <c r="O38" s="25"/>
      <c r="P38" s="128"/>
      <c r="Q38" s="354">
        <v>0.91700000000000015</v>
      </c>
      <c r="R38" s="212"/>
      <c r="S38" s="354">
        <v>0</v>
      </c>
      <c r="T38" s="354">
        <v>2.297585195802804</v>
      </c>
      <c r="U38" s="354">
        <v>26.059000000000001</v>
      </c>
      <c r="V38" s="212">
        <v>127.8825091649325</v>
      </c>
      <c r="W38" s="212"/>
      <c r="X38" s="24"/>
      <c r="Y38" s="22"/>
      <c r="Z38" s="25"/>
      <c r="AA38" s="357">
        <v>34.730275298851687</v>
      </c>
      <c r="AB38" s="26">
        <f t="shared" si="37"/>
        <v>41.554912558768834</v>
      </c>
      <c r="AC38" s="27"/>
      <c r="AD38" s="25"/>
      <c r="AE38" s="25">
        <v>1.1598075342210583</v>
      </c>
      <c r="AF38" s="25">
        <v>40.395105024547775</v>
      </c>
      <c r="AG38" s="127"/>
      <c r="AH38" s="127"/>
      <c r="AI38" s="127"/>
      <c r="AJ38" s="127"/>
      <c r="AK38" s="24"/>
      <c r="AL38" s="22"/>
      <c r="AM38" s="25"/>
      <c r="AN38" s="28">
        <v>56.661712292356889</v>
      </c>
      <c r="AO38" s="357">
        <v>66.515500305384833</v>
      </c>
      <c r="AP38" s="26"/>
      <c r="AQ38" s="29">
        <f t="shared" si="33"/>
        <v>435.76967021859747</v>
      </c>
    </row>
    <row r="39" spans="1:45" ht="12.75" customHeight="1">
      <c r="A39" s="166" t="s">
        <v>28</v>
      </c>
      <c r="B39" s="133" t="s">
        <v>128</v>
      </c>
      <c r="C39" s="19">
        <f t="shared" si="34"/>
        <v>0</v>
      </c>
      <c r="D39" s="27">
        <v>0</v>
      </c>
      <c r="E39" s="212"/>
      <c r="F39" s="212"/>
      <c r="G39" s="350"/>
      <c r="H39" s="23">
        <f t="shared" si="35"/>
        <v>0</v>
      </c>
      <c r="I39" s="24"/>
      <c r="J39" s="249"/>
      <c r="K39" s="25"/>
      <c r="L39" s="23">
        <f t="shared" si="36"/>
        <v>6.3753484686058339</v>
      </c>
      <c r="M39" s="25"/>
      <c r="N39" s="25"/>
      <c r="O39" s="25"/>
      <c r="P39" s="128"/>
      <c r="Q39" s="354">
        <v>0.38200000000000001</v>
      </c>
      <c r="R39" s="212"/>
      <c r="S39" s="354">
        <v>3.2590363652700001</v>
      </c>
      <c r="T39" s="354">
        <v>1.197312103335834</v>
      </c>
      <c r="U39" s="354">
        <v>1.5369999999999999</v>
      </c>
      <c r="V39" s="212">
        <v>0</v>
      </c>
      <c r="W39" s="212"/>
      <c r="X39" s="24"/>
      <c r="Y39" s="22"/>
      <c r="Z39" s="25"/>
      <c r="AA39" s="357">
        <v>421.32688851399558</v>
      </c>
      <c r="AB39" s="26">
        <f t="shared" si="37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357">
        <v>60.943123211243105</v>
      </c>
      <c r="AP39" s="26"/>
      <c r="AQ39" s="29">
        <f t="shared" si="33"/>
        <v>488.64536019384451</v>
      </c>
    </row>
    <row r="40" spans="1:45" ht="12.75" customHeight="1">
      <c r="A40" s="166" t="s">
        <v>30</v>
      </c>
      <c r="B40" s="133" t="s">
        <v>129</v>
      </c>
      <c r="C40" s="19">
        <f t="shared" si="34"/>
        <v>0</v>
      </c>
      <c r="D40" s="27">
        <v>0</v>
      </c>
      <c r="E40" s="212"/>
      <c r="F40" s="212"/>
      <c r="G40" s="350"/>
      <c r="H40" s="23">
        <f t="shared" si="35"/>
        <v>0</v>
      </c>
      <c r="I40" s="24"/>
      <c r="J40" s="249"/>
      <c r="K40" s="25"/>
      <c r="L40" s="23">
        <f t="shared" si="36"/>
        <v>3.3223192200536915</v>
      </c>
      <c r="M40" s="25"/>
      <c r="N40" s="25"/>
      <c r="O40" s="25"/>
      <c r="P40" s="128"/>
      <c r="Q40" s="354">
        <v>0.27900000000000003</v>
      </c>
      <c r="R40" s="212"/>
      <c r="S40" s="354">
        <v>0</v>
      </c>
      <c r="T40" s="354">
        <v>1.8273192200536919</v>
      </c>
      <c r="U40" s="354">
        <v>1.2159999999999997</v>
      </c>
      <c r="V40" s="212">
        <v>0</v>
      </c>
      <c r="W40" s="212"/>
      <c r="X40" s="24"/>
      <c r="Y40" s="22"/>
      <c r="Z40" s="25"/>
      <c r="AA40" s="357">
        <v>15.187543051831108</v>
      </c>
      <c r="AB40" s="26">
        <f t="shared" si="37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357">
        <v>17.536690387842757</v>
      </c>
      <c r="AP40" s="26"/>
      <c r="AQ40" s="29">
        <f t="shared" si="33"/>
        <v>36.046552659727553</v>
      </c>
    </row>
    <row r="41" spans="1:45" ht="12.75" customHeight="1">
      <c r="A41" s="166" t="s">
        <v>32</v>
      </c>
      <c r="B41" s="133" t="s">
        <v>130</v>
      </c>
      <c r="C41" s="19">
        <f t="shared" si="34"/>
        <v>0</v>
      </c>
      <c r="D41" s="132">
        <v>0</v>
      </c>
      <c r="E41" s="212"/>
      <c r="F41" s="212"/>
      <c r="G41" s="350"/>
      <c r="H41" s="23">
        <f t="shared" si="35"/>
        <v>0</v>
      </c>
      <c r="I41" s="24"/>
      <c r="J41" s="249"/>
      <c r="K41" s="25"/>
      <c r="L41" s="23">
        <f t="shared" si="36"/>
        <v>2.3541986454730894</v>
      </c>
      <c r="M41" s="25"/>
      <c r="N41" s="25"/>
      <c r="O41" s="25"/>
      <c r="P41" s="128"/>
      <c r="Q41" s="355">
        <v>0.24399999999999999</v>
      </c>
      <c r="R41" s="212"/>
      <c r="S41" s="355">
        <v>0</v>
      </c>
      <c r="T41" s="355">
        <v>1.6421986454730892</v>
      </c>
      <c r="U41" s="355">
        <v>0.46800000000000003</v>
      </c>
      <c r="V41" s="223">
        <v>0</v>
      </c>
      <c r="W41" s="212"/>
      <c r="X41" s="24"/>
      <c r="Y41" s="22"/>
      <c r="Z41" s="25"/>
      <c r="AA41" s="358">
        <v>20.815635910923355</v>
      </c>
      <c r="AB41" s="26">
        <f t="shared" si="37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358">
        <v>95.779071361725045</v>
      </c>
      <c r="AP41" s="26"/>
      <c r="AQ41" s="29">
        <f t="shared" si="33"/>
        <v>118.94890591812148</v>
      </c>
    </row>
    <row r="42" spans="1:45" ht="12.75" customHeight="1">
      <c r="A42" s="166" t="s">
        <v>34</v>
      </c>
      <c r="B42" s="133" t="s">
        <v>131</v>
      </c>
      <c r="C42" s="19">
        <f t="shared" si="34"/>
        <v>0</v>
      </c>
      <c r="D42" s="27">
        <v>0</v>
      </c>
      <c r="E42" s="212"/>
      <c r="F42" s="212"/>
      <c r="G42" s="350"/>
      <c r="H42" s="23">
        <f t="shared" si="35"/>
        <v>0</v>
      </c>
      <c r="I42" s="24"/>
      <c r="J42" s="249"/>
      <c r="K42" s="25"/>
      <c r="L42" s="23">
        <f t="shared" si="36"/>
        <v>1.3502057130361895</v>
      </c>
      <c r="M42" s="25"/>
      <c r="N42" s="25"/>
      <c r="O42" s="25"/>
      <c r="P42" s="128"/>
      <c r="Q42" s="354">
        <v>7.8E-2</v>
      </c>
      <c r="R42" s="212"/>
      <c r="S42" s="354">
        <v>0</v>
      </c>
      <c r="T42" s="354">
        <v>1.0092057130361893</v>
      </c>
      <c r="U42" s="354">
        <v>0.26300000000000001</v>
      </c>
      <c r="V42" s="212">
        <v>0</v>
      </c>
      <c r="W42" s="212"/>
      <c r="X42" s="24"/>
      <c r="Y42" s="22"/>
      <c r="Z42" s="25"/>
      <c r="AA42" s="357">
        <v>1.3137379628554073</v>
      </c>
      <c r="AB42" s="26">
        <f t="shared" si="37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357">
        <v>3.7051985985715277</v>
      </c>
      <c r="AP42" s="26"/>
      <c r="AQ42" s="29">
        <f t="shared" si="33"/>
        <v>6.3691422744631243</v>
      </c>
    </row>
    <row r="43" spans="1:45" ht="12.75" customHeight="1">
      <c r="A43" s="166" t="s">
        <v>36</v>
      </c>
      <c r="B43" s="133" t="s">
        <v>141</v>
      </c>
      <c r="C43" s="19">
        <f t="shared" si="34"/>
        <v>0</v>
      </c>
      <c r="D43" s="27">
        <v>0</v>
      </c>
      <c r="E43" s="212"/>
      <c r="F43" s="212"/>
      <c r="G43" s="350"/>
      <c r="H43" s="23">
        <f t="shared" si="35"/>
        <v>0</v>
      </c>
      <c r="I43" s="24"/>
      <c r="J43" s="249"/>
      <c r="K43" s="25">
        <v>0</v>
      </c>
      <c r="L43" s="23">
        <f t="shared" si="36"/>
        <v>10.020164173431834</v>
      </c>
      <c r="M43" s="25"/>
      <c r="N43" s="25"/>
      <c r="O43" s="25"/>
      <c r="P43" s="22"/>
      <c r="Q43" s="354">
        <v>0.35399999999999998</v>
      </c>
      <c r="R43" s="212"/>
      <c r="S43" s="354">
        <v>3.5064015839999998</v>
      </c>
      <c r="T43" s="354">
        <v>4.575762589431835</v>
      </c>
      <c r="U43" s="354">
        <v>1.5840000000000001</v>
      </c>
      <c r="V43" s="212">
        <v>0</v>
      </c>
      <c r="W43" s="212"/>
      <c r="X43" s="24"/>
      <c r="Y43" s="22"/>
      <c r="Z43" s="25"/>
      <c r="AA43" s="357">
        <v>40.373857029960448</v>
      </c>
      <c r="AB43" s="26">
        <f t="shared" si="37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357">
        <v>43.872967104502102</v>
      </c>
      <c r="AP43" s="26"/>
      <c r="AQ43" s="29">
        <f t="shared" si="33"/>
        <v>94.266988307894394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38.067374132503758</v>
      </c>
      <c r="M44" s="76"/>
      <c r="N44" s="76"/>
      <c r="O44" s="76"/>
      <c r="P44" s="77"/>
      <c r="Q44" s="213">
        <v>0.83214892708250632</v>
      </c>
      <c r="R44" s="213"/>
      <c r="S44" s="213">
        <v>0</v>
      </c>
      <c r="T44" s="213">
        <v>0.68820128779264356</v>
      </c>
      <c r="U44" s="213">
        <v>36.547023917628607</v>
      </c>
      <c r="V44" s="213">
        <v>0</v>
      </c>
      <c r="W44" s="213"/>
      <c r="X44" s="75"/>
      <c r="Y44" s="77"/>
      <c r="Z44" s="76"/>
      <c r="AA44" s="81">
        <v>3.7952896591364818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10.127338522100191</v>
      </c>
      <c r="AP44" s="79"/>
      <c r="AQ44" s="82">
        <f>C44+H44+L44+AA44+AB44+AN44+AO44+AP44</f>
        <v>51.990002313740426</v>
      </c>
    </row>
    <row r="45" spans="1:45" s="49" customFormat="1" ht="12.75" customHeight="1">
      <c r="A45" s="83" t="s">
        <v>37</v>
      </c>
      <c r="B45" s="1"/>
      <c r="C45" s="306">
        <f t="shared" ref="C45:AP45" si="38">SUM(C46:C55)</f>
        <v>0</v>
      </c>
      <c r="D45" s="307">
        <f t="shared" si="38"/>
        <v>0</v>
      </c>
      <c r="E45" s="307">
        <f t="shared" si="38"/>
        <v>0</v>
      </c>
      <c r="F45" s="308">
        <f t="shared" si="38"/>
        <v>0</v>
      </c>
      <c r="G45" s="308">
        <f t="shared" si="38"/>
        <v>0</v>
      </c>
      <c r="H45" s="309">
        <f t="shared" si="38"/>
        <v>0</v>
      </c>
      <c r="I45" s="310">
        <f t="shared" si="38"/>
        <v>0</v>
      </c>
      <c r="J45" s="315">
        <f t="shared" si="38"/>
        <v>0</v>
      </c>
      <c r="K45" s="307">
        <f t="shared" si="38"/>
        <v>0</v>
      </c>
      <c r="L45" s="309">
        <f t="shared" si="38"/>
        <v>5062.2170979361172</v>
      </c>
      <c r="M45" s="307">
        <f t="shared" si="38"/>
        <v>0</v>
      </c>
      <c r="N45" s="307">
        <f t="shared" ref="N45" si="39">SUM(N46:N55)</f>
        <v>0</v>
      </c>
      <c r="O45" s="307">
        <f t="shared" si="38"/>
        <v>0</v>
      </c>
      <c r="P45" s="307">
        <f t="shared" si="38"/>
        <v>780.92608129041673</v>
      </c>
      <c r="Q45" s="307">
        <f t="shared" si="38"/>
        <v>0</v>
      </c>
      <c r="R45" s="307">
        <f t="shared" si="38"/>
        <v>1115.6537766794399</v>
      </c>
      <c r="S45" s="307">
        <f t="shared" si="38"/>
        <v>0</v>
      </c>
      <c r="T45" s="307">
        <f t="shared" si="38"/>
        <v>1.6291650130548303</v>
      </c>
      <c r="U45" s="307">
        <f>SUM(U46:U55)</f>
        <v>3164.0080749532076</v>
      </c>
      <c r="V45" s="307">
        <f t="shared" si="38"/>
        <v>0</v>
      </c>
      <c r="W45" s="308">
        <f t="shared" si="38"/>
        <v>0</v>
      </c>
      <c r="X45" s="308">
        <f t="shared" si="38"/>
        <v>0</v>
      </c>
      <c r="Y45" s="308">
        <f t="shared" si="38"/>
        <v>0</v>
      </c>
      <c r="Z45" s="307">
        <f t="shared" si="38"/>
        <v>0</v>
      </c>
      <c r="AA45" s="309">
        <f t="shared" si="38"/>
        <v>17.419296662833837</v>
      </c>
      <c r="AB45" s="311">
        <f t="shared" si="38"/>
        <v>189.28532066260871</v>
      </c>
      <c r="AC45" s="312">
        <f t="shared" si="38"/>
        <v>0</v>
      </c>
      <c r="AD45" s="307">
        <f t="shared" si="38"/>
        <v>0</v>
      </c>
      <c r="AE45" s="307">
        <f t="shared" si="38"/>
        <v>0</v>
      </c>
      <c r="AF45" s="307">
        <f t="shared" ref="AF45" si="40">SUM(AF46:AF55)</f>
        <v>0</v>
      </c>
      <c r="AG45" s="307">
        <f t="shared" si="38"/>
        <v>0</v>
      </c>
      <c r="AH45" s="307">
        <f t="shared" si="38"/>
        <v>0</v>
      </c>
      <c r="AI45" s="307">
        <f t="shared" si="38"/>
        <v>163.09637124748875</v>
      </c>
      <c r="AJ45" s="307">
        <f t="shared" ref="AJ45" si="41">SUM(AJ46:AJ55)</f>
        <v>26.188949415119996</v>
      </c>
      <c r="AK45" s="310">
        <f t="shared" si="38"/>
        <v>0</v>
      </c>
      <c r="AL45" s="308">
        <f t="shared" ref="AL45" si="42">SUM(AL46:AL55)</f>
        <v>0</v>
      </c>
      <c r="AM45" s="307">
        <f t="shared" si="38"/>
        <v>0</v>
      </c>
      <c r="AN45" s="309">
        <f t="shared" si="38"/>
        <v>0</v>
      </c>
      <c r="AO45" s="309">
        <f t="shared" si="38"/>
        <v>7.4272114321764242</v>
      </c>
      <c r="AP45" s="311">
        <f t="shared" si="38"/>
        <v>0</v>
      </c>
      <c r="AQ45" s="314">
        <f t="shared" si="33"/>
        <v>5276.3489266937358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3">SUM(D46:G46)</f>
        <v>0</v>
      </c>
      <c r="D46" s="149"/>
      <c r="E46" s="103"/>
      <c r="F46" s="65"/>
      <c r="G46" s="65"/>
      <c r="H46" s="66">
        <f t="shared" ref="H46:H64" si="44">SUM(I46:K46)</f>
        <v>0</v>
      </c>
      <c r="I46" s="63"/>
      <c r="J46" s="252"/>
      <c r="K46" s="64"/>
      <c r="L46" s="66">
        <f t="shared" ref="L46:L64" si="45">SUM(M46:Z46)</f>
        <v>748.88083382744833</v>
      </c>
      <c r="M46" s="64"/>
      <c r="N46" s="64"/>
      <c r="O46" s="64"/>
      <c r="P46" s="64"/>
      <c r="Q46" s="64"/>
      <c r="R46" s="64"/>
      <c r="S46" s="64"/>
      <c r="T46" s="64"/>
      <c r="U46" s="64">
        <v>748.88083382744833</v>
      </c>
      <c r="V46" s="64"/>
      <c r="W46" s="65"/>
      <c r="X46" s="65"/>
      <c r="Y46" s="65"/>
      <c r="Z46" s="64"/>
      <c r="AA46" s="70">
        <v>0.40482290195599996</v>
      </c>
      <c r="AB46" s="67">
        <f t="shared" ref="AB46:AB56" si="46">SUM(AC46:AM46)</f>
        <v>39.949966172551534</v>
      </c>
      <c r="AC46" s="68"/>
      <c r="AD46" s="64"/>
      <c r="AE46" s="64"/>
      <c r="AF46" s="64"/>
      <c r="AG46" s="64"/>
      <c r="AH46" s="64"/>
      <c r="AI46" s="64">
        <v>39.949966172551534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33"/>
        <v>789.23562290195582</v>
      </c>
    </row>
    <row r="47" spans="1:45" ht="12.75" customHeight="1">
      <c r="A47" s="165" t="s">
        <v>149</v>
      </c>
      <c r="B47" s="289"/>
      <c r="C47" s="19">
        <f t="shared" si="43"/>
        <v>0</v>
      </c>
      <c r="D47" s="290"/>
      <c r="E47" s="291"/>
      <c r="F47" s="128"/>
      <c r="G47" s="128"/>
      <c r="H47" s="23">
        <f t="shared" si="44"/>
        <v>0</v>
      </c>
      <c r="I47" s="126"/>
      <c r="J47" s="254"/>
      <c r="K47" s="127"/>
      <c r="L47" s="129">
        <f t="shared" si="45"/>
        <v>311.66883131836522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311.66883131836522</v>
      </c>
      <c r="V47" s="127"/>
      <c r="W47" s="128"/>
      <c r="X47" s="128"/>
      <c r="Y47" s="128"/>
      <c r="Z47" s="127"/>
      <c r="AA47" s="297"/>
      <c r="AB47" s="131">
        <f t="shared" si="46"/>
        <v>16.626355897734548</v>
      </c>
      <c r="AC47" s="132"/>
      <c r="AD47" s="127"/>
      <c r="AE47" s="127"/>
      <c r="AF47" s="127"/>
      <c r="AG47" s="127"/>
      <c r="AH47" s="127"/>
      <c r="AI47" s="127">
        <v>16.626355897734548</v>
      </c>
      <c r="AJ47" s="127">
        <v>0</v>
      </c>
      <c r="AK47" s="126"/>
      <c r="AL47" s="128"/>
      <c r="AM47" s="127"/>
      <c r="AN47" s="129"/>
      <c r="AO47" s="130">
        <v>5.9928516092763368E-2</v>
      </c>
      <c r="AP47" s="131"/>
      <c r="AQ47" s="71">
        <f t="shared" si="33"/>
        <v>328.35511573219253</v>
      </c>
    </row>
    <row r="48" spans="1:45" ht="12.75" customHeight="1">
      <c r="A48" s="166" t="s">
        <v>71</v>
      </c>
      <c r="B48" s="18"/>
      <c r="C48" s="19">
        <f t="shared" si="43"/>
        <v>0</v>
      </c>
      <c r="D48" s="20"/>
      <c r="E48" s="21"/>
      <c r="F48" s="22"/>
      <c r="G48" s="22"/>
      <c r="H48" s="23">
        <f t="shared" si="44"/>
        <v>0</v>
      </c>
      <c r="I48" s="24"/>
      <c r="J48" s="249"/>
      <c r="K48" s="25"/>
      <c r="L48" s="23">
        <f t="shared" si="45"/>
        <v>2019.4102577691676</v>
      </c>
      <c r="M48" s="25"/>
      <c r="N48" s="25"/>
      <c r="O48" s="25"/>
      <c r="P48" s="25">
        <v>657.24966568904267</v>
      </c>
      <c r="Q48" s="25"/>
      <c r="R48" s="25"/>
      <c r="S48" s="25"/>
      <c r="T48" s="25">
        <v>1.6291650130548303</v>
      </c>
      <c r="U48" s="25">
        <v>1360.5314270670701</v>
      </c>
      <c r="V48" s="25"/>
      <c r="W48" s="22"/>
      <c r="X48" s="22"/>
      <c r="Y48" s="22"/>
      <c r="Z48" s="25"/>
      <c r="AA48" s="28"/>
      <c r="AB48" s="26">
        <f t="shared" si="46"/>
        <v>95.84157581645664</v>
      </c>
      <c r="AC48" s="27"/>
      <c r="AD48" s="25"/>
      <c r="AE48" s="25"/>
      <c r="AF48" s="25"/>
      <c r="AG48" s="25"/>
      <c r="AH48" s="25"/>
      <c r="AI48" s="25">
        <v>73.779058137709427</v>
      </c>
      <c r="AJ48" s="25">
        <v>22.062517678747216</v>
      </c>
      <c r="AK48" s="24"/>
      <c r="AL48" s="22"/>
      <c r="AM48" s="25"/>
      <c r="AN48" s="23"/>
      <c r="AO48" s="28">
        <v>2.8730259326116561</v>
      </c>
      <c r="AP48" s="26"/>
      <c r="AQ48" s="29">
        <f t="shared" si="33"/>
        <v>2118.124859518236</v>
      </c>
    </row>
    <row r="49" spans="1:45" ht="12.75" customHeight="1">
      <c r="A49" s="166" t="s">
        <v>72</v>
      </c>
      <c r="B49" s="18"/>
      <c r="C49" s="19">
        <f t="shared" si="43"/>
        <v>0</v>
      </c>
      <c r="D49" s="20"/>
      <c r="E49" s="21"/>
      <c r="F49" s="22"/>
      <c r="G49" s="22"/>
      <c r="H49" s="23">
        <f t="shared" si="44"/>
        <v>0</v>
      </c>
      <c r="I49" s="24"/>
      <c r="J49" s="249"/>
      <c r="K49" s="25"/>
      <c r="L49" s="23">
        <f t="shared" si="45"/>
        <v>129.76144634665545</v>
      </c>
      <c r="M49" s="25"/>
      <c r="N49" s="25"/>
      <c r="O49" s="25"/>
      <c r="P49" s="25">
        <v>7.3983748680264032</v>
      </c>
      <c r="Q49" s="25"/>
      <c r="R49" s="25"/>
      <c r="S49" s="25"/>
      <c r="T49" s="25"/>
      <c r="U49" s="25">
        <v>122.36307147862905</v>
      </c>
      <c r="V49" s="25"/>
      <c r="W49" s="22"/>
      <c r="X49" s="22"/>
      <c r="Y49" s="22"/>
      <c r="Z49" s="25"/>
      <c r="AA49" s="28"/>
      <c r="AB49" s="26">
        <f t="shared" si="46"/>
        <v>6.7759562667394055</v>
      </c>
      <c r="AC49" s="27"/>
      <c r="AD49" s="25"/>
      <c r="AE49" s="25"/>
      <c r="AF49" s="25"/>
      <c r="AG49" s="25"/>
      <c r="AH49" s="25"/>
      <c r="AI49" s="25">
        <v>6.5276080592911612</v>
      </c>
      <c r="AJ49" s="25">
        <v>0.24834820744824429</v>
      </c>
      <c r="AK49" s="24"/>
      <c r="AL49" s="22"/>
      <c r="AM49" s="25"/>
      <c r="AN49" s="23"/>
      <c r="AO49" s="28">
        <v>3.6375173472004446E-2</v>
      </c>
      <c r="AP49" s="26"/>
      <c r="AQ49" s="29">
        <f t="shared" si="33"/>
        <v>136.57377778686686</v>
      </c>
    </row>
    <row r="50" spans="1:45" ht="12.75" customHeight="1">
      <c r="A50" s="166" t="s">
        <v>38</v>
      </c>
      <c r="B50" s="18"/>
      <c r="C50" s="19">
        <f t="shared" si="43"/>
        <v>0</v>
      </c>
      <c r="D50" s="20"/>
      <c r="E50" s="21"/>
      <c r="F50" s="22"/>
      <c r="G50" s="22"/>
      <c r="H50" s="23">
        <f t="shared" si="44"/>
        <v>0</v>
      </c>
      <c r="I50" s="24"/>
      <c r="J50" s="249"/>
      <c r="K50" s="25"/>
      <c r="L50" s="23">
        <f t="shared" si="45"/>
        <v>39.810128252916314</v>
      </c>
      <c r="M50" s="25"/>
      <c r="N50" s="25"/>
      <c r="O50" s="25"/>
      <c r="P50" s="25"/>
      <c r="Q50" s="25"/>
      <c r="R50" s="135"/>
      <c r="S50" s="25"/>
      <c r="T50" s="25"/>
      <c r="U50" s="25">
        <v>39.810128252916314</v>
      </c>
      <c r="V50" s="25"/>
      <c r="W50" s="22"/>
      <c r="X50" s="22"/>
      <c r="Y50" s="22"/>
      <c r="Z50" s="25"/>
      <c r="AA50" s="28"/>
      <c r="AB50" s="26">
        <f t="shared" si="46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4.4578818099999999</v>
      </c>
      <c r="AP50" s="26"/>
      <c r="AQ50" s="29">
        <f t="shared" si="33"/>
        <v>44.268010062916318</v>
      </c>
    </row>
    <row r="51" spans="1:45" ht="12.75" customHeight="1">
      <c r="A51" s="166" t="s">
        <v>39</v>
      </c>
      <c r="B51" s="18"/>
      <c r="C51" s="19">
        <f t="shared" si="43"/>
        <v>0</v>
      </c>
      <c r="D51" s="20"/>
      <c r="E51" s="21"/>
      <c r="F51" s="22"/>
      <c r="G51" s="22"/>
      <c r="H51" s="23">
        <f t="shared" si="44"/>
        <v>0</v>
      </c>
      <c r="I51" s="24"/>
      <c r="J51" s="249"/>
      <c r="K51" s="25"/>
      <c r="L51" s="23">
        <f t="shared" si="45"/>
        <v>5.9575215534131685</v>
      </c>
      <c r="M51" s="25"/>
      <c r="N51" s="25"/>
      <c r="O51" s="25"/>
      <c r="P51" s="25">
        <v>0.74865555555555552</v>
      </c>
      <c r="Q51" s="25"/>
      <c r="R51" s="25">
        <v>5.2088659978576128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6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33"/>
        <v>5.9575215534131685</v>
      </c>
    </row>
    <row r="52" spans="1:45" ht="12.75" customHeight="1">
      <c r="A52" s="166" t="s">
        <v>75</v>
      </c>
      <c r="B52" s="133"/>
      <c r="C52" s="134">
        <f t="shared" si="43"/>
        <v>0</v>
      </c>
      <c r="D52" s="135"/>
      <c r="E52" s="135"/>
      <c r="F52" s="136"/>
      <c r="G52" s="136"/>
      <c r="H52" s="137">
        <f t="shared" si="44"/>
        <v>0</v>
      </c>
      <c r="I52" s="138"/>
      <c r="J52" s="260"/>
      <c r="K52" s="135"/>
      <c r="L52" s="137">
        <f t="shared" si="45"/>
        <v>1110.4449106815823</v>
      </c>
      <c r="M52" s="135"/>
      <c r="N52" s="135"/>
      <c r="O52" s="135"/>
      <c r="P52" s="127"/>
      <c r="Q52" s="135"/>
      <c r="R52" s="135">
        <v>1110.4449106815823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6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33"/>
        <v>1110.4449106815823</v>
      </c>
    </row>
    <row r="53" spans="1:45" ht="12.75" customHeight="1">
      <c r="A53" s="166" t="s">
        <v>73</v>
      </c>
      <c r="B53" s="133"/>
      <c r="C53" s="134">
        <f t="shared" si="43"/>
        <v>0</v>
      </c>
      <c r="D53" s="138"/>
      <c r="E53" s="135"/>
      <c r="F53" s="136"/>
      <c r="G53" s="136"/>
      <c r="H53" s="137">
        <f t="shared" si="44"/>
        <v>0</v>
      </c>
      <c r="I53" s="138"/>
      <c r="J53" s="260"/>
      <c r="K53" s="135"/>
      <c r="L53" s="137">
        <f t="shared" si="45"/>
        <v>236.14884214225046</v>
      </c>
      <c r="M53" s="135"/>
      <c r="N53" s="135"/>
      <c r="O53" s="135"/>
      <c r="P53" s="135">
        <v>3.0020492303501403</v>
      </c>
      <c r="Q53" s="135"/>
      <c r="R53" s="135"/>
      <c r="S53" s="135"/>
      <c r="T53" s="135"/>
      <c r="U53" s="135">
        <v>233.14679291190032</v>
      </c>
      <c r="V53" s="135"/>
      <c r="W53" s="136"/>
      <c r="X53" s="136"/>
      <c r="Y53" s="136"/>
      <c r="Z53" s="135"/>
      <c r="AA53" s="130"/>
      <c r="AB53" s="139">
        <f t="shared" si="46"/>
        <v>12.53827410465987</v>
      </c>
      <c r="AC53" s="140"/>
      <c r="AD53" s="135"/>
      <c r="AE53" s="135"/>
      <c r="AF53" s="135"/>
      <c r="AG53" s="135"/>
      <c r="AH53" s="135"/>
      <c r="AI53" s="25">
        <v>12.437501494684279</v>
      </c>
      <c r="AJ53" s="25">
        <v>0.10077260997559095</v>
      </c>
      <c r="AK53" s="135"/>
      <c r="AL53" s="135"/>
      <c r="AM53" s="135"/>
      <c r="AN53" s="130"/>
      <c r="AO53" s="28"/>
      <c r="AP53" s="139"/>
      <c r="AQ53" s="141">
        <f t="shared" si="33"/>
        <v>248.68711624691034</v>
      </c>
    </row>
    <row r="54" spans="1:45" ht="12.75" customHeight="1">
      <c r="A54" s="17" t="s">
        <v>133</v>
      </c>
      <c r="B54" s="18"/>
      <c r="C54" s="134">
        <f t="shared" si="43"/>
        <v>0</v>
      </c>
      <c r="D54" s="138"/>
      <c r="E54" s="135"/>
      <c r="F54" s="136"/>
      <c r="G54" s="136"/>
      <c r="H54" s="137">
        <f t="shared" si="44"/>
        <v>0</v>
      </c>
      <c r="I54" s="138"/>
      <c r="J54" s="260"/>
      <c r="K54" s="135"/>
      <c r="L54" s="137">
        <f t="shared" si="45"/>
        <v>89.371637180087745</v>
      </c>
      <c r="M54" s="135"/>
      <c r="N54" s="135"/>
      <c r="O54" s="135"/>
      <c r="P54" s="135"/>
      <c r="Q54" s="135"/>
      <c r="R54" s="135"/>
      <c r="S54" s="135"/>
      <c r="T54" s="135"/>
      <c r="U54" s="135">
        <v>89.371637180087745</v>
      </c>
      <c r="V54" s="135"/>
      <c r="W54" s="136"/>
      <c r="X54" s="136"/>
      <c r="Y54" s="136"/>
      <c r="Z54" s="135"/>
      <c r="AA54" s="194"/>
      <c r="AB54" s="139">
        <f t="shared" si="46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33"/>
        <v>89.371637180087745</v>
      </c>
    </row>
    <row r="55" spans="1:45" ht="12.75" customHeight="1">
      <c r="A55" s="72" t="s">
        <v>237</v>
      </c>
      <c r="B55" s="73"/>
      <c r="C55" s="74">
        <f t="shared" si="43"/>
        <v>0</v>
      </c>
      <c r="D55" s="150"/>
      <c r="E55" s="151"/>
      <c r="F55" s="77"/>
      <c r="G55" s="77"/>
      <c r="H55" s="78">
        <f t="shared" si="44"/>
        <v>0</v>
      </c>
      <c r="I55" s="75"/>
      <c r="J55" s="255"/>
      <c r="K55" s="76"/>
      <c r="L55" s="78">
        <f t="shared" si="45"/>
        <v>370.76268886423202</v>
      </c>
      <c r="M55" s="76"/>
      <c r="N55" s="76"/>
      <c r="O55" s="76"/>
      <c r="P55" s="76">
        <v>112.52733594744195</v>
      </c>
      <c r="Q55" s="76"/>
      <c r="R55" s="76"/>
      <c r="S55" s="76">
        <v>0</v>
      </c>
      <c r="T55" s="76"/>
      <c r="U55" s="76">
        <v>258.23535291679008</v>
      </c>
      <c r="V55" s="76"/>
      <c r="W55" s="77"/>
      <c r="X55" s="77"/>
      <c r="Y55" s="77"/>
      <c r="Z55" s="76"/>
      <c r="AA55" s="296">
        <v>17.014473760877838</v>
      </c>
      <c r="AB55" s="79">
        <f t="shared" si="46"/>
        <v>17.553192404466738</v>
      </c>
      <c r="AC55" s="80"/>
      <c r="AD55" s="76"/>
      <c r="AE55" s="76"/>
      <c r="AF55" s="76"/>
      <c r="AG55" s="76"/>
      <c r="AH55" s="76"/>
      <c r="AI55" s="76">
        <v>13.775881485517793</v>
      </c>
      <c r="AJ55" s="76">
        <v>3.7773109189489458</v>
      </c>
      <c r="AK55" s="75"/>
      <c r="AL55" s="77"/>
      <c r="AM55" s="76"/>
      <c r="AN55" s="78"/>
      <c r="AO55" s="81"/>
      <c r="AP55" s="79"/>
      <c r="AQ55" s="82">
        <f t="shared" si="33"/>
        <v>405.33035502957659</v>
      </c>
    </row>
    <row r="56" spans="1:45" s="49" customFormat="1" ht="12.75" customHeight="1">
      <c r="A56" s="168" t="s">
        <v>40</v>
      </c>
      <c r="B56" s="152"/>
      <c r="C56" s="142">
        <f t="shared" si="43"/>
        <v>186.05143349687572</v>
      </c>
      <c r="D56" s="146">
        <v>88.723130292204957</v>
      </c>
      <c r="E56" s="169">
        <v>88.25682664721495</v>
      </c>
      <c r="F56" s="144"/>
      <c r="G56" s="144">
        <v>9.0714765574558189</v>
      </c>
      <c r="H56" s="145">
        <f t="shared" si="44"/>
        <v>183.49320499999999</v>
      </c>
      <c r="I56" s="146"/>
      <c r="J56" s="257">
        <v>127.70399999999999</v>
      </c>
      <c r="K56" s="143">
        <v>55.789205000000003</v>
      </c>
      <c r="L56" s="145">
        <f t="shared" si="45"/>
        <v>1210.3229459875956</v>
      </c>
      <c r="M56" s="143"/>
      <c r="N56" s="143"/>
      <c r="O56" s="143"/>
      <c r="P56" s="143">
        <v>0</v>
      </c>
      <c r="Q56" s="359">
        <v>850.78518437339744</v>
      </c>
      <c r="R56" s="143"/>
      <c r="S56" s="143">
        <v>0</v>
      </c>
      <c r="T56" s="359">
        <v>50.020612917840218</v>
      </c>
      <c r="U56" s="359">
        <v>306.03359213716232</v>
      </c>
      <c r="V56" s="143">
        <v>3.48355655919572</v>
      </c>
      <c r="W56" s="144"/>
      <c r="X56" s="144"/>
      <c r="Y56" s="144"/>
      <c r="Z56" s="143"/>
      <c r="AA56" s="145">
        <v>591.35700114828694</v>
      </c>
      <c r="AB56" s="147">
        <f t="shared" si="46"/>
        <v>64.834031673182878</v>
      </c>
      <c r="AC56" s="177"/>
      <c r="AD56" s="143"/>
      <c r="AE56" s="143">
        <v>26.569480537894432</v>
      </c>
      <c r="AF56" s="143"/>
      <c r="AG56" s="143"/>
      <c r="AH56" s="143"/>
      <c r="AI56" s="143"/>
      <c r="AJ56" s="143"/>
      <c r="AK56" s="146"/>
      <c r="AL56" s="144">
        <v>13.524083223013008</v>
      </c>
      <c r="AM56" s="143">
        <v>24.740467912275431</v>
      </c>
      <c r="AN56" s="145"/>
      <c r="AO56" s="145">
        <v>697.11640674387763</v>
      </c>
      <c r="AP56" s="147"/>
      <c r="AQ56" s="91">
        <f t="shared" si="33"/>
        <v>2933.1750240498186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0.45393172932330828</v>
      </c>
      <c r="D57" s="359">
        <f t="shared" ref="D57:AP57" si="47">D58+D65</f>
        <v>0.45393172932330828</v>
      </c>
      <c r="E57" s="143">
        <f t="shared" si="47"/>
        <v>0</v>
      </c>
      <c r="F57" s="144">
        <f t="shared" si="47"/>
        <v>0</v>
      </c>
      <c r="G57" s="144">
        <f t="shared" si="47"/>
        <v>0</v>
      </c>
      <c r="H57" s="145">
        <f t="shared" si="47"/>
        <v>0</v>
      </c>
      <c r="I57" s="146">
        <f t="shared" si="47"/>
        <v>0</v>
      </c>
      <c r="J57" s="146">
        <f t="shared" si="47"/>
        <v>0</v>
      </c>
      <c r="K57" s="146">
        <f t="shared" si="47"/>
        <v>0</v>
      </c>
      <c r="L57" s="145">
        <f t="shared" si="47"/>
        <v>211.3689120938823</v>
      </c>
      <c r="M57" s="143">
        <f t="shared" si="47"/>
        <v>0</v>
      </c>
      <c r="N57" s="143">
        <f t="shared" ref="N57" si="48">N58+N65</f>
        <v>0</v>
      </c>
      <c r="O57" s="143">
        <f t="shared" si="47"/>
        <v>0</v>
      </c>
      <c r="P57" s="143">
        <f t="shared" si="47"/>
        <v>0</v>
      </c>
      <c r="Q57" s="359">
        <f t="shared" si="47"/>
        <v>53.970999999999997</v>
      </c>
      <c r="R57" s="143">
        <f t="shared" si="47"/>
        <v>0</v>
      </c>
      <c r="S57" s="359">
        <f t="shared" si="47"/>
        <v>0.2093031229578676</v>
      </c>
      <c r="T57" s="359">
        <f t="shared" si="47"/>
        <v>66.495608970924422</v>
      </c>
      <c r="U57" s="359">
        <f t="shared" si="47"/>
        <v>90.692999999999998</v>
      </c>
      <c r="V57" s="143">
        <f t="shared" si="47"/>
        <v>0</v>
      </c>
      <c r="W57" s="144">
        <f t="shared" si="47"/>
        <v>0</v>
      </c>
      <c r="X57" s="144">
        <f t="shared" si="47"/>
        <v>0</v>
      </c>
      <c r="Y57" s="144">
        <f t="shared" si="47"/>
        <v>0</v>
      </c>
      <c r="Z57" s="146">
        <f t="shared" si="47"/>
        <v>0</v>
      </c>
      <c r="AA57" s="373">
        <f t="shared" si="47"/>
        <v>370.73319211168302</v>
      </c>
      <c r="AB57" s="147">
        <f t="shared" si="47"/>
        <v>39.990504345020099</v>
      </c>
      <c r="AC57" s="177">
        <f t="shared" si="47"/>
        <v>0</v>
      </c>
      <c r="AD57" s="143">
        <f t="shared" si="47"/>
        <v>0</v>
      </c>
      <c r="AE57" s="143">
        <f t="shared" si="47"/>
        <v>15.488383685576936</v>
      </c>
      <c r="AF57" s="143">
        <f t="shared" ref="AF57" si="49">AF58+AF65</f>
        <v>0</v>
      </c>
      <c r="AG57" s="143">
        <f t="shared" si="47"/>
        <v>0</v>
      </c>
      <c r="AH57" s="143">
        <f t="shared" si="47"/>
        <v>6.3103276864105924</v>
      </c>
      <c r="AI57" s="143">
        <f t="shared" si="47"/>
        <v>0</v>
      </c>
      <c r="AJ57" s="143">
        <f t="shared" ref="AJ57" si="50">AJ58+AJ65</f>
        <v>0</v>
      </c>
      <c r="AK57" s="143">
        <f t="shared" si="47"/>
        <v>0</v>
      </c>
      <c r="AL57" s="143">
        <f t="shared" ref="AL57" si="51">AL58+AL65</f>
        <v>0.16649466165720572</v>
      </c>
      <c r="AM57" s="146">
        <f t="shared" si="47"/>
        <v>18.025298311375362</v>
      </c>
      <c r="AN57" s="145">
        <f t="shared" si="47"/>
        <v>0</v>
      </c>
      <c r="AO57" s="373">
        <f t="shared" si="47"/>
        <v>1143.4380336185275</v>
      </c>
      <c r="AP57" s="147">
        <f t="shared" si="47"/>
        <v>0</v>
      </c>
      <c r="AQ57" s="148">
        <f t="shared" si="33"/>
        <v>1765.9845738984363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3"/>
        <v>0.45093218045112782</v>
      </c>
      <c r="D58" s="360">
        <v>0.45093218045112782</v>
      </c>
      <c r="E58" s="147">
        <v>0</v>
      </c>
      <c r="F58" s="147">
        <f>SUM(F59:F64)</f>
        <v>0</v>
      </c>
      <c r="G58" s="345">
        <v>0</v>
      </c>
      <c r="H58" s="145">
        <f t="shared" si="44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45"/>
        <v>103.96729258829322</v>
      </c>
      <c r="M58" s="143">
        <f t="shared" ref="M58:AI58" si="52">SUM(M59:M64)</f>
        <v>0</v>
      </c>
      <c r="N58" s="144">
        <f t="shared" ref="N58" si="53">SUM(N59:N64)</f>
        <v>0</v>
      </c>
      <c r="O58" s="144">
        <f t="shared" si="52"/>
        <v>0</v>
      </c>
      <c r="P58" s="147">
        <f t="shared" si="52"/>
        <v>0</v>
      </c>
      <c r="Q58" s="366">
        <v>16.033000000000001</v>
      </c>
      <c r="R58" s="147">
        <f t="shared" si="52"/>
        <v>0</v>
      </c>
      <c r="S58" s="366">
        <v>0</v>
      </c>
      <c r="T58" s="366">
        <v>46.459292588293209</v>
      </c>
      <c r="U58" s="366">
        <v>41.475000000000001</v>
      </c>
      <c r="V58" s="147">
        <f t="shared" si="52"/>
        <v>0</v>
      </c>
      <c r="W58" s="147">
        <f t="shared" si="52"/>
        <v>0</v>
      </c>
      <c r="X58" s="147">
        <f t="shared" si="52"/>
        <v>0</v>
      </c>
      <c r="Y58" s="144">
        <f t="shared" si="52"/>
        <v>0</v>
      </c>
      <c r="Z58" s="146">
        <f t="shared" si="52"/>
        <v>0</v>
      </c>
      <c r="AA58" s="373">
        <v>211.93282772271499</v>
      </c>
      <c r="AB58" s="147">
        <f t="shared" ref="AB58:AB71" si="54">SUM(AC58:AM58)</f>
        <v>26.298578267508624</v>
      </c>
      <c r="AC58" s="177">
        <f t="shared" si="52"/>
        <v>0</v>
      </c>
      <c r="AD58" s="143">
        <f t="shared" si="52"/>
        <v>0</v>
      </c>
      <c r="AE58" s="143">
        <f>SUM(AE59:AE64)</f>
        <v>7.2342965400760573</v>
      </c>
      <c r="AF58" s="143"/>
      <c r="AG58" s="143">
        <f t="shared" si="52"/>
        <v>0</v>
      </c>
      <c r="AH58" s="143">
        <f t="shared" si="52"/>
        <v>0.87248875439999996</v>
      </c>
      <c r="AI58" s="143">
        <f t="shared" si="52"/>
        <v>0</v>
      </c>
      <c r="AJ58" s="143">
        <f t="shared" ref="AJ58" si="55">SUM(AJ59:AJ64)</f>
        <v>0</v>
      </c>
      <c r="AK58" s="143"/>
      <c r="AL58" s="143">
        <v>0.16649466165720572</v>
      </c>
      <c r="AM58" s="144">
        <v>18.025298311375362</v>
      </c>
      <c r="AN58" s="145">
        <f t="shared" ref="AN58" si="56">SUM(AN59:AN64)</f>
        <v>0</v>
      </c>
      <c r="AO58" s="373">
        <v>839.60237619519353</v>
      </c>
      <c r="AP58" s="147">
        <f t="shared" ref="AP58" si="57">SUM(AP59:AP64)</f>
        <v>0</v>
      </c>
      <c r="AQ58" s="148">
        <f t="shared" si="33"/>
        <v>1182.2520069541615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3"/>
        <v>0</v>
      </c>
      <c r="D59" s="361">
        <v>0</v>
      </c>
      <c r="E59" s="67"/>
      <c r="F59" s="67"/>
      <c r="G59" s="170"/>
      <c r="H59" s="66">
        <f t="shared" si="44"/>
        <v>0</v>
      </c>
      <c r="I59" s="149"/>
      <c r="J59" s="274"/>
      <c r="K59" s="149"/>
      <c r="L59" s="66">
        <f t="shared" si="45"/>
        <v>28.675326730009616</v>
      </c>
      <c r="M59" s="103"/>
      <c r="N59" s="327"/>
      <c r="O59" s="327"/>
      <c r="P59" s="67"/>
      <c r="Q59" s="367">
        <v>6.1360000000000001</v>
      </c>
      <c r="R59" s="67"/>
      <c r="S59" s="367">
        <v>0</v>
      </c>
      <c r="T59" s="367">
        <v>12.561326730009613</v>
      </c>
      <c r="U59" s="367">
        <v>9.9779999999999998</v>
      </c>
      <c r="V59" s="381">
        <v>0</v>
      </c>
      <c r="W59" s="67"/>
      <c r="X59" s="67"/>
      <c r="Y59" s="327"/>
      <c r="Z59" s="149"/>
      <c r="AA59" s="374">
        <v>45.761872372796688</v>
      </c>
      <c r="AB59" s="67">
        <f t="shared" si="54"/>
        <v>2.1277082820615534</v>
      </c>
      <c r="AC59" s="328"/>
      <c r="AD59" s="103"/>
      <c r="AE59" s="342">
        <v>2.1277082820615534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374">
        <v>231.14795023381933</v>
      </c>
      <c r="AP59" s="67"/>
      <c r="AQ59" s="334">
        <f t="shared" si="33"/>
        <v>307.71285761868717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3"/>
        <v>5.9990977443609029E-3</v>
      </c>
      <c r="D60" s="361">
        <v>5.9990977443609029E-3</v>
      </c>
      <c r="E60" s="26"/>
      <c r="F60" s="26"/>
      <c r="G60" s="346"/>
      <c r="H60" s="23">
        <f t="shared" si="44"/>
        <v>0</v>
      </c>
      <c r="I60" s="20"/>
      <c r="J60" s="280"/>
      <c r="K60" s="20"/>
      <c r="L60" s="23">
        <f t="shared" si="45"/>
        <v>19.727255448136596</v>
      </c>
      <c r="M60" s="21"/>
      <c r="N60" s="169"/>
      <c r="O60" s="169"/>
      <c r="P60" s="26"/>
      <c r="Q60" s="367">
        <v>1.355</v>
      </c>
      <c r="R60" s="26"/>
      <c r="S60" s="367">
        <v>0</v>
      </c>
      <c r="T60" s="367">
        <v>3.3142554481365982</v>
      </c>
      <c r="U60" s="367">
        <v>15.058</v>
      </c>
      <c r="V60" s="381">
        <v>0</v>
      </c>
      <c r="W60" s="26"/>
      <c r="X60" s="26"/>
      <c r="Y60" s="169"/>
      <c r="Z60" s="20"/>
      <c r="AA60" s="374">
        <v>19.516682780447347</v>
      </c>
      <c r="AB60" s="26">
        <f t="shared" si="54"/>
        <v>0.13363920684350908</v>
      </c>
      <c r="AC60" s="329"/>
      <c r="AD60" s="21"/>
      <c r="AE60" s="343">
        <v>0.13363920684350908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374">
        <v>65.149221339301107</v>
      </c>
      <c r="AP60" s="26"/>
      <c r="AQ60" s="335">
        <f t="shared" si="33"/>
        <v>104.53279787247293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3"/>
        <v>0.4279356390977444</v>
      </c>
      <c r="D61" s="361">
        <v>0.4279356390977444</v>
      </c>
      <c r="E61" s="26"/>
      <c r="F61" s="26"/>
      <c r="G61" s="346"/>
      <c r="H61" s="23">
        <f t="shared" si="44"/>
        <v>0</v>
      </c>
      <c r="I61" s="20"/>
      <c r="J61" s="280"/>
      <c r="K61" s="20"/>
      <c r="L61" s="23">
        <f t="shared" si="45"/>
        <v>31.514323597658581</v>
      </c>
      <c r="M61" s="21"/>
      <c r="N61" s="169"/>
      <c r="O61" s="169"/>
      <c r="P61" s="26"/>
      <c r="Q61" s="367">
        <v>4.0229999999999997</v>
      </c>
      <c r="R61" s="26"/>
      <c r="S61" s="367">
        <v>0</v>
      </c>
      <c r="T61" s="367">
        <v>23.192323597658582</v>
      </c>
      <c r="U61" s="367">
        <v>4.2990000000000004</v>
      </c>
      <c r="V61" s="381">
        <v>0</v>
      </c>
      <c r="W61" s="26"/>
      <c r="X61" s="26"/>
      <c r="Y61" s="169"/>
      <c r="Z61" s="20"/>
      <c r="AA61" s="374">
        <v>38.948880804440968</v>
      </c>
      <c r="AB61" s="26">
        <f t="shared" si="54"/>
        <v>2.2447753335644727</v>
      </c>
      <c r="AC61" s="329"/>
      <c r="AD61" s="21"/>
      <c r="AE61" s="343">
        <v>2.2447753335644727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374">
        <v>110.01878064696031</v>
      </c>
      <c r="AP61" s="26"/>
      <c r="AQ61" s="335">
        <f t="shared" si="33"/>
        <v>183.15469602172209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3"/>
        <v>1.2998045112781954E-2</v>
      </c>
      <c r="D62" s="361">
        <v>1.2998045112781954E-2</v>
      </c>
      <c r="E62" s="26"/>
      <c r="F62" s="26"/>
      <c r="G62" s="346"/>
      <c r="H62" s="23">
        <f t="shared" si="44"/>
        <v>0</v>
      </c>
      <c r="I62" s="20"/>
      <c r="J62" s="280"/>
      <c r="K62" s="20"/>
      <c r="L62" s="23">
        <f t="shared" si="45"/>
        <v>3.7563298295908023</v>
      </c>
      <c r="M62" s="21"/>
      <c r="N62" s="169"/>
      <c r="O62" s="169"/>
      <c r="P62" s="26"/>
      <c r="Q62" s="367">
        <v>0.54800000000000004</v>
      </c>
      <c r="R62" s="26"/>
      <c r="S62" s="367">
        <v>0</v>
      </c>
      <c r="T62" s="367">
        <v>1.0883298295908019</v>
      </c>
      <c r="U62" s="367">
        <v>2.12</v>
      </c>
      <c r="V62" s="381">
        <v>0</v>
      </c>
      <c r="W62" s="26"/>
      <c r="X62" s="26"/>
      <c r="Y62" s="169"/>
      <c r="Z62" s="20"/>
      <c r="AA62" s="374">
        <v>20.555845284828152</v>
      </c>
      <c r="AB62" s="26">
        <f t="shared" si="54"/>
        <v>0.18621993835158185</v>
      </c>
      <c r="AC62" s="329"/>
      <c r="AD62" s="21"/>
      <c r="AE62" s="343">
        <v>0.18621993835158185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374">
        <v>288.98362189415252</v>
      </c>
      <c r="AP62" s="26"/>
      <c r="AQ62" s="335">
        <f t="shared" si="33"/>
        <v>313.49501499203586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3"/>
        <v>3.9993984962406011E-3</v>
      </c>
      <c r="D63" s="362">
        <v>3.9993984962406011E-3</v>
      </c>
      <c r="E63" s="26"/>
      <c r="F63" s="26"/>
      <c r="G63" s="346"/>
      <c r="H63" s="23">
        <f t="shared" si="44"/>
        <v>0</v>
      </c>
      <c r="I63" s="20"/>
      <c r="J63" s="280"/>
      <c r="K63" s="20"/>
      <c r="L63" s="23">
        <f t="shared" si="45"/>
        <v>1.5279113523402423</v>
      </c>
      <c r="M63" s="21"/>
      <c r="N63" s="169"/>
      <c r="O63" s="169"/>
      <c r="P63" s="26"/>
      <c r="Q63" s="368">
        <v>0.94499999999999995</v>
      </c>
      <c r="R63" s="26"/>
      <c r="S63" s="368">
        <v>0</v>
      </c>
      <c r="T63" s="368">
        <v>0.1239113523402422</v>
      </c>
      <c r="U63" s="368">
        <v>0.45900000000000002</v>
      </c>
      <c r="V63" s="382">
        <v>0</v>
      </c>
      <c r="W63" s="26"/>
      <c r="X63" s="26"/>
      <c r="Y63" s="169"/>
      <c r="Z63" s="20"/>
      <c r="AA63" s="375">
        <v>13.462645940900911</v>
      </c>
      <c r="AB63" s="26">
        <f t="shared" si="54"/>
        <v>0.79392359231695842</v>
      </c>
      <c r="AC63" s="329"/>
      <c r="AD63" s="21"/>
      <c r="AE63" s="343">
        <v>0.79392359231695842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375">
        <v>41.167484822577187</v>
      </c>
      <c r="AP63" s="26"/>
      <c r="AQ63" s="335">
        <f t="shared" si="33"/>
        <v>56.955965106631538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3"/>
        <v>0</v>
      </c>
      <c r="D64" s="362">
        <v>0</v>
      </c>
      <c r="E64" s="79"/>
      <c r="F64" s="79"/>
      <c r="G64" s="347"/>
      <c r="H64" s="78">
        <f t="shared" si="44"/>
        <v>0</v>
      </c>
      <c r="I64" s="150"/>
      <c r="J64" s="283"/>
      <c r="K64" s="150"/>
      <c r="L64" s="78">
        <f t="shared" si="45"/>
        <v>18.766145630557379</v>
      </c>
      <c r="M64" s="151"/>
      <c r="N64" s="331"/>
      <c r="O64" s="331"/>
      <c r="P64" s="79"/>
      <c r="Q64" s="368">
        <v>3.0259999999999998</v>
      </c>
      <c r="R64" s="79"/>
      <c r="S64" s="368">
        <v>0</v>
      </c>
      <c r="T64" s="368">
        <v>6.179145630557378</v>
      </c>
      <c r="U64" s="368">
        <v>9.5609999999999999</v>
      </c>
      <c r="V64" s="382">
        <v>0</v>
      </c>
      <c r="W64" s="79"/>
      <c r="X64" s="79"/>
      <c r="Y64" s="331"/>
      <c r="Z64" s="150"/>
      <c r="AA64" s="375">
        <v>73.686900539300908</v>
      </c>
      <c r="AB64" s="79">
        <f t="shared" si="54"/>
        <v>20.81231191437055</v>
      </c>
      <c r="AC64" s="332"/>
      <c r="AD64" s="151"/>
      <c r="AE64" s="344">
        <v>1.7480301869379811</v>
      </c>
      <c r="AF64" s="344"/>
      <c r="AG64" s="344"/>
      <c r="AH64" s="344">
        <v>0.87248875439999996</v>
      </c>
      <c r="AI64" s="344"/>
      <c r="AJ64" s="344"/>
      <c r="AK64" s="344"/>
      <c r="AL64" s="344">
        <v>0.16649466165720572</v>
      </c>
      <c r="AM64" s="388">
        <v>18.025298311375362</v>
      </c>
      <c r="AN64" s="78"/>
      <c r="AO64" s="375">
        <v>103.13531725838307</v>
      </c>
      <c r="AP64" s="79"/>
      <c r="AQ64" s="336">
        <f t="shared" si="33"/>
        <v>216.40067534261192</v>
      </c>
    </row>
    <row r="65" spans="1:45" ht="12.75" customHeight="1">
      <c r="A65" s="168" t="s">
        <v>194</v>
      </c>
      <c r="B65" s="152"/>
      <c r="C65" s="74">
        <f>SUM(D65:G65)</f>
        <v>2.9995488721804506E-3</v>
      </c>
      <c r="D65" s="360">
        <f>SUM(D66:D69)</f>
        <v>2.9995488721804506E-3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107.40161950558908</v>
      </c>
      <c r="M65" s="76"/>
      <c r="N65" s="77"/>
      <c r="O65" s="77"/>
      <c r="P65" s="213"/>
      <c r="Q65" s="366">
        <v>37.937999999999995</v>
      </c>
      <c r="R65" s="213"/>
      <c r="S65" s="366">
        <v>0.2093031229578676</v>
      </c>
      <c r="T65" s="366">
        <v>20.03631638263121</v>
      </c>
      <c r="U65" s="366">
        <v>49.217999999999996</v>
      </c>
      <c r="V65" s="147">
        <f>SUM(V66:V69)</f>
        <v>0</v>
      </c>
      <c r="W65" s="213"/>
      <c r="X65" s="213"/>
      <c r="Y65" s="77"/>
      <c r="Z65" s="76"/>
      <c r="AA65" s="373">
        <v>158.80036438896801</v>
      </c>
      <c r="AB65" s="79">
        <f t="shared" si="54"/>
        <v>13.691926077511472</v>
      </c>
      <c r="AC65" s="80"/>
      <c r="AD65" s="76"/>
      <c r="AE65" s="76">
        <f>SUM(AE66:AE69)</f>
        <v>8.2540871455008791</v>
      </c>
      <c r="AF65" s="76"/>
      <c r="AG65" s="76"/>
      <c r="AH65" s="76">
        <v>5.4378389320105924</v>
      </c>
      <c r="AI65" s="76"/>
      <c r="AJ65" s="76"/>
      <c r="AK65" s="76"/>
      <c r="AL65" s="76"/>
      <c r="AM65" s="77"/>
      <c r="AN65" s="78"/>
      <c r="AO65" s="373">
        <v>303.83565742333388</v>
      </c>
      <c r="AP65" s="79"/>
      <c r="AQ65" s="340">
        <f t="shared" si="33"/>
        <v>583.73256694427459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363">
        <v>0</v>
      </c>
      <c r="E66" s="69"/>
      <c r="F66" s="69"/>
      <c r="G66" s="349"/>
      <c r="H66" s="66">
        <f t="shared" ref="H66:H69" si="59">SUM(I66:K66)</f>
        <v>0</v>
      </c>
      <c r="I66" s="318"/>
      <c r="J66" s="252"/>
      <c r="K66" s="219"/>
      <c r="L66" s="66">
        <f t="shared" ref="L66:L69" si="60">SUM(M66:Z66)</f>
        <v>5.7515913741698812</v>
      </c>
      <c r="M66" s="318"/>
      <c r="N66" s="69"/>
      <c r="O66" s="65"/>
      <c r="P66" s="69"/>
      <c r="Q66" s="369">
        <v>0.189</v>
      </c>
      <c r="R66" s="69"/>
      <c r="S66" s="369">
        <v>1.55154279435039E-4</v>
      </c>
      <c r="T66" s="369">
        <v>1.2764362198904466</v>
      </c>
      <c r="U66" s="369">
        <v>4.2859999999999996</v>
      </c>
      <c r="V66" s="383">
        <v>0</v>
      </c>
      <c r="W66" s="69"/>
      <c r="X66" s="69"/>
      <c r="Y66" s="65"/>
      <c r="Z66" s="64"/>
      <c r="AA66" s="376">
        <v>20.019367081347006</v>
      </c>
      <c r="AB66" s="67">
        <f t="shared" si="54"/>
        <v>5.4662740581212912</v>
      </c>
      <c r="AC66" s="68"/>
      <c r="AD66" s="64"/>
      <c r="AE66" s="64">
        <v>2.8435126110698972E-2</v>
      </c>
      <c r="AF66" s="64"/>
      <c r="AG66" s="64"/>
      <c r="AH66" s="64">
        <v>5.4378389320105924</v>
      </c>
      <c r="AI66" s="64"/>
      <c r="AJ66" s="64"/>
      <c r="AK66" s="64"/>
      <c r="AL66" s="64"/>
      <c r="AM66" s="65"/>
      <c r="AN66" s="66"/>
      <c r="AO66" s="376">
        <v>113.09499106297503</v>
      </c>
      <c r="AP66" s="67"/>
      <c r="AQ66" s="92">
        <f t="shared" si="33"/>
        <v>144.33222357661322</v>
      </c>
    </row>
    <row r="67" spans="1:45" ht="12.75" customHeight="1">
      <c r="A67" s="404" t="s">
        <v>186</v>
      </c>
      <c r="B67" s="405">
        <v>84</v>
      </c>
      <c r="C67" s="19">
        <f t="shared" si="58"/>
        <v>1.9996992481203005E-3</v>
      </c>
      <c r="D67" s="364">
        <v>1.9996992481203005E-3</v>
      </c>
      <c r="E67" s="212"/>
      <c r="F67" s="212"/>
      <c r="G67" s="350"/>
      <c r="H67" s="23">
        <f t="shared" si="59"/>
        <v>0</v>
      </c>
      <c r="I67" s="319"/>
      <c r="J67" s="249"/>
      <c r="K67" s="215"/>
      <c r="L67" s="23">
        <f t="shared" si="60"/>
        <v>35.958131949699592</v>
      </c>
      <c r="M67" s="319"/>
      <c r="N67" s="212"/>
      <c r="O67" s="22"/>
      <c r="P67" s="212"/>
      <c r="Q67" s="370">
        <v>6.9139999999999997</v>
      </c>
      <c r="R67" s="212"/>
      <c r="S67" s="370">
        <v>0.10566006429526155</v>
      </c>
      <c r="T67" s="370">
        <v>6.5314718854043319</v>
      </c>
      <c r="U67" s="370">
        <v>22.407</v>
      </c>
      <c r="V67" s="384">
        <v>0</v>
      </c>
      <c r="W67" s="212"/>
      <c r="X67" s="212"/>
      <c r="Y67" s="22"/>
      <c r="Z67" s="25"/>
      <c r="AA67" s="377">
        <v>56.843456260976808</v>
      </c>
      <c r="AB67" s="26">
        <f t="shared" si="54"/>
        <v>5.9216445373809794</v>
      </c>
      <c r="AC67" s="27"/>
      <c r="AD67" s="25"/>
      <c r="AE67" s="25">
        <v>5.9216445373809794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377">
        <v>96.564265218757924</v>
      </c>
      <c r="AP67" s="26"/>
      <c r="AQ67" s="29">
        <f t="shared" si="33"/>
        <v>195.28949766606343</v>
      </c>
    </row>
    <row r="68" spans="1:45" ht="12.75" customHeight="1">
      <c r="A68" s="398" t="s">
        <v>187</v>
      </c>
      <c r="B68" s="399">
        <v>85</v>
      </c>
      <c r="C68" s="19">
        <f t="shared" si="58"/>
        <v>9.9984962406015026E-4</v>
      </c>
      <c r="D68" s="364">
        <v>9.9984962406015026E-4</v>
      </c>
      <c r="E68" s="212"/>
      <c r="F68" s="212"/>
      <c r="G68" s="350"/>
      <c r="H68" s="23">
        <f t="shared" si="59"/>
        <v>0</v>
      </c>
      <c r="I68" s="319"/>
      <c r="J68" s="249"/>
      <c r="K68" s="215"/>
      <c r="L68" s="23">
        <f t="shared" si="60"/>
        <v>52.318805752282316</v>
      </c>
      <c r="M68" s="319"/>
      <c r="N68" s="212"/>
      <c r="O68" s="22"/>
      <c r="P68" s="212"/>
      <c r="Q68" s="370">
        <v>25.353000000000002</v>
      </c>
      <c r="R68" s="212"/>
      <c r="S68" s="370">
        <v>1.6291199340679092E-2</v>
      </c>
      <c r="T68" s="370">
        <v>9.4695145529416411</v>
      </c>
      <c r="U68" s="370">
        <v>17.48</v>
      </c>
      <c r="V68" s="384">
        <v>0</v>
      </c>
      <c r="W68" s="212"/>
      <c r="X68" s="212"/>
      <c r="Y68" s="22"/>
      <c r="Z68" s="25"/>
      <c r="AA68" s="377">
        <v>31.106583286624044</v>
      </c>
      <c r="AB68" s="26">
        <f t="shared" si="54"/>
        <v>1.3747549218506667</v>
      </c>
      <c r="AC68" s="27"/>
      <c r="AD68" s="25"/>
      <c r="AE68" s="25">
        <v>1.3747549218506667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377">
        <v>55.907052266135764</v>
      </c>
      <c r="AP68" s="26"/>
      <c r="AQ68" s="29">
        <f t="shared" si="33"/>
        <v>140.70819607651686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365">
        <v>0</v>
      </c>
      <c r="E69" s="213"/>
      <c r="F69" s="213"/>
      <c r="G69" s="348"/>
      <c r="H69" s="137">
        <f t="shared" si="59"/>
        <v>0</v>
      </c>
      <c r="I69" s="320"/>
      <c r="J69" s="255"/>
      <c r="K69" s="220"/>
      <c r="L69" s="137">
        <f t="shared" si="60"/>
        <v>13.373090429437282</v>
      </c>
      <c r="M69" s="320"/>
      <c r="N69" s="213"/>
      <c r="O69" s="77"/>
      <c r="P69" s="213"/>
      <c r="Q69" s="371">
        <v>5.4820000000000002</v>
      </c>
      <c r="R69" s="213"/>
      <c r="S69" s="371">
        <v>8.7196705042491926E-2</v>
      </c>
      <c r="T69" s="371">
        <v>2.75889372439479</v>
      </c>
      <c r="U69" s="371">
        <v>5.0449999999999999</v>
      </c>
      <c r="V69" s="385">
        <v>0</v>
      </c>
      <c r="W69" s="213"/>
      <c r="X69" s="213"/>
      <c r="Y69" s="77"/>
      <c r="Z69" s="76"/>
      <c r="AA69" s="378">
        <v>50.830957760020134</v>
      </c>
      <c r="AB69" s="139">
        <f t="shared" si="54"/>
        <v>0.92925256015853452</v>
      </c>
      <c r="AC69" s="140"/>
      <c r="AD69" s="135"/>
      <c r="AE69" s="135">
        <v>0.92925256015853452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378">
        <v>38.26934887546517</v>
      </c>
      <c r="AP69" s="139"/>
      <c r="AQ69" s="141">
        <f t="shared" si="33"/>
        <v>103.40264962508111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181.53351186107733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372">
        <v>181.53351186107733</v>
      </c>
      <c r="V70" s="64"/>
      <c r="W70" s="155"/>
      <c r="X70" s="155"/>
      <c r="Y70" s="155"/>
      <c r="Z70" s="154"/>
      <c r="AA70" s="99">
        <v>0</v>
      </c>
      <c r="AB70" s="100">
        <f t="shared" si="54"/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47.242402685254291</v>
      </c>
      <c r="AP70" s="100"/>
      <c r="AQ70" s="91">
        <f t="shared" si="33"/>
        <v>228.77591454633162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23.527909786636457</v>
      </c>
      <c r="M71" s="76"/>
      <c r="N71" s="76"/>
      <c r="O71" s="76"/>
      <c r="P71" s="76"/>
      <c r="Q71" s="76"/>
      <c r="R71" s="76"/>
      <c r="S71" s="76"/>
      <c r="T71" s="76"/>
      <c r="U71" s="151">
        <v>23.527909786636457</v>
      </c>
      <c r="V71" s="76"/>
      <c r="W71" s="77"/>
      <c r="X71" s="77"/>
      <c r="Y71" s="77"/>
      <c r="Z71" s="76"/>
      <c r="AA71" s="78"/>
      <c r="AB71" s="79">
        <f t="shared" si="54"/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33"/>
        <v>23.527909786636457</v>
      </c>
      <c r="AR71" s="2"/>
    </row>
    <row r="72" spans="1:45" ht="12.75" customHeight="1" thickBot="1">
      <c r="A72" s="42" t="s">
        <v>42</v>
      </c>
      <c r="B72" s="43"/>
      <c r="C72" s="44">
        <f t="shared" ref="C72:AP72" si="61">C26-C27-C29</f>
        <v>-9.0581252661179974</v>
      </c>
      <c r="D72" s="108">
        <f t="shared" si="61"/>
        <v>-6.9354743211960681</v>
      </c>
      <c r="E72" s="46">
        <f t="shared" si="61"/>
        <v>-2.6469882778086173</v>
      </c>
      <c r="F72" s="109">
        <f t="shared" si="61"/>
        <v>0</v>
      </c>
      <c r="G72" s="109">
        <f t="shared" si="61"/>
        <v>0.52433733288671824</v>
      </c>
      <c r="H72" s="47">
        <f t="shared" si="61"/>
        <v>8.0942833818653526E-4</v>
      </c>
      <c r="I72" s="108">
        <f t="shared" si="61"/>
        <v>2.0251833818818454E-4</v>
      </c>
      <c r="J72" s="259">
        <f t="shared" si="61"/>
        <v>0</v>
      </c>
      <c r="K72" s="46">
        <f t="shared" si="61"/>
        <v>6.0691000000190343E-4</v>
      </c>
      <c r="L72" s="47">
        <f t="shared" si="61"/>
        <v>-39.357743972731441</v>
      </c>
      <c r="M72" s="46">
        <f t="shared" si="61"/>
        <v>0</v>
      </c>
      <c r="N72" s="46">
        <f t="shared" ref="N72" si="62">N26-N27-N29</f>
        <v>-0.98346137776849218</v>
      </c>
      <c r="O72" s="46">
        <f t="shared" si="61"/>
        <v>-2.9586845597954721</v>
      </c>
      <c r="P72" s="46">
        <f t="shared" si="61"/>
        <v>-32.910137912638788</v>
      </c>
      <c r="Q72" s="46">
        <f t="shared" si="61"/>
        <v>-2.4140136383999788</v>
      </c>
      <c r="R72" s="46">
        <f t="shared" si="61"/>
        <v>4.252123226879803</v>
      </c>
      <c r="S72" s="46">
        <f t="shared" si="61"/>
        <v>4.7268400735335483</v>
      </c>
      <c r="T72" s="46">
        <f t="shared" si="61"/>
        <v>6.1164319481637222</v>
      </c>
      <c r="U72" s="46">
        <f t="shared" si="61"/>
        <v>-15.662102196445176</v>
      </c>
      <c r="V72" s="46">
        <f t="shared" si="61"/>
        <v>0.47626936567021971</v>
      </c>
      <c r="W72" s="109">
        <f t="shared" si="61"/>
        <v>-1.0089019337033989E-3</v>
      </c>
      <c r="X72" s="109">
        <f t="shared" si="61"/>
        <v>0</v>
      </c>
      <c r="Y72" s="109">
        <f t="shared" si="61"/>
        <v>0</v>
      </c>
      <c r="Z72" s="46">
        <f t="shared" si="61"/>
        <v>0</v>
      </c>
      <c r="AA72" s="47">
        <f t="shared" si="61"/>
        <v>-32.866921298701754</v>
      </c>
      <c r="AB72" s="45">
        <f t="shared" si="61"/>
        <v>1.0758150628419685</v>
      </c>
      <c r="AC72" s="110">
        <f t="shared" si="61"/>
        <v>0</v>
      </c>
      <c r="AD72" s="46">
        <f t="shared" si="61"/>
        <v>0</v>
      </c>
      <c r="AE72" s="46">
        <f t="shared" si="61"/>
        <v>0.75008293172203366</v>
      </c>
      <c r="AF72" s="46">
        <f t="shared" ref="AF72" si="63">AF26-AF27-AF29</f>
        <v>0</v>
      </c>
      <c r="AG72" s="46">
        <f t="shared" si="61"/>
        <v>0</v>
      </c>
      <c r="AH72" s="46">
        <f t="shared" si="61"/>
        <v>0</v>
      </c>
      <c r="AI72" s="46">
        <f t="shared" si="61"/>
        <v>-0.3971320798079887</v>
      </c>
      <c r="AJ72" s="46">
        <f t="shared" ref="AJ72" si="64">AJ26-AJ27-AJ29</f>
        <v>0.72286421092800524</v>
      </c>
      <c r="AK72" s="108">
        <f t="shared" si="61"/>
        <v>0</v>
      </c>
      <c r="AL72" s="109">
        <f t="shared" ref="AL72" si="65">AL26-AL27-AL29</f>
        <v>0</v>
      </c>
      <c r="AM72" s="46">
        <f t="shared" si="61"/>
        <v>0</v>
      </c>
      <c r="AN72" s="47">
        <f t="shared" si="61"/>
        <v>0</v>
      </c>
      <c r="AO72" s="47">
        <f t="shared" si="61"/>
        <v>-32.488249153700053</v>
      </c>
      <c r="AP72" s="45">
        <f t="shared" si="61"/>
        <v>0</v>
      </c>
      <c r="AQ72" s="48">
        <f t="shared" si="33"/>
        <v>-112.69441520007109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246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202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352" t="s">
        <v>204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203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6"/>
  <dimension ref="A1:AS80"/>
  <sheetViews>
    <sheetView zoomScale="80" zoomScaleNormal="80" zoomScaleSheetLayoutView="70" workbookViewId="0">
      <pane xSplit="2" ySplit="1" topLeftCell="C58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6" width="7" style="157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169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35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815.92434898628403</v>
      </c>
      <c r="I2" s="10">
        <v>688.22034898628408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2751.9191872187112</v>
      </c>
      <c r="AB2" s="13">
        <f>SUM(AC2:AM2)</f>
        <v>1328.0387665667542</v>
      </c>
      <c r="AC2" s="14">
        <v>59.691708987970003</v>
      </c>
      <c r="AD2" s="11">
        <v>743.01992281532614</v>
      </c>
      <c r="AE2" s="11">
        <v>248.90740671345702</v>
      </c>
      <c r="AF2" s="11">
        <v>139.99992739520798</v>
      </c>
      <c r="AG2" s="11">
        <v>33.531818868055431</v>
      </c>
      <c r="AH2" s="11">
        <v>16.813132576534866</v>
      </c>
      <c r="AI2" s="11">
        <v>31.064467987392003</v>
      </c>
      <c r="AJ2" s="11">
        <v>2.6691993220799999</v>
      </c>
      <c r="AK2" s="10">
        <v>1.5929892322008261</v>
      </c>
      <c r="AL2" s="10">
        <v>13.54608560366562</v>
      </c>
      <c r="AM2" s="8">
        <v>37.202107064864585</v>
      </c>
      <c r="AN2" s="15">
        <v>145.43710297949829</v>
      </c>
      <c r="AO2" s="15"/>
      <c r="AP2" s="13"/>
      <c r="AQ2" s="16">
        <f>C2+H2+L2+AA2+AB2+AN2+AO2+AP2</f>
        <v>5041.3194057512474</v>
      </c>
      <c r="AS2" s="294"/>
    </row>
    <row r="3" spans="1:45" ht="12.75" customHeight="1">
      <c r="A3" s="17" t="s">
        <v>1</v>
      </c>
      <c r="B3" s="18"/>
      <c r="C3" s="19">
        <f>SUM(D3:G3)</f>
        <v>903.49466255082825</v>
      </c>
      <c r="D3" s="20">
        <v>829.57460107090037</v>
      </c>
      <c r="E3" s="169">
        <v>61.722867734674637</v>
      </c>
      <c r="F3" s="22"/>
      <c r="G3" s="22">
        <v>12.197193745253209</v>
      </c>
      <c r="H3" s="23">
        <f>SUM(I3:K3)</f>
        <v>0</v>
      </c>
      <c r="I3" s="24"/>
      <c r="J3" s="249"/>
      <c r="K3" s="25"/>
      <c r="L3" s="23">
        <f>SUM(M3:Z3)</f>
        <v>9137.0235074800275</v>
      </c>
      <c r="M3" s="24">
        <v>3053.4742963851995</v>
      </c>
      <c r="N3" s="24">
        <v>16.633377499200002</v>
      </c>
      <c r="O3" s="25">
        <v>0</v>
      </c>
      <c r="P3" s="25">
        <v>564.2364083333332</v>
      </c>
      <c r="Q3" s="25">
        <v>369.14638715136005</v>
      </c>
      <c r="R3" s="25">
        <v>1542.2444022448799</v>
      </c>
      <c r="S3" s="25">
        <v>81.293656201412418</v>
      </c>
      <c r="T3" s="25">
        <v>157.5463640726893</v>
      </c>
      <c r="U3" s="25">
        <v>2932.6955801163149</v>
      </c>
      <c r="V3" s="25">
        <v>166.37647928144222</v>
      </c>
      <c r="W3" s="22">
        <v>7.5616539426795564</v>
      </c>
      <c r="X3" s="22">
        <v>200.83222211696253</v>
      </c>
      <c r="Y3" s="22">
        <v>1.2281470084248403</v>
      </c>
      <c r="Z3" s="25">
        <v>43.754533126130625</v>
      </c>
      <c r="AA3" s="23">
        <v>1728.338063506957</v>
      </c>
      <c r="AB3" s="26">
        <f>SUM(AC3:AM3)</f>
        <v>153.41548873811828</v>
      </c>
      <c r="AC3" s="27"/>
      <c r="AD3" s="25"/>
      <c r="AE3" s="25">
        <v>25.457117750195103</v>
      </c>
      <c r="AF3" s="25"/>
      <c r="AG3" s="25"/>
      <c r="AH3" s="25"/>
      <c r="AI3" s="25">
        <v>105.12134052377918</v>
      </c>
      <c r="AJ3" s="25">
        <v>22.837030464144</v>
      </c>
      <c r="AK3" s="24"/>
      <c r="AL3" s="24"/>
      <c r="AM3" s="22"/>
      <c r="AN3" s="28"/>
      <c r="AO3" s="28">
        <v>139.45061680000001</v>
      </c>
      <c r="AP3" s="26"/>
      <c r="AQ3" s="29">
        <f t="shared" ref="AQ3:AQ20" si="0">C3+H3+L3+AA3+AB3+AN3+AO3+AP3</f>
        <v>12061.722339075934</v>
      </c>
      <c r="AS3" s="294"/>
    </row>
    <row r="4" spans="1:45" ht="12.75" customHeight="1">
      <c r="A4" s="17" t="s">
        <v>2</v>
      </c>
      <c r="B4" s="18"/>
      <c r="C4" s="19">
        <f>SUM(D4:G4)</f>
        <v>15.186580890895996</v>
      </c>
      <c r="D4" s="20">
        <v>0</v>
      </c>
      <c r="E4" s="21">
        <v>14.097722161999997</v>
      </c>
      <c r="F4" s="22"/>
      <c r="G4" s="22">
        <v>1.0888587288959999</v>
      </c>
      <c r="H4" s="23">
        <f>SUM(I4:K4)</f>
        <v>7.0330680000000001</v>
      </c>
      <c r="I4" s="24"/>
      <c r="J4" s="249"/>
      <c r="K4" s="25">
        <v>7.0330680000000001</v>
      </c>
      <c r="L4" s="23">
        <f>SUM(M4:Z4)</f>
        <v>1717.0624747879344</v>
      </c>
      <c r="M4" s="24">
        <v>0</v>
      </c>
      <c r="N4" s="24">
        <v>0</v>
      </c>
      <c r="O4" s="25"/>
      <c r="P4" s="25">
        <v>364.52221864444448</v>
      </c>
      <c r="Q4" s="25">
        <v>21.672508399360005</v>
      </c>
      <c r="R4" s="25">
        <v>156.29379915984001</v>
      </c>
      <c r="S4" s="25">
        <v>986.60611760112999</v>
      </c>
      <c r="T4" s="25">
        <v>35.289733288720633</v>
      </c>
      <c r="U4" s="25">
        <v>102.14625414775992</v>
      </c>
      <c r="V4" s="25">
        <v>2.9088437938490893E-3</v>
      </c>
      <c r="W4" s="22">
        <v>36.297317128453038</v>
      </c>
      <c r="X4" s="22">
        <v>5.4694689952000006</v>
      </c>
      <c r="Y4" s="22">
        <v>1.8500297569930473E-2</v>
      </c>
      <c r="Z4" s="25">
        <v>8.7436482816626366</v>
      </c>
      <c r="AA4" s="23">
        <v>0</v>
      </c>
      <c r="AB4" s="26">
        <f>SUM(AC4:AM4)</f>
        <v>9.4476585178560004</v>
      </c>
      <c r="AC4" s="27"/>
      <c r="AD4" s="25"/>
      <c r="AE4" s="25">
        <v>0.41264639999999991</v>
      </c>
      <c r="AF4" s="25"/>
      <c r="AG4" s="25"/>
      <c r="AH4" s="25"/>
      <c r="AI4" s="25">
        <v>9.0350121178560006</v>
      </c>
      <c r="AJ4" s="25">
        <v>0</v>
      </c>
      <c r="AK4" s="24"/>
      <c r="AL4" s="24"/>
      <c r="AM4" s="22"/>
      <c r="AN4" s="28"/>
      <c r="AO4" s="28">
        <v>141.83539077999998</v>
      </c>
      <c r="AP4" s="26"/>
      <c r="AQ4" s="29">
        <f t="shared" si="0"/>
        <v>1890.5651729766864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172.71258946798309</v>
      </c>
      <c r="M5" s="24"/>
      <c r="N5" s="24"/>
      <c r="O5" s="25"/>
      <c r="P5" s="25"/>
      <c r="Q5" s="25"/>
      <c r="R5" s="25"/>
      <c r="S5" s="25">
        <v>15.730078096892656</v>
      </c>
      <c r="T5" s="25"/>
      <c r="U5" s="25">
        <v>156.98251137109042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172.71258946798309</v>
      </c>
      <c r="AS5" s="294"/>
    </row>
    <row r="6" spans="1:45" ht="12.75" customHeight="1" thickBot="1">
      <c r="A6" s="30" t="s">
        <v>4</v>
      </c>
      <c r="B6" s="31"/>
      <c r="C6" s="19">
        <f>SUM(D6:G6)</f>
        <v>-100.97274298371129</v>
      </c>
      <c r="D6" s="32">
        <v>-101.58628232666096</v>
      </c>
      <c r="E6" s="22">
        <v>-0.80797667272355533</v>
      </c>
      <c r="F6" s="33"/>
      <c r="G6" s="33">
        <v>1.4215160156732278</v>
      </c>
      <c r="H6" s="34">
        <f>SUM(I6:K6)</f>
        <v>-122.93905189963694</v>
      </c>
      <c r="I6" s="35">
        <v>-136.53826589963694</v>
      </c>
      <c r="J6" s="300">
        <v>0</v>
      </c>
      <c r="K6" s="35">
        <v>13.599214000000003</v>
      </c>
      <c r="L6" s="34">
        <f>SUM(M6:Z6)</f>
        <v>137.25717980152902</v>
      </c>
      <c r="M6" s="24">
        <v>38.730964773999993</v>
      </c>
      <c r="N6" s="24">
        <v>-8.8751519999999999</v>
      </c>
      <c r="O6" s="25"/>
      <c r="P6" s="25">
        <v>-9.6980083333333713</v>
      </c>
      <c r="Q6" s="25">
        <v>-1.1994301446400024</v>
      </c>
      <c r="R6" s="25">
        <v>82.12024884504001</v>
      </c>
      <c r="S6" s="25">
        <v>23.637599999999999</v>
      </c>
      <c r="T6" s="25">
        <v>1.4659197380156652</v>
      </c>
      <c r="U6" s="25">
        <v>8.3874136006762399</v>
      </c>
      <c r="V6" s="25">
        <v>3.2040911090632966</v>
      </c>
      <c r="W6" s="33">
        <v>-0.51646778729281662</v>
      </c>
      <c r="X6" s="33">
        <v>0</v>
      </c>
      <c r="Y6" s="33">
        <v>0</v>
      </c>
      <c r="Z6" s="35">
        <v>0</v>
      </c>
      <c r="AA6" s="34">
        <v>0</v>
      </c>
      <c r="AB6" s="37">
        <f>SUM(AC6:AM6)</f>
        <v>4.3100759253751439</v>
      </c>
      <c r="AC6" s="38"/>
      <c r="AD6" s="36"/>
      <c r="AE6" s="36">
        <v>0.11704876561514327</v>
      </c>
      <c r="AF6" s="36"/>
      <c r="AG6" s="36"/>
      <c r="AH6" s="36"/>
      <c r="AI6" s="36">
        <v>1.7828522013120007</v>
      </c>
      <c r="AJ6" s="36">
        <v>2.4101749584479997</v>
      </c>
      <c r="AK6" s="35"/>
      <c r="AL6" s="35"/>
      <c r="AM6" s="33"/>
      <c r="AN6" s="40"/>
      <c r="AO6" s="40"/>
      <c r="AP6" s="37"/>
      <c r="AQ6" s="41">
        <f t="shared" si="0"/>
        <v>-82.344539156444057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787.33533867622089</v>
      </c>
      <c r="D7" s="57">
        <f t="shared" si="1"/>
        <v>727.98831874423945</v>
      </c>
      <c r="E7" s="54">
        <f t="shared" si="1"/>
        <v>46.817168899951085</v>
      </c>
      <c r="F7" s="54">
        <f t="shared" si="1"/>
        <v>0</v>
      </c>
      <c r="G7" s="54">
        <f t="shared" si="1"/>
        <v>12.529851032030438</v>
      </c>
      <c r="H7" s="56">
        <f t="shared" si="1"/>
        <v>685.95222908664709</v>
      </c>
      <c r="I7" s="57">
        <f t="shared" si="1"/>
        <v>551.68208308664714</v>
      </c>
      <c r="J7" s="250">
        <f t="shared" si="1"/>
        <v>127.70399999999999</v>
      </c>
      <c r="K7" s="54">
        <f t="shared" si="1"/>
        <v>6.5661460000000034</v>
      </c>
      <c r="L7" s="56">
        <f t="shared" si="1"/>
        <v>7384.5056230256387</v>
      </c>
      <c r="M7" s="57">
        <f t="shared" si="1"/>
        <v>3092.2052611591994</v>
      </c>
      <c r="N7" s="57">
        <f t="shared" ref="N7" si="2">N2+N3-N4-N5+N6</f>
        <v>7.7582254992000017</v>
      </c>
      <c r="O7" s="54">
        <f t="shared" si="1"/>
        <v>0</v>
      </c>
      <c r="P7" s="54">
        <f t="shared" si="1"/>
        <v>190.01618135555535</v>
      </c>
      <c r="Q7" s="54">
        <f t="shared" si="1"/>
        <v>346.27444860736</v>
      </c>
      <c r="R7" s="54">
        <f t="shared" si="1"/>
        <v>1468.0708519300797</v>
      </c>
      <c r="S7" s="54">
        <f t="shared" si="1"/>
        <v>-897.40493949661015</v>
      </c>
      <c r="T7" s="54">
        <f t="shared" si="1"/>
        <v>123.72255052198433</v>
      </c>
      <c r="U7" s="54">
        <f t="shared" si="1"/>
        <v>2681.9542281981408</v>
      </c>
      <c r="V7" s="54">
        <f t="shared" si="1"/>
        <v>169.57766154671165</v>
      </c>
      <c r="W7" s="54">
        <f t="shared" si="1"/>
        <v>-29.252130973066301</v>
      </c>
      <c r="X7" s="54">
        <f t="shared" si="1"/>
        <v>195.36275312176252</v>
      </c>
      <c r="Y7" s="54">
        <f t="shared" si="1"/>
        <v>1.2096467108549098</v>
      </c>
      <c r="Z7" s="54">
        <f t="shared" si="1"/>
        <v>35.010884844467988</v>
      </c>
      <c r="AA7" s="56">
        <f t="shared" si="1"/>
        <v>4480.2572507256682</v>
      </c>
      <c r="AB7" s="56">
        <f t="shared" si="1"/>
        <v>1476.3166727123914</v>
      </c>
      <c r="AC7" s="57">
        <f t="shared" si="1"/>
        <v>59.691708987970003</v>
      </c>
      <c r="AD7" s="54">
        <f t="shared" si="1"/>
        <v>743.01992281532614</v>
      </c>
      <c r="AE7" s="54">
        <f t="shared" si="1"/>
        <v>274.06892682926724</v>
      </c>
      <c r="AF7" s="54">
        <f t="shared" ref="AF7" si="3">AF2+AF3-AF4-AF5+AF6</f>
        <v>139.99992739520798</v>
      </c>
      <c r="AG7" s="54">
        <f t="shared" si="1"/>
        <v>33.531818868055431</v>
      </c>
      <c r="AH7" s="54">
        <f t="shared" si="1"/>
        <v>16.813132576534866</v>
      </c>
      <c r="AI7" s="54">
        <f t="shared" si="1"/>
        <v>128.93364859462719</v>
      </c>
      <c r="AJ7" s="54">
        <f t="shared" ref="AJ7" si="4">AJ2+AJ3-AJ4-AJ5+AJ6</f>
        <v>27.916404744672001</v>
      </c>
      <c r="AK7" s="53">
        <f t="shared" si="1"/>
        <v>1.5929892322008261</v>
      </c>
      <c r="AL7" s="53">
        <f t="shared" ref="AL7" si="5">AL2+AL3-AL4-AL5+AL6</f>
        <v>13.54608560366562</v>
      </c>
      <c r="AM7" s="57">
        <f t="shared" si="1"/>
        <v>37.202107064864585</v>
      </c>
      <c r="AN7" s="56">
        <f t="shared" si="1"/>
        <v>145.43710297949829</v>
      </c>
      <c r="AO7" s="56">
        <f t="shared" si="1"/>
        <v>-2.3847739799999772</v>
      </c>
      <c r="AP7" s="182">
        <f t="shared" si="1"/>
        <v>0</v>
      </c>
      <c r="AQ7" s="111">
        <f t="shared" si="0"/>
        <v>14957.419443226065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787.33533867622089</v>
      </c>
      <c r="D8" s="185">
        <f t="shared" si="6"/>
        <v>727.98831874423945</v>
      </c>
      <c r="E8" s="188">
        <f t="shared" si="6"/>
        <v>46.817168899951085</v>
      </c>
      <c r="F8" s="189">
        <f t="shared" si="6"/>
        <v>0</v>
      </c>
      <c r="G8" s="189">
        <f t="shared" si="6"/>
        <v>12.529851032030438</v>
      </c>
      <c r="H8" s="190">
        <f t="shared" si="6"/>
        <v>685.95222908664709</v>
      </c>
      <c r="I8" s="185">
        <f t="shared" si="6"/>
        <v>551.68208308664714</v>
      </c>
      <c r="J8" s="301">
        <f t="shared" si="6"/>
        <v>127.70399999999999</v>
      </c>
      <c r="K8" s="188">
        <f t="shared" si="6"/>
        <v>6.5661460000000034</v>
      </c>
      <c r="L8" s="190">
        <f t="shared" si="6"/>
        <v>7152.9223383485532</v>
      </c>
      <c r="M8" s="185">
        <f t="shared" si="6"/>
        <v>3092.2052611591994</v>
      </c>
      <c r="N8" s="185">
        <f t="shared" si="6"/>
        <v>7.7582254992000017</v>
      </c>
      <c r="O8" s="188">
        <f t="shared" si="6"/>
        <v>0</v>
      </c>
      <c r="P8" s="188">
        <f t="shared" si="6"/>
        <v>190.01618135555535</v>
      </c>
      <c r="Q8" s="188">
        <f t="shared" si="6"/>
        <v>346.27444860736</v>
      </c>
      <c r="R8" s="188">
        <f t="shared" si="6"/>
        <v>1468.0708519300797</v>
      </c>
      <c r="S8" s="188">
        <f t="shared" si="6"/>
        <v>-897.40493949661015</v>
      </c>
      <c r="T8" s="188">
        <f t="shared" si="6"/>
        <v>123.72255052198433</v>
      </c>
      <c r="U8" s="188">
        <f t="shared" si="6"/>
        <v>2681.9542281981408</v>
      </c>
      <c r="V8" s="188">
        <f t="shared" si="6"/>
        <v>169.57766154671165</v>
      </c>
      <c r="W8" s="189">
        <f t="shared" si="6"/>
        <v>-29.252130973066301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4480.2572507256682</v>
      </c>
      <c r="AB8" s="196">
        <f t="shared" si="6"/>
        <v>1476.3166727123914</v>
      </c>
      <c r="AC8" s="185">
        <f t="shared" si="6"/>
        <v>59.691708987970003</v>
      </c>
      <c r="AD8" s="188">
        <f t="shared" si="6"/>
        <v>743.01992281532614</v>
      </c>
      <c r="AE8" s="188">
        <f t="shared" si="6"/>
        <v>274.06892682926724</v>
      </c>
      <c r="AF8" s="188">
        <f t="shared" si="6"/>
        <v>139.99992739520798</v>
      </c>
      <c r="AG8" s="188">
        <f t="shared" si="6"/>
        <v>33.531818868055431</v>
      </c>
      <c r="AH8" s="188">
        <f t="shared" si="6"/>
        <v>16.813132576534866</v>
      </c>
      <c r="AI8" s="188">
        <f t="shared" si="6"/>
        <v>128.93364859462719</v>
      </c>
      <c r="AJ8" s="188">
        <f t="shared" ref="AJ8" si="7">AJ7-AJ27</f>
        <v>27.916404744672001</v>
      </c>
      <c r="AK8" s="210">
        <f t="shared" si="6"/>
        <v>1.5929892322008261</v>
      </c>
      <c r="AL8" s="210">
        <f t="shared" si="6"/>
        <v>13.54608560366562</v>
      </c>
      <c r="AM8" s="185">
        <f t="shared" si="6"/>
        <v>37.202107064864585</v>
      </c>
      <c r="AN8" s="190">
        <f t="shared" si="6"/>
        <v>145.43710297949829</v>
      </c>
      <c r="AO8" s="190">
        <f t="shared" si="6"/>
        <v>-2.3847739799999772</v>
      </c>
      <c r="AP8" s="185">
        <f t="shared" si="6"/>
        <v>0</v>
      </c>
      <c r="AQ8" s="186">
        <f t="shared" si="0"/>
        <v>14725.836158548978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8">SUM(C10:C14)</f>
        <v>489.13419536754503</v>
      </c>
      <c r="D9" s="53">
        <f t="shared" si="8"/>
        <v>489.13419536754503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541.02658367795425</v>
      </c>
      <c r="I9" s="53">
        <f t="shared" si="8"/>
        <v>541.02658367795425</v>
      </c>
      <c r="J9" s="250">
        <f t="shared" si="8"/>
        <v>0</v>
      </c>
      <c r="K9" s="54">
        <f t="shared" si="8"/>
        <v>0</v>
      </c>
      <c r="L9" s="56">
        <f t="shared" si="8"/>
        <v>3173.2315718810664</v>
      </c>
      <c r="M9" s="54">
        <f t="shared" si="8"/>
        <v>3092.2052611591994</v>
      </c>
      <c r="N9" s="54">
        <f t="shared" ref="N9" si="9">SUM(N10:N14)</f>
        <v>46.296526594448423</v>
      </c>
      <c r="O9" s="54">
        <f t="shared" si="8"/>
        <v>0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25.868327226603597</v>
      </c>
      <c r="T9" s="54">
        <f t="shared" si="8"/>
        <v>0.63499472294399995</v>
      </c>
      <c r="U9" s="54">
        <f t="shared" si="8"/>
        <v>8.2264621778709284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2506.2151292433487</v>
      </c>
      <c r="AB9" s="57">
        <f t="shared" si="8"/>
        <v>215.90352917717644</v>
      </c>
      <c r="AC9" s="58">
        <f t="shared" si="8"/>
        <v>0</v>
      </c>
      <c r="AD9" s="54">
        <f t="shared" si="8"/>
        <v>0</v>
      </c>
      <c r="AE9" s="54">
        <f t="shared" si="8"/>
        <v>76.028615684916531</v>
      </c>
      <c r="AF9" s="54">
        <f t="shared" ref="AF9" si="10">SUM(AF10:AF14)</f>
        <v>99.30702317107577</v>
      </c>
      <c r="AG9" s="54">
        <f t="shared" si="8"/>
        <v>33.531818868055431</v>
      </c>
      <c r="AH9" s="54">
        <f t="shared" si="8"/>
        <v>7.0360714531287174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90.714163374524205</v>
      </c>
      <c r="AO9" s="56">
        <f t="shared" si="8"/>
        <v>54.38453208</v>
      </c>
      <c r="AP9" s="57">
        <f t="shared" si="8"/>
        <v>0</v>
      </c>
      <c r="AQ9" s="59">
        <f t="shared" si="0"/>
        <v>7070.6097048016145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489.13419536754503</v>
      </c>
      <c r="D10" s="63">
        <v>489.13419536754503</v>
      </c>
      <c r="E10" s="64"/>
      <c r="F10" s="65"/>
      <c r="G10" s="65"/>
      <c r="H10" s="66">
        <f>SUM(I10:K10)</f>
        <v>467.10845991760607</v>
      </c>
      <c r="I10" s="63">
        <v>467.10845991760607</v>
      </c>
      <c r="J10" s="252">
        <v>0</v>
      </c>
      <c r="K10" s="64"/>
      <c r="L10" s="66">
        <f>SUM(M10:Z10)</f>
        <v>34.094789404474525</v>
      </c>
      <c r="M10" s="64"/>
      <c r="N10" s="64"/>
      <c r="O10" s="64"/>
      <c r="P10" s="64"/>
      <c r="Q10" s="64"/>
      <c r="R10" s="64"/>
      <c r="S10" s="64">
        <v>25.868327226603597</v>
      </c>
      <c r="T10" s="64"/>
      <c r="U10" s="64">
        <v>8.2264621778709284</v>
      </c>
      <c r="V10" s="64"/>
      <c r="W10" s="65"/>
      <c r="X10" s="65"/>
      <c r="Y10" s="65"/>
      <c r="Z10" s="64"/>
      <c r="AA10" s="66">
        <v>2187.6033883210698</v>
      </c>
      <c r="AB10" s="67">
        <f>SUM(AC10:AM10)</f>
        <v>205.30590173319058</v>
      </c>
      <c r="AC10" s="68"/>
      <c r="AD10" s="64"/>
      <c r="AE10" s="64">
        <v>72.467059694059387</v>
      </c>
      <c r="AF10" s="64">
        <v>99.30702317107577</v>
      </c>
      <c r="AG10" s="64">
        <v>33.531818868055431</v>
      </c>
      <c r="AH10" s="64"/>
      <c r="AI10" s="64"/>
      <c r="AJ10" s="64"/>
      <c r="AK10" s="63"/>
      <c r="AL10" s="63"/>
      <c r="AM10" s="65"/>
      <c r="AN10" s="70">
        <v>90.714163374524205</v>
      </c>
      <c r="AO10" s="66"/>
      <c r="AP10" s="67"/>
      <c r="AQ10" s="71">
        <f t="shared" si="0"/>
        <v>3473.9608981184101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5.8425469182429177</v>
      </c>
      <c r="I11" s="24">
        <v>5.8425469182429177</v>
      </c>
      <c r="J11" s="249"/>
      <c r="K11" s="25"/>
      <c r="L11" s="23">
        <f>SUM(M11:Z11)</f>
        <v>0.63499472294399995</v>
      </c>
      <c r="M11" s="25"/>
      <c r="N11" s="127"/>
      <c r="O11" s="127">
        <v>0</v>
      </c>
      <c r="P11" s="25"/>
      <c r="Q11" s="25"/>
      <c r="R11" s="25"/>
      <c r="S11" s="25">
        <v>0</v>
      </c>
      <c r="T11" s="25">
        <v>0.63499472294399995</v>
      </c>
      <c r="U11" s="25">
        <v>0</v>
      </c>
      <c r="V11" s="25"/>
      <c r="W11" s="22"/>
      <c r="X11" s="22"/>
      <c r="Y11" s="22"/>
      <c r="Z11" s="25"/>
      <c r="AA11" s="23">
        <v>277.8771560146846</v>
      </c>
      <c r="AB11" s="26">
        <f>SUM(AC11:AM11)</f>
        <v>10.597627443985861</v>
      </c>
      <c r="AC11" s="27"/>
      <c r="AD11" s="25"/>
      <c r="AE11" s="25">
        <v>3.5615559908571428</v>
      </c>
      <c r="AF11" s="25"/>
      <c r="AG11" s="25"/>
      <c r="AH11" s="25">
        <v>7.0360714531287174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294.95232509985738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42.942060079999997</v>
      </c>
      <c r="AP12" s="26"/>
      <c r="AQ12" s="29">
        <f t="shared" si="0"/>
        <v>42.942060079999997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68.075576842105264</v>
      </c>
      <c r="I13" s="24">
        <v>68.075576842105264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68.075576842105264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3138.5017877536479</v>
      </c>
      <c r="M14" s="76">
        <v>3092.2052611591994</v>
      </c>
      <c r="N14" s="76">
        <v>46.296526594448423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40.734584907594211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11.442471999999999</v>
      </c>
      <c r="AP14" s="79"/>
      <c r="AQ14" s="82">
        <f t="shared" si="0"/>
        <v>3190.6788446612422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64.671797999999995</v>
      </c>
      <c r="I15" s="85">
        <f t="shared" si="13"/>
        <v>0</v>
      </c>
      <c r="J15" s="302">
        <f t="shared" si="13"/>
        <v>0</v>
      </c>
      <c r="K15" s="86">
        <f t="shared" si="13"/>
        <v>64.671797999999995</v>
      </c>
      <c r="L15" s="88">
        <f t="shared" si="13"/>
        <v>3166.7858692089685</v>
      </c>
      <c r="M15" s="86">
        <f t="shared" si="13"/>
        <v>0</v>
      </c>
      <c r="N15" s="86">
        <f t="shared" si="13"/>
        <v>0</v>
      </c>
      <c r="O15" s="86">
        <f t="shared" si="13"/>
        <v>90.017983923640699</v>
      </c>
      <c r="P15" s="86">
        <f t="shared" si="13"/>
        <v>640.53679657777786</v>
      </c>
      <c r="Q15" s="86">
        <f t="shared" si="13"/>
        <v>226.77459106847999</v>
      </c>
      <c r="R15" s="86">
        <f t="shared" si="13"/>
        <v>0</v>
      </c>
      <c r="S15" s="86">
        <f t="shared" si="13"/>
        <v>960.95017928079096</v>
      </c>
      <c r="T15" s="86">
        <f t="shared" si="13"/>
        <v>64.797462901984332</v>
      </c>
      <c r="U15" s="86">
        <f t="shared" si="13"/>
        <v>1146.9502117491124</v>
      </c>
      <c r="V15" s="86">
        <f t="shared" si="13"/>
        <v>0</v>
      </c>
      <c r="W15" s="87">
        <f t="shared" si="13"/>
        <v>36.758643707182323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1873.361490524092</v>
      </c>
      <c r="AP15" s="89">
        <f t="shared" si="13"/>
        <v>0</v>
      </c>
      <c r="AQ15" s="91">
        <f t="shared" si="0"/>
        <v>5104.8191577330599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1667.7865923774164</v>
      </c>
      <c r="AP16" s="67"/>
      <c r="AQ16" s="92">
        <f>C16+H16+L16+AA16+AO16+AP16</f>
        <v>1667.7865923774164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185.14395873624346</v>
      </c>
      <c r="AP17" s="26"/>
      <c r="AQ17" s="29">
        <f>C17+H17+L17+AA17+AO17+AP17</f>
        <v>185.14395873624346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20.430939410432</v>
      </c>
      <c r="AP18" s="26"/>
      <c r="AQ18" s="29">
        <f t="shared" si="0"/>
        <v>20.430939410432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64.671797999999995</v>
      </c>
      <c r="I19" s="24"/>
      <c r="J19" s="25"/>
      <c r="K19" s="25">
        <v>64.671797999999995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64.671797999999995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3166.7858692089685</v>
      </c>
      <c r="M20" s="76"/>
      <c r="N20" s="76"/>
      <c r="O20" s="76">
        <v>90.017983923640699</v>
      </c>
      <c r="P20" s="76">
        <v>640.53679657777786</v>
      </c>
      <c r="Q20" s="76">
        <v>226.77459106847999</v>
      </c>
      <c r="R20" s="76">
        <v>0</v>
      </c>
      <c r="S20" s="76">
        <v>960.95017928079096</v>
      </c>
      <c r="T20" s="76">
        <v>64.797462901984332</v>
      </c>
      <c r="U20" s="76">
        <v>1146.9502117491124</v>
      </c>
      <c r="V20" s="76"/>
      <c r="W20" s="77">
        <v>36.758643707182323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3166.7858692089685</v>
      </c>
      <c r="AS20" s="294"/>
    </row>
    <row r="21" spans="1:45" ht="12.75" customHeight="1">
      <c r="A21" s="93" t="s">
        <v>7</v>
      </c>
      <c r="B21" s="94"/>
      <c r="C21" s="95">
        <f>SUM(C22:C24)</f>
        <v>22.240061570656767</v>
      </c>
      <c r="D21" s="96">
        <f>SUM(D22:D24)</f>
        <v>-17.14136118835</v>
      </c>
      <c r="E21" s="97">
        <f>SUM(E22:E24)</f>
        <v>39.381422759006767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-24.677115455722429</v>
      </c>
      <c r="M21" s="97">
        <f t="shared" ref="M21:AA21" si="15">SUM(M22:M24)</f>
        <v>0</v>
      </c>
      <c r="N21" s="97">
        <f t="shared" ref="N21" si="16">SUM(N22:N24)</f>
        <v>38.393577999711461</v>
      </c>
      <c r="O21" s="97">
        <f t="shared" si="15"/>
        <v>0</v>
      </c>
      <c r="P21" s="97">
        <f t="shared" si="15"/>
        <v>-31.331710700000009</v>
      </c>
      <c r="Q21" s="97">
        <f t="shared" si="15"/>
        <v>361.91080481920005</v>
      </c>
      <c r="R21" s="97">
        <f t="shared" si="15"/>
        <v>-361.12225342559998</v>
      </c>
      <c r="S21" s="97">
        <f t="shared" si="15"/>
        <v>-0.17168420677966101</v>
      </c>
      <c r="T21" s="97">
        <f t="shared" si="15"/>
        <v>0</v>
      </c>
      <c r="U21" s="97">
        <f t="shared" si="15"/>
        <v>-2.6095463715975598</v>
      </c>
      <c r="V21" s="97">
        <f t="shared" si="15"/>
        <v>-22.240061570656763</v>
      </c>
      <c r="W21" s="98">
        <f t="shared" si="15"/>
        <v>-7.5062420000000003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-804.30462103549689</v>
      </c>
      <c r="AC21" s="101">
        <f t="shared" si="17"/>
        <v>-59.691708987970003</v>
      </c>
      <c r="AD21" s="97">
        <f t="shared" si="17"/>
        <v>-743.01992281532614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-1.5929892322008261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804.30462103549689</v>
      </c>
      <c r="AP21" s="100">
        <f t="shared" si="17"/>
        <v>0</v>
      </c>
      <c r="AQ21" s="102">
        <f t="shared" si="17"/>
        <v>-2.4370538850656622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-804.30462103549689</v>
      </c>
      <c r="AC22" s="68">
        <f>-AC2</f>
        <v>-59.691708987970003</v>
      </c>
      <c r="AD22" s="64">
        <f>-AD2</f>
        <v>-743.01992281532614</v>
      </c>
      <c r="AE22" s="64"/>
      <c r="AF22" s="64"/>
      <c r="AG22" s="127"/>
      <c r="AH22" s="127"/>
      <c r="AI22" s="127"/>
      <c r="AJ22" s="127"/>
      <c r="AK22" s="63">
        <v>-1.5929892322008261</v>
      </c>
      <c r="AL22" s="127"/>
      <c r="AM22" s="65"/>
      <c r="AN22" s="70"/>
      <c r="AO22" s="66">
        <f>-(C22+H22+L22+AA22+AB22)</f>
        <v>804.30462103549689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22.240061570656767</v>
      </c>
      <c r="D24" s="207">
        <v>-17.14136118835</v>
      </c>
      <c r="E24" s="36">
        <f>-D24-V24</f>
        <v>39.381422759006767</v>
      </c>
      <c r="F24" s="33"/>
      <c r="G24" s="33">
        <v>0</v>
      </c>
      <c r="H24" s="34"/>
      <c r="I24" s="39"/>
      <c r="J24" s="36"/>
      <c r="K24" s="36"/>
      <c r="L24" s="34">
        <f>SUM(N24:Z24)</f>
        <v>-24.677115455722429</v>
      </c>
      <c r="M24" s="36"/>
      <c r="N24" s="36">
        <v>38.393577999711461</v>
      </c>
      <c r="O24" s="36"/>
      <c r="P24" s="36">
        <v>-31.331710700000009</v>
      </c>
      <c r="Q24" s="36">
        <v>361.91080481920005</v>
      </c>
      <c r="R24" s="36">
        <v>-361.12225342559998</v>
      </c>
      <c r="S24" s="36">
        <v>-0.17168420677966101</v>
      </c>
      <c r="T24" s="36"/>
      <c r="U24" s="36">
        <v>-2.6095463715975598</v>
      </c>
      <c r="V24" s="33">
        <v>-22.240061570656763</v>
      </c>
      <c r="W24" s="33">
        <v>-7.5062420000000003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-2.4370538850656622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10.28324833984202</v>
      </c>
      <c r="I25" s="104">
        <v>10.28324833984202</v>
      </c>
      <c r="J25" s="258"/>
      <c r="K25" s="105"/>
      <c r="L25" s="88">
        <f>SUM(O25:Z25)</f>
        <v>98.284657617035819</v>
      </c>
      <c r="M25" s="105"/>
      <c r="N25" s="105"/>
      <c r="O25" s="105">
        <v>95.274692021714102</v>
      </c>
      <c r="P25" s="105"/>
      <c r="Q25" s="105"/>
      <c r="R25" s="105"/>
      <c r="S25" s="105">
        <v>0</v>
      </c>
      <c r="T25" s="105">
        <v>4.1693256233877908E-3</v>
      </c>
      <c r="U25" s="105">
        <v>3.0057962696983291</v>
      </c>
      <c r="V25" s="105"/>
      <c r="W25" s="104"/>
      <c r="X25" s="104"/>
      <c r="Y25" s="104"/>
      <c r="Z25" s="105"/>
      <c r="AA25" s="88">
        <v>57.528599543766255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259.46681438260055</v>
      </c>
      <c r="AP25" s="89"/>
      <c r="AQ25" s="107">
        <f>C25+H25+L25+AA25+AB25+AN25+AO25+AP25</f>
        <v>425.56331988324462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20">C7-C9+C15+C21-C25</f>
        <v>320.44120487933264</v>
      </c>
      <c r="D26" s="108">
        <f t="shared" si="20"/>
        <v>221.71276218834441</v>
      </c>
      <c r="E26" s="46">
        <f t="shared" si="20"/>
        <v>86.198591658957852</v>
      </c>
      <c r="F26" s="46">
        <f t="shared" si="20"/>
        <v>0</v>
      </c>
      <c r="G26" s="46">
        <f t="shared" si="20"/>
        <v>12.529851032030438</v>
      </c>
      <c r="H26" s="47">
        <f t="shared" si="20"/>
        <v>199.31419506885081</v>
      </c>
      <c r="I26" s="108">
        <f t="shared" si="20"/>
        <v>0.37225106885087023</v>
      </c>
      <c r="J26" s="259">
        <f t="shared" si="20"/>
        <v>127.70399999999999</v>
      </c>
      <c r="K26" s="46">
        <f t="shared" si="20"/>
        <v>71.237943999999999</v>
      </c>
      <c r="L26" s="47">
        <f t="shared" si="20"/>
        <v>7255.0981472807816</v>
      </c>
      <c r="M26" s="46">
        <f t="shared" si="20"/>
        <v>0</v>
      </c>
      <c r="N26" s="46">
        <f t="shared" si="20"/>
        <v>-0.1447230955369605</v>
      </c>
      <c r="O26" s="46">
        <f t="shared" si="20"/>
        <v>-5.2567080980734033</v>
      </c>
      <c r="P26" s="46">
        <f t="shared" si="20"/>
        <v>799.22126723333315</v>
      </c>
      <c r="Q26" s="46">
        <f t="shared" si="20"/>
        <v>934.9598444950401</v>
      </c>
      <c r="R26" s="46">
        <f t="shared" si="20"/>
        <v>1106.9485985044798</v>
      </c>
      <c r="S26" s="46">
        <f t="shared" si="20"/>
        <v>37.505228350797566</v>
      </c>
      <c r="T26" s="46">
        <f t="shared" si="20"/>
        <v>187.88084937540125</v>
      </c>
      <c r="U26" s="46">
        <f t="shared" si="20"/>
        <v>3815.0626351280866</v>
      </c>
      <c r="V26" s="46">
        <f t="shared" si="20"/>
        <v>147.33759997605489</v>
      </c>
      <c r="W26" s="46">
        <f t="shared" si="20"/>
        <v>2.7073411602174247E-4</v>
      </c>
      <c r="X26" s="46">
        <f t="shared" si="20"/>
        <v>195.36275312176252</v>
      </c>
      <c r="Y26" s="46">
        <f t="shared" si="20"/>
        <v>1.2096467108549098</v>
      </c>
      <c r="Z26" s="46">
        <f t="shared" si="20"/>
        <v>35.010884844467988</v>
      </c>
      <c r="AA26" s="47">
        <f t="shared" si="20"/>
        <v>1916.5135219385534</v>
      </c>
      <c r="AB26" s="45">
        <f t="shared" si="20"/>
        <v>456.10852249971822</v>
      </c>
      <c r="AC26" s="58">
        <f t="shared" si="20"/>
        <v>0</v>
      </c>
      <c r="AD26" s="54">
        <f t="shared" si="20"/>
        <v>0</v>
      </c>
      <c r="AE26" s="54">
        <f t="shared" si="20"/>
        <v>198.04031114435071</v>
      </c>
      <c r="AF26" s="54">
        <f t="shared" si="20"/>
        <v>40.692904224132207</v>
      </c>
      <c r="AG26" s="54">
        <f t="shared" si="20"/>
        <v>0</v>
      </c>
      <c r="AH26" s="54">
        <f t="shared" si="20"/>
        <v>9.7770611234061491</v>
      </c>
      <c r="AI26" s="54">
        <f t="shared" si="20"/>
        <v>128.93364859462719</v>
      </c>
      <c r="AJ26" s="54">
        <f t="shared" ref="AJ26" si="21">AJ7-AJ9+AJ15+AJ21-AJ25</f>
        <v>27.916404744672001</v>
      </c>
      <c r="AK26" s="53">
        <f t="shared" si="20"/>
        <v>0</v>
      </c>
      <c r="AL26" s="53">
        <f t="shared" si="20"/>
        <v>13.54608560366562</v>
      </c>
      <c r="AM26" s="109">
        <f t="shared" si="20"/>
        <v>37.202107064864585</v>
      </c>
      <c r="AN26" s="47">
        <f t="shared" si="20"/>
        <v>54.722939604974087</v>
      </c>
      <c r="AO26" s="47">
        <f t="shared" si="20"/>
        <v>2361.4299911169883</v>
      </c>
      <c r="AP26" s="45">
        <f t="shared" si="20"/>
        <v>0</v>
      </c>
      <c r="AQ26" s="48">
        <f>C26+H26+L26+AA26+AB26+AN26+AO26+AP26</f>
        <v>12563.628522389197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250">
        <f t="shared" si="22"/>
        <v>0</v>
      </c>
      <c r="K27" s="54">
        <f t="shared" si="22"/>
        <v>0</v>
      </c>
      <c r="L27" s="56">
        <f t="shared" si="22"/>
        <v>231.58328467708543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195.36275312176252</v>
      </c>
      <c r="Y27" s="55">
        <f t="shared" si="23"/>
        <v>1.2096467108549098</v>
      </c>
      <c r="Z27" s="54">
        <f t="shared" si="23"/>
        <v>35.010884844467988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231.58328467708543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231.58328467708543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195.36275312176252</v>
      </c>
      <c r="Y28" s="98">
        <f>Y26</f>
        <v>1.2096467108549098</v>
      </c>
      <c r="Z28" s="97">
        <f>Z26</f>
        <v>35.010884844467988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231.58328467708543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25">C30+C45+C56+C58+C65+C70+C71</f>
        <v>322.73712727150354</v>
      </c>
      <c r="D29" s="53">
        <f t="shared" si="25"/>
        <v>221.25198319548596</v>
      </c>
      <c r="E29" s="54">
        <f t="shared" si="25"/>
        <v>89.647280058277374</v>
      </c>
      <c r="F29" s="55">
        <f t="shared" si="25"/>
        <v>0</v>
      </c>
      <c r="G29" s="55">
        <f t="shared" si="25"/>
        <v>11.837385289740231</v>
      </c>
      <c r="H29" s="56">
        <f t="shared" si="25"/>
        <v>197.36847005356</v>
      </c>
      <c r="I29" s="53">
        <f t="shared" si="25"/>
        <v>0.82966372355999995</v>
      </c>
      <c r="J29" s="251">
        <f t="shared" si="25"/>
        <v>127.70399999999999</v>
      </c>
      <c r="K29" s="53">
        <f t="shared" si="25"/>
        <v>68.834806329999992</v>
      </c>
      <c r="L29" s="56">
        <f t="shared" si="25"/>
        <v>7044.2916862331458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824.24502392197098</v>
      </c>
      <c r="Q29" s="54">
        <f t="shared" si="25"/>
        <v>934.3254128499201</v>
      </c>
      <c r="R29" s="54">
        <f t="shared" si="25"/>
        <v>1102.8442060797597</v>
      </c>
      <c r="S29" s="54">
        <f t="shared" si="25"/>
        <v>31.039400915077643</v>
      </c>
      <c r="T29" s="54">
        <f t="shared" si="25"/>
        <v>181.32381570558746</v>
      </c>
      <c r="U29" s="54">
        <f t="shared" si="25"/>
        <v>3824.0015558642881</v>
      </c>
      <c r="V29" s="54">
        <f t="shared" si="25"/>
        <v>146.51227089654276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1956.7882322457522</v>
      </c>
      <c r="AB29" s="57">
        <f t="shared" si="25"/>
        <v>459.28780794967196</v>
      </c>
      <c r="AC29" s="58">
        <f t="shared" si="25"/>
        <v>0</v>
      </c>
      <c r="AD29" s="54">
        <f t="shared" si="25"/>
        <v>0</v>
      </c>
      <c r="AE29" s="54">
        <f t="shared" si="25"/>
        <v>203.52311967105621</v>
      </c>
      <c r="AF29" s="54">
        <f t="shared" ref="AF29" si="27">AF30+AF45+AF56+AF58+AF65+AF70+AF71</f>
        <v>40.692904224132199</v>
      </c>
      <c r="AG29" s="54">
        <f t="shared" si="25"/>
        <v>0</v>
      </c>
      <c r="AH29" s="54">
        <f t="shared" si="25"/>
        <v>9.7770611234061491</v>
      </c>
      <c r="AI29" s="54">
        <f t="shared" si="25"/>
        <v>127.27527740777917</v>
      </c>
      <c r="AJ29" s="54">
        <f t="shared" ref="AJ29" si="28">AJ30+AJ45+AJ56+AJ58+AJ65+AJ70+AJ71</f>
        <v>27.271252854767997</v>
      </c>
      <c r="AK29" s="57">
        <f t="shared" si="25"/>
        <v>0</v>
      </c>
      <c r="AL29" s="57">
        <f t="shared" ref="AL29" si="29">AL30+AL45+AL56+AL58+AL65+AL70+AL71</f>
        <v>13.546085603665619</v>
      </c>
      <c r="AM29" s="57">
        <f t="shared" si="25"/>
        <v>37.202107064864585</v>
      </c>
      <c r="AN29" s="57">
        <f t="shared" si="25"/>
        <v>54.722939604974094</v>
      </c>
      <c r="AO29" s="56">
        <f t="shared" si="25"/>
        <v>2396.646743898596</v>
      </c>
      <c r="AP29" s="57">
        <f t="shared" si="25"/>
        <v>0</v>
      </c>
      <c r="AQ29" s="48">
        <f t="shared" si="25"/>
        <v>12431.843007257205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105.42502802800003</v>
      </c>
      <c r="D30" s="120">
        <v>105.4245493</v>
      </c>
      <c r="E30" s="120">
        <v>0</v>
      </c>
      <c r="F30" s="121"/>
      <c r="G30" s="121"/>
      <c r="H30" s="122">
        <f>SUM(H31:H44)</f>
        <v>0.82966372355999995</v>
      </c>
      <c r="I30" s="119">
        <f t="shared" ref="I30:K30" si="30">SUM(I31:I44)</f>
        <v>0.82966372355999995</v>
      </c>
      <c r="J30" s="120">
        <f t="shared" si="30"/>
        <v>0</v>
      </c>
      <c r="K30" s="120">
        <f t="shared" si="30"/>
        <v>0</v>
      </c>
      <c r="L30" s="122">
        <f>SUM(L31:L44)</f>
        <v>335.79167546160346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5.7874491835876052</v>
      </c>
      <c r="R30" s="120">
        <f>SUM(R31:R44)</f>
        <v>0</v>
      </c>
      <c r="S30" s="120">
        <v>30.396553446461994</v>
      </c>
      <c r="T30" s="120">
        <v>58.816528876698847</v>
      </c>
      <c r="U30" s="120">
        <v>99.682744781603333</v>
      </c>
      <c r="V30" s="120">
        <v>141.10839917325163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974.47506457339057</v>
      </c>
      <c r="AB30" s="123">
        <f t="shared" ref="AB30:AN30" si="31">SUM(AB31:AB44)</f>
        <v>199.25737253651204</v>
      </c>
      <c r="AC30" s="176">
        <f t="shared" si="31"/>
        <v>0</v>
      </c>
      <c r="AD30" s="120">
        <f t="shared" si="31"/>
        <v>0</v>
      </c>
      <c r="AE30" s="120">
        <f t="shared" si="31"/>
        <v>154.40915192376926</v>
      </c>
      <c r="AF30" s="120">
        <f t="shared" ref="AF30" si="32">SUM(AF31:AF44)</f>
        <v>40.692904224132199</v>
      </c>
      <c r="AG30" s="120">
        <f t="shared" si="31"/>
        <v>0</v>
      </c>
      <c r="AH30" s="120">
        <f t="shared" si="31"/>
        <v>4.1553163886105651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54.722939604974094</v>
      </c>
      <c r="AO30" s="122">
        <v>553.57344498009104</v>
      </c>
      <c r="AP30" s="123">
        <f>SUM(AP31:AP44)</f>
        <v>0</v>
      </c>
      <c r="AQ30" s="59">
        <f t="shared" ref="AQ30" si="35">C30+H30+L30+AA30+AB30+AN30+AO30+AP30</f>
        <v>2224.0751889081312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68">
        <v>0</v>
      </c>
      <c r="E31" s="223"/>
      <c r="F31" s="223"/>
      <c r="G31" s="351"/>
      <c r="H31" s="129">
        <f t="shared" ref="H31:H43" si="37">SUM(I31:K31)</f>
        <v>0</v>
      </c>
      <c r="I31" s="126"/>
      <c r="J31" s="254"/>
      <c r="K31" s="127"/>
      <c r="L31" s="129">
        <f t="shared" ref="L31:L43" si="38">SUM(M31:Z31)</f>
        <v>15.144809215496615</v>
      </c>
      <c r="M31" s="127"/>
      <c r="N31" s="127"/>
      <c r="O31" s="127"/>
      <c r="P31" s="128"/>
      <c r="Q31" s="69">
        <v>0.253</v>
      </c>
      <c r="R31" s="223"/>
      <c r="S31" s="69">
        <v>0</v>
      </c>
      <c r="T31" s="69">
        <v>9.3809215496613779E-2</v>
      </c>
      <c r="U31" s="69">
        <v>14.798</v>
      </c>
      <c r="V31" s="69">
        <v>0</v>
      </c>
      <c r="W31" s="223"/>
      <c r="X31" s="126"/>
      <c r="Y31" s="128"/>
      <c r="Z31" s="127"/>
      <c r="AA31" s="70">
        <v>11.497444386878477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18.498037519807262</v>
      </c>
      <c r="AP31" s="131"/>
      <c r="AQ31" s="71">
        <f t="shared" si="24"/>
        <v>45.140291122182354</v>
      </c>
    </row>
    <row r="32" spans="1:45" ht="12.75" customHeight="1">
      <c r="A32" s="166" t="s">
        <v>110</v>
      </c>
      <c r="B32" s="206" t="s">
        <v>122</v>
      </c>
      <c r="C32" s="19">
        <f t="shared" si="36"/>
        <v>18.505815952000003</v>
      </c>
      <c r="D32" s="27">
        <v>18.505815952000003</v>
      </c>
      <c r="E32" s="212"/>
      <c r="F32" s="212"/>
      <c r="G32" s="350"/>
      <c r="H32" s="23">
        <f t="shared" si="37"/>
        <v>0.82966372355999995</v>
      </c>
      <c r="I32" s="24">
        <v>0.82966372355999995</v>
      </c>
      <c r="J32" s="249"/>
      <c r="K32" s="25"/>
      <c r="L32" s="23">
        <f t="shared" si="38"/>
        <v>67.411794342156355</v>
      </c>
      <c r="M32" s="25"/>
      <c r="N32" s="25"/>
      <c r="O32" s="25"/>
      <c r="P32" s="128"/>
      <c r="Q32" s="212">
        <v>1.5209999999999999</v>
      </c>
      <c r="R32" s="212"/>
      <c r="S32" s="212">
        <v>22.968462416696998</v>
      </c>
      <c r="T32" s="212">
        <v>31.781331925459352</v>
      </c>
      <c r="U32" s="212">
        <v>11.141</v>
      </c>
      <c r="V32" s="212">
        <v>0</v>
      </c>
      <c r="W32" s="212"/>
      <c r="X32" s="24"/>
      <c r="Y32" s="22"/>
      <c r="Z32" s="25"/>
      <c r="AA32" s="28">
        <v>274.95035205084724</v>
      </c>
      <c r="AB32" s="26">
        <f t="shared" si="39"/>
        <v>33.511493698571002</v>
      </c>
      <c r="AC32" s="27"/>
      <c r="AD32" s="25"/>
      <c r="AE32" s="25">
        <v>29.35617730996044</v>
      </c>
      <c r="AF32" s="25"/>
      <c r="AG32" s="127"/>
      <c r="AH32" s="127">
        <v>4.1553163886105651</v>
      </c>
      <c r="AI32" s="127"/>
      <c r="AJ32" s="127"/>
      <c r="AK32" s="24"/>
      <c r="AL32" s="22"/>
      <c r="AM32" s="25"/>
      <c r="AN32" s="28"/>
      <c r="AO32" s="28">
        <v>97.637756388210704</v>
      </c>
      <c r="AP32" s="26"/>
      <c r="AQ32" s="29">
        <f t="shared" si="24"/>
        <v>492.8468761553454</v>
      </c>
    </row>
    <row r="33" spans="1:45" ht="12.75" customHeight="1">
      <c r="A33" s="166" t="s">
        <v>16</v>
      </c>
      <c r="B33" s="133" t="s">
        <v>14</v>
      </c>
      <c r="C33" s="19">
        <f t="shared" si="36"/>
        <v>0</v>
      </c>
      <c r="D33" s="27">
        <v>0</v>
      </c>
      <c r="E33" s="212"/>
      <c r="F33" s="212"/>
      <c r="G33" s="350"/>
      <c r="H33" s="23">
        <f t="shared" si="37"/>
        <v>0</v>
      </c>
      <c r="I33" s="24"/>
      <c r="J33" s="249"/>
      <c r="K33" s="25"/>
      <c r="L33" s="23">
        <f t="shared" si="38"/>
        <v>4.5856418332981068</v>
      </c>
      <c r="M33" s="25"/>
      <c r="N33" s="25"/>
      <c r="O33" s="25"/>
      <c r="P33" s="128"/>
      <c r="Q33" s="212">
        <v>7.6999999999999999E-2</v>
      </c>
      <c r="R33" s="212"/>
      <c r="S33" s="212">
        <v>0</v>
      </c>
      <c r="T33" s="212">
        <v>4.2306418332981064</v>
      </c>
      <c r="U33" s="212">
        <v>0.27800000000000002</v>
      </c>
      <c r="V33" s="212">
        <v>0</v>
      </c>
      <c r="W33" s="212"/>
      <c r="X33" s="24"/>
      <c r="Y33" s="22"/>
      <c r="Z33" s="25"/>
      <c r="AA33" s="28">
        <v>3.5386042073060859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2.6135359033207912</v>
      </c>
      <c r="AP33" s="26"/>
      <c r="AQ33" s="29">
        <f t="shared" si="24"/>
        <v>10.737781943924984</v>
      </c>
    </row>
    <row r="34" spans="1:45" ht="12.75" customHeight="1">
      <c r="A34" s="166" t="s">
        <v>18</v>
      </c>
      <c r="B34" s="133" t="s">
        <v>123</v>
      </c>
      <c r="C34" s="19">
        <f t="shared" si="36"/>
        <v>0</v>
      </c>
      <c r="D34" s="27">
        <v>0</v>
      </c>
      <c r="E34" s="212"/>
      <c r="F34" s="212"/>
      <c r="G34" s="350"/>
      <c r="H34" s="23">
        <f t="shared" si="37"/>
        <v>0</v>
      </c>
      <c r="I34" s="24"/>
      <c r="J34" s="249"/>
      <c r="K34" s="25"/>
      <c r="L34" s="23">
        <f t="shared" si="38"/>
        <v>3.2389073886413411</v>
      </c>
      <c r="M34" s="25"/>
      <c r="N34" s="25"/>
      <c r="O34" s="25"/>
      <c r="P34" s="128"/>
      <c r="Q34" s="212">
        <v>0.16500000000000001</v>
      </c>
      <c r="R34" s="212"/>
      <c r="S34" s="212">
        <v>0</v>
      </c>
      <c r="T34" s="212">
        <v>0.62590738864134099</v>
      </c>
      <c r="U34" s="212">
        <v>2.448</v>
      </c>
      <c r="V34" s="212">
        <v>0</v>
      </c>
      <c r="W34" s="212"/>
      <c r="X34" s="24"/>
      <c r="Y34" s="22"/>
      <c r="Z34" s="25"/>
      <c r="AA34" s="28">
        <v>9.5268564921386254</v>
      </c>
      <c r="AB34" s="26">
        <f t="shared" si="39"/>
        <v>122.74655323105425</v>
      </c>
      <c r="AC34" s="27"/>
      <c r="AD34" s="25"/>
      <c r="AE34" s="25">
        <v>122.74655323105425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26.330594291291945</v>
      </c>
      <c r="AP34" s="26"/>
      <c r="AQ34" s="29">
        <f t="shared" si="24"/>
        <v>161.84291140312615</v>
      </c>
    </row>
    <row r="35" spans="1:45" ht="12.75" customHeight="1">
      <c r="A35" s="166" t="s">
        <v>20</v>
      </c>
      <c r="B35" s="133" t="s">
        <v>124</v>
      </c>
      <c r="C35" s="19">
        <f t="shared" si="36"/>
        <v>0</v>
      </c>
      <c r="D35" s="27">
        <v>0</v>
      </c>
      <c r="E35" s="212"/>
      <c r="F35" s="212"/>
      <c r="G35" s="350"/>
      <c r="H35" s="23">
        <f t="shared" si="37"/>
        <v>0</v>
      </c>
      <c r="I35" s="24"/>
      <c r="J35" s="249"/>
      <c r="K35" s="25"/>
      <c r="L35" s="23">
        <f t="shared" si="38"/>
        <v>1.6949594843029996</v>
      </c>
      <c r="M35" s="25"/>
      <c r="N35" s="25"/>
      <c r="O35" s="25"/>
      <c r="P35" s="128"/>
      <c r="Q35" s="212">
        <v>9.9000000000000005E-2</v>
      </c>
      <c r="R35" s="212"/>
      <c r="S35" s="212">
        <v>0</v>
      </c>
      <c r="T35" s="212">
        <v>0.68895948430299958</v>
      </c>
      <c r="U35" s="212">
        <v>0.90700000000000003</v>
      </c>
      <c r="V35" s="212">
        <v>0</v>
      </c>
      <c r="W35" s="212"/>
      <c r="X35" s="24"/>
      <c r="Y35" s="22"/>
      <c r="Z35" s="25"/>
      <c r="AA35" s="28">
        <v>14.095372997172214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10.181418072351345</v>
      </c>
      <c r="AP35" s="26"/>
      <c r="AQ35" s="29">
        <f t="shared" si="24"/>
        <v>25.97175055382656</v>
      </c>
    </row>
    <row r="36" spans="1:45" ht="12.75" customHeight="1">
      <c r="A36" s="166" t="s">
        <v>22</v>
      </c>
      <c r="B36" s="133" t="s">
        <v>125</v>
      </c>
      <c r="C36" s="19">
        <f t="shared" si="36"/>
        <v>0</v>
      </c>
      <c r="D36" s="132">
        <v>0</v>
      </c>
      <c r="E36" s="212"/>
      <c r="F36" s="212"/>
      <c r="G36" s="350"/>
      <c r="H36" s="23">
        <f t="shared" si="37"/>
        <v>0</v>
      </c>
      <c r="I36" s="24"/>
      <c r="J36" s="249"/>
      <c r="K36" s="25"/>
      <c r="L36" s="23">
        <f t="shared" si="38"/>
        <v>21.362542037111162</v>
      </c>
      <c r="M36" s="25"/>
      <c r="N36" s="25"/>
      <c r="O36" s="25"/>
      <c r="P36" s="128"/>
      <c r="Q36" s="223">
        <v>0.26100000000000001</v>
      </c>
      <c r="R36" s="212"/>
      <c r="S36" s="223">
        <v>2.7458233928999998</v>
      </c>
      <c r="T36" s="223">
        <v>4.2829289370175303</v>
      </c>
      <c r="U36" s="223">
        <v>4.2549999999999999</v>
      </c>
      <c r="V36" s="223">
        <v>9.8177897071936346</v>
      </c>
      <c r="W36" s="212"/>
      <c r="X36" s="24"/>
      <c r="Y36" s="22"/>
      <c r="Z36" s="25"/>
      <c r="AA36" s="130">
        <v>115.69102128505381</v>
      </c>
      <c r="AB36" s="26">
        <f t="shared" si="39"/>
        <v>4.7777645947064247E-2</v>
      </c>
      <c r="AC36" s="27"/>
      <c r="AD36" s="25"/>
      <c r="AE36" s="25">
        <v>4.7777645947064247E-2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76.94785086785177</v>
      </c>
      <c r="AP36" s="26"/>
      <c r="AQ36" s="29">
        <f t="shared" si="24"/>
        <v>214.0491918359638</v>
      </c>
    </row>
    <row r="37" spans="1:45" ht="12.75" customHeight="1">
      <c r="A37" s="166" t="s">
        <v>24</v>
      </c>
      <c r="B37" s="133" t="s">
        <v>126</v>
      </c>
      <c r="C37" s="19">
        <f t="shared" si="36"/>
        <v>0</v>
      </c>
      <c r="D37" s="27">
        <v>0</v>
      </c>
      <c r="E37" s="212"/>
      <c r="F37" s="212"/>
      <c r="G37" s="350"/>
      <c r="H37" s="23">
        <f t="shared" si="37"/>
        <v>0</v>
      </c>
      <c r="I37" s="24"/>
      <c r="J37" s="249"/>
      <c r="K37" s="25"/>
      <c r="L37" s="23">
        <f t="shared" si="38"/>
        <v>4.2512382595226237</v>
      </c>
      <c r="M37" s="25"/>
      <c r="N37" s="25"/>
      <c r="O37" s="25"/>
      <c r="P37" s="128"/>
      <c r="Q37" s="212">
        <v>0.53200000000000003</v>
      </c>
      <c r="R37" s="212"/>
      <c r="S37" s="212">
        <v>0</v>
      </c>
      <c r="T37" s="212">
        <v>2.3252382595226235</v>
      </c>
      <c r="U37" s="212">
        <v>1.3939999999999999</v>
      </c>
      <c r="V37" s="212">
        <v>0</v>
      </c>
      <c r="W37" s="212"/>
      <c r="X37" s="24"/>
      <c r="Y37" s="22"/>
      <c r="Z37" s="25"/>
      <c r="AA37" s="28">
        <v>11.166664736859154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23.88814083062211</v>
      </c>
      <c r="AP37" s="26"/>
      <c r="AQ37" s="29">
        <f t="shared" si="24"/>
        <v>39.30604382700389</v>
      </c>
    </row>
    <row r="38" spans="1:45" ht="12.75" customHeight="1">
      <c r="A38" s="166" t="s">
        <v>26</v>
      </c>
      <c r="B38" s="133" t="s">
        <v>127</v>
      </c>
      <c r="C38" s="19">
        <f t="shared" si="36"/>
        <v>86.919212076000022</v>
      </c>
      <c r="D38" s="27">
        <v>86.919212076000022</v>
      </c>
      <c r="E38" s="212"/>
      <c r="F38" s="212"/>
      <c r="G38" s="350"/>
      <c r="H38" s="23">
        <f t="shared" si="37"/>
        <v>0</v>
      </c>
      <c r="I38" s="24"/>
      <c r="J38" s="249"/>
      <c r="K38" s="25"/>
      <c r="L38" s="23">
        <f t="shared" si="38"/>
        <v>159.55314154624671</v>
      </c>
      <c r="M38" s="25"/>
      <c r="N38" s="25"/>
      <c r="O38" s="25"/>
      <c r="P38" s="128"/>
      <c r="Q38" s="212">
        <v>1.141</v>
      </c>
      <c r="R38" s="212"/>
      <c r="S38" s="212">
        <v>0</v>
      </c>
      <c r="T38" s="212">
        <v>2.9465320801887209</v>
      </c>
      <c r="U38" s="212">
        <v>24.175000000000001</v>
      </c>
      <c r="V38" s="212">
        <v>131.29060946605799</v>
      </c>
      <c r="W38" s="212"/>
      <c r="X38" s="24"/>
      <c r="Y38" s="22"/>
      <c r="Z38" s="25"/>
      <c r="AA38" s="28">
        <v>32.733095346536729</v>
      </c>
      <c r="AB38" s="26">
        <f t="shared" si="39"/>
        <v>42.951547960939692</v>
      </c>
      <c r="AC38" s="27"/>
      <c r="AD38" s="25"/>
      <c r="AE38" s="25">
        <v>2.2586437368074894</v>
      </c>
      <c r="AF38" s="25">
        <v>40.692904224132199</v>
      </c>
      <c r="AG38" s="127"/>
      <c r="AH38" s="127"/>
      <c r="AI38" s="127"/>
      <c r="AJ38" s="127"/>
      <c r="AK38" s="24"/>
      <c r="AL38" s="22"/>
      <c r="AM38" s="25"/>
      <c r="AN38" s="28">
        <v>54.722939604974094</v>
      </c>
      <c r="AO38" s="28">
        <v>68.122009561681821</v>
      </c>
      <c r="AP38" s="26"/>
      <c r="AQ38" s="29">
        <f t="shared" si="24"/>
        <v>445.00194609637907</v>
      </c>
    </row>
    <row r="39" spans="1:45" ht="12.75" customHeight="1">
      <c r="A39" s="166" t="s">
        <v>28</v>
      </c>
      <c r="B39" s="133" t="s">
        <v>128</v>
      </c>
      <c r="C39" s="19">
        <f t="shared" si="36"/>
        <v>0</v>
      </c>
      <c r="D39" s="27">
        <v>0</v>
      </c>
      <c r="E39" s="212"/>
      <c r="F39" s="212"/>
      <c r="G39" s="350"/>
      <c r="H39" s="23">
        <f t="shared" si="37"/>
        <v>0</v>
      </c>
      <c r="I39" s="24"/>
      <c r="J39" s="249"/>
      <c r="K39" s="25"/>
      <c r="L39" s="23">
        <f t="shared" si="38"/>
        <v>5.8503273696790483</v>
      </c>
      <c r="M39" s="25"/>
      <c r="N39" s="25"/>
      <c r="O39" s="25"/>
      <c r="P39" s="128"/>
      <c r="Q39" s="212">
        <v>0.34300000000000003</v>
      </c>
      <c r="R39" s="212"/>
      <c r="S39" s="212">
        <v>1.0397614907400001</v>
      </c>
      <c r="T39" s="212">
        <v>1.6885658789390481</v>
      </c>
      <c r="U39" s="212">
        <v>2.7789999999999999</v>
      </c>
      <c r="V39" s="212">
        <v>0</v>
      </c>
      <c r="W39" s="212"/>
      <c r="X39" s="24"/>
      <c r="Y39" s="22"/>
      <c r="Z39" s="25"/>
      <c r="AA39" s="28">
        <v>417.63111411009425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66.08411575951601</v>
      </c>
      <c r="AP39" s="26"/>
      <c r="AQ39" s="29">
        <f t="shared" si="24"/>
        <v>489.56555723928932</v>
      </c>
    </row>
    <row r="40" spans="1:45" ht="12.75" customHeight="1">
      <c r="A40" s="166" t="s">
        <v>30</v>
      </c>
      <c r="B40" s="133" t="s">
        <v>129</v>
      </c>
      <c r="C40" s="19">
        <f t="shared" si="36"/>
        <v>0</v>
      </c>
      <c r="D40" s="27">
        <v>0</v>
      </c>
      <c r="E40" s="212"/>
      <c r="F40" s="212"/>
      <c r="G40" s="350"/>
      <c r="H40" s="23">
        <f t="shared" si="37"/>
        <v>0</v>
      </c>
      <c r="I40" s="24"/>
      <c r="J40" s="249"/>
      <c r="K40" s="25"/>
      <c r="L40" s="23">
        <f t="shared" si="38"/>
        <v>4.2583660671677777</v>
      </c>
      <c r="M40" s="25"/>
      <c r="N40" s="25"/>
      <c r="O40" s="25"/>
      <c r="P40" s="128"/>
      <c r="Q40" s="212">
        <v>0.14599999999999999</v>
      </c>
      <c r="R40" s="212"/>
      <c r="S40" s="212">
        <v>0</v>
      </c>
      <c r="T40" s="212">
        <v>2.3913660671677772</v>
      </c>
      <c r="U40" s="212">
        <v>1.7210000000000001</v>
      </c>
      <c r="V40" s="212">
        <v>0</v>
      </c>
      <c r="W40" s="212"/>
      <c r="X40" s="24"/>
      <c r="Y40" s="22"/>
      <c r="Z40" s="25"/>
      <c r="AA40" s="28">
        <v>12.108011286508461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16.671480852680872</v>
      </c>
      <c r="AP40" s="26"/>
      <c r="AQ40" s="29">
        <f t="shared" si="24"/>
        <v>33.037858206357114</v>
      </c>
    </row>
    <row r="41" spans="1:45" ht="12.75" customHeight="1">
      <c r="A41" s="166" t="s">
        <v>32</v>
      </c>
      <c r="B41" s="133" t="s">
        <v>130</v>
      </c>
      <c r="C41" s="19">
        <f t="shared" si="36"/>
        <v>0</v>
      </c>
      <c r="D41" s="132">
        <v>0</v>
      </c>
      <c r="E41" s="212"/>
      <c r="F41" s="212"/>
      <c r="G41" s="350"/>
      <c r="H41" s="23">
        <f t="shared" si="37"/>
        <v>0</v>
      </c>
      <c r="I41" s="24"/>
      <c r="J41" s="249"/>
      <c r="K41" s="25"/>
      <c r="L41" s="23">
        <f t="shared" si="38"/>
        <v>2.4834616876157312</v>
      </c>
      <c r="M41" s="25"/>
      <c r="N41" s="25"/>
      <c r="O41" s="25"/>
      <c r="P41" s="128"/>
      <c r="Q41" s="223">
        <v>0.185</v>
      </c>
      <c r="R41" s="212"/>
      <c r="S41" s="223">
        <v>0</v>
      </c>
      <c r="T41" s="223">
        <v>1.5624616876157311</v>
      </c>
      <c r="U41" s="223">
        <v>0.73599999999999999</v>
      </c>
      <c r="V41" s="223">
        <v>0</v>
      </c>
      <c r="W41" s="212"/>
      <c r="X41" s="24"/>
      <c r="Y41" s="22"/>
      <c r="Z41" s="25"/>
      <c r="AA41" s="130">
        <v>21.632183968099262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86.064532326528322</v>
      </c>
      <c r="AP41" s="26"/>
      <c r="AQ41" s="29">
        <f t="shared" si="24"/>
        <v>110.18017798224332</v>
      </c>
    </row>
    <row r="42" spans="1:45" ht="12.75" customHeight="1">
      <c r="A42" s="166" t="s">
        <v>34</v>
      </c>
      <c r="B42" s="133" t="s">
        <v>131</v>
      </c>
      <c r="C42" s="19">
        <f t="shared" si="36"/>
        <v>0</v>
      </c>
      <c r="D42" s="27">
        <v>0</v>
      </c>
      <c r="E42" s="212"/>
      <c r="F42" s="212"/>
      <c r="G42" s="350"/>
      <c r="H42" s="23">
        <f t="shared" si="37"/>
        <v>0</v>
      </c>
      <c r="I42" s="24"/>
      <c r="J42" s="249"/>
      <c r="K42" s="25"/>
      <c r="L42" s="23">
        <f t="shared" si="38"/>
        <v>1.2886063946360484</v>
      </c>
      <c r="M42" s="25"/>
      <c r="N42" s="25"/>
      <c r="O42" s="25"/>
      <c r="P42" s="128"/>
      <c r="Q42" s="212">
        <v>6.6000000000000003E-2</v>
      </c>
      <c r="R42" s="212"/>
      <c r="S42" s="212">
        <v>0</v>
      </c>
      <c r="T42" s="212">
        <v>0.99960639463604839</v>
      </c>
      <c r="U42" s="212">
        <v>0.223</v>
      </c>
      <c r="V42" s="212">
        <v>0</v>
      </c>
      <c r="W42" s="212"/>
      <c r="X42" s="24"/>
      <c r="Y42" s="22"/>
      <c r="Z42" s="25"/>
      <c r="AA42" s="28">
        <v>0.9252436863623611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2.5249755800661786</v>
      </c>
      <c r="AP42" s="26"/>
      <c r="AQ42" s="29">
        <f t="shared" si="24"/>
        <v>4.7388256610645882</v>
      </c>
    </row>
    <row r="43" spans="1:45" ht="12.75" customHeight="1">
      <c r="A43" s="166" t="s">
        <v>36</v>
      </c>
      <c r="B43" s="133" t="s">
        <v>141</v>
      </c>
      <c r="C43" s="19">
        <f t="shared" si="36"/>
        <v>0</v>
      </c>
      <c r="D43" s="27">
        <v>0</v>
      </c>
      <c r="E43" s="212"/>
      <c r="F43" s="212"/>
      <c r="G43" s="350"/>
      <c r="H43" s="23">
        <f t="shared" si="37"/>
        <v>0</v>
      </c>
      <c r="I43" s="24"/>
      <c r="J43" s="249"/>
      <c r="K43" s="25">
        <v>0</v>
      </c>
      <c r="L43" s="23">
        <f t="shared" si="38"/>
        <v>11.762875464757636</v>
      </c>
      <c r="M43" s="25"/>
      <c r="N43" s="25"/>
      <c r="O43" s="25"/>
      <c r="P43" s="22"/>
      <c r="Q43" s="212">
        <v>0.29799999999999999</v>
      </c>
      <c r="R43" s="212"/>
      <c r="S43" s="212">
        <v>3.6425061461249997</v>
      </c>
      <c r="T43" s="212">
        <v>4.7273693186326353</v>
      </c>
      <c r="U43" s="212">
        <v>3.0950000000000002</v>
      </c>
      <c r="V43" s="212">
        <v>0</v>
      </c>
      <c r="W43" s="212"/>
      <c r="X43" s="24"/>
      <c r="Y43" s="22"/>
      <c r="Z43" s="25"/>
      <c r="AA43" s="28">
        <v>44.885389507084284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47.973529653947686</v>
      </c>
      <c r="AP43" s="26"/>
      <c r="AQ43" s="29">
        <f t="shared" si="24"/>
        <v>104.6217946257896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32.905004370971263</v>
      </c>
      <c r="M44" s="76"/>
      <c r="N44" s="76"/>
      <c r="O44" s="76"/>
      <c r="P44" s="77"/>
      <c r="Q44" s="213">
        <v>0.70044918358760566</v>
      </c>
      <c r="R44" s="213"/>
      <c r="S44" s="213">
        <v>0</v>
      </c>
      <c r="T44" s="213">
        <v>0.47181040578032496</v>
      </c>
      <c r="U44" s="213">
        <v>31.73274478160333</v>
      </c>
      <c r="V44" s="213">
        <v>0</v>
      </c>
      <c r="W44" s="213"/>
      <c r="X44" s="75"/>
      <c r="Y44" s="77"/>
      <c r="Z44" s="76"/>
      <c r="AA44" s="81">
        <v>4.093710512449948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10.03546737221424</v>
      </c>
      <c r="AP44" s="79"/>
      <c r="AQ44" s="82">
        <f>C44+H44+L44+AA44+AB44+AN44+AO44+AP44</f>
        <v>47.03418225563545</v>
      </c>
    </row>
    <row r="45" spans="1:45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15">
        <f t="shared" si="40"/>
        <v>0</v>
      </c>
      <c r="K45" s="307">
        <f t="shared" si="40"/>
        <v>0</v>
      </c>
      <c r="L45" s="309">
        <f t="shared" si="40"/>
        <v>5050.7097796399212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824.24502392197098</v>
      </c>
      <c r="Q45" s="307">
        <f t="shared" si="40"/>
        <v>0</v>
      </c>
      <c r="R45" s="307">
        <f t="shared" si="40"/>
        <v>1102.8442060797597</v>
      </c>
      <c r="S45" s="307">
        <f t="shared" si="40"/>
        <v>0</v>
      </c>
      <c r="T45" s="307">
        <f t="shared" si="40"/>
        <v>1.8520724281984335</v>
      </c>
      <c r="U45" s="307">
        <f>SUM(U46:U55)</f>
        <v>3121.7684772099924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22.560835415583806</v>
      </c>
      <c r="AB45" s="311">
        <f t="shared" si="40"/>
        <v>154.54653026254715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127.27527740777917</v>
      </c>
      <c r="AJ45" s="307">
        <f t="shared" ref="AJ45" si="43">SUM(AJ46:AJ55)</f>
        <v>27.271252854767997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5.6974941697548847</v>
      </c>
      <c r="AP45" s="311">
        <f t="shared" si="40"/>
        <v>0</v>
      </c>
      <c r="AQ45" s="314">
        <f t="shared" si="24"/>
        <v>5233.5146394878066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252"/>
      <c r="K46" s="64"/>
      <c r="L46" s="66">
        <f t="shared" ref="L46:L64" si="47">SUM(M46:Z46)</f>
        <v>703.95787187267433</v>
      </c>
      <c r="M46" s="64"/>
      <c r="N46" s="64"/>
      <c r="O46" s="64"/>
      <c r="P46" s="64"/>
      <c r="Q46" s="64"/>
      <c r="R46" s="64"/>
      <c r="S46" s="64"/>
      <c r="T46" s="64"/>
      <c r="U46" s="64">
        <v>703.95787187267433</v>
      </c>
      <c r="V46" s="64"/>
      <c r="W46" s="65"/>
      <c r="X46" s="65"/>
      <c r="Y46" s="65"/>
      <c r="Z46" s="64"/>
      <c r="AA46" s="70">
        <v>2.9723185667999998E-2</v>
      </c>
      <c r="AB46" s="67">
        <f t="shared" ref="AB46:AB64" si="48">SUM(AC46:AM46)</f>
        <v>29.795328127325675</v>
      </c>
      <c r="AC46" s="68"/>
      <c r="AD46" s="64"/>
      <c r="AE46" s="64"/>
      <c r="AF46" s="64"/>
      <c r="AG46" s="64"/>
      <c r="AH46" s="64"/>
      <c r="AI46" s="64">
        <v>29.795328127325675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733.78292318566798</v>
      </c>
    </row>
    <row r="47" spans="1:45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254"/>
      <c r="K47" s="127"/>
      <c r="L47" s="129">
        <f t="shared" si="47"/>
        <v>327.10487136805148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327.10487136805148</v>
      </c>
      <c r="V47" s="127"/>
      <c r="W47" s="128"/>
      <c r="X47" s="128"/>
      <c r="Y47" s="128"/>
      <c r="Z47" s="127"/>
      <c r="AA47" s="297"/>
      <c r="AB47" s="131">
        <f t="shared" si="48"/>
        <v>13.844858284673828</v>
      </c>
      <c r="AC47" s="132"/>
      <c r="AD47" s="127"/>
      <c r="AE47" s="127"/>
      <c r="AF47" s="127"/>
      <c r="AG47" s="127"/>
      <c r="AH47" s="127"/>
      <c r="AI47" s="127">
        <v>13.844858284673828</v>
      </c>
      <c r="AJ47" s="127">
        <v>0</v>
      </c>
      <c r="AK47" s="126"/>
      <c r="AL47" s="128"/>
      <c r="AM47" s="127"/>
      <c r="AN47" s="129"/>
      <c r="AO47" s="130">
        <v>2.0144639839898781E-2</v>
      </c>
      <c r="AP47" s="131"/>
      <c r="AQ47" s="71">
        <f t="shared" si="24"/>
        <v>340.96987429256518</v>
      </c>
    </row>
    <row r="48" spans="1:45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49"/>
      <c r="K48" s="25"/>
      <c r="L48" s="23">
        <f t="shared" si="47"/>
        <v>2013.8225594163553</v>
      </c>
      <c r="M48" s="25"/>
      <c r="N48" s="25"/>
      <c r="O48" s="25"/>
      <c r="P48" s="25">
        <v>698.06334270609159</v>
      </c>
      <c r="Q48" s="25"/>
      <c r="R48" s="25"/>
      <c r="S48" s="25"/>
      <c r="T48" s="25">
        <v>1.8520724281984335</v>
      </c>
      <c r="U48" s="25">
        <v>1313.9071442820652</v>
      </c>
      <c r="V48" s="25"/>
      <c r="W48" s="22"/>
      <c r="X48" s="22"/>
      <c r="Y48" s="22"/>
      <c r="Z48" s="25"/>
      <c r="AA48" s="28"/>
      <c r="AB48" s="26">
        <f t="shared" si="48"/>
        <v>79.033730190962459</v>
      </c>
      <c r="AC48" s="27"/>
      <c r="AD48" s="25"/>
      <c r="AE48" s="25"/>
      <c r="AF48" s="25"/>
      <c r="AG48" s="25"/>
      <c r="AH48" s="25"/>
      <c r="AI48" s="25">
        <v>55.918628942616039</v>
      </c>
      <c r="AJ48" s="25">
        <v>23.115101248346424</v>
      </c>
      <c r="AK48" s="24"/>
      <c r="AL48" s="22"/>
      <c r="AM48" s="25"/>
      <c r="AN48" s="23"/>
      <c r="AO48" s="28">
        <v>1.3519868692802897</v>
      </c>
      <c r="AP48" s="26"/>
      <c r="AQ48" s="29">
        <f t="shared" si="24"/>
        <v>2094.2082764765978</v>
      </c>
    </row>
    <row r="49" spans="1:45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49"/>
      <c r="K49" s="25"/>
      <c r="L49" s="23">
        <f t="shared" si="47"/>
        <v>131.50978864891897</v>
      </c>
      <c r="M49" s="25"/>
      <c r="N49" s="25"/>
      <c r="O49" s="25"/>
      <c r="P49" s="25">
        <v>8.5045685724887861</v>
      </c>
      <c r="Q49" s="25"/>
      <c r="R49" s="25"/>
      <c r="S49" s="25"/>
      <c r="T49" s="25"/>
      <c r="U49" s="25">
        <v>123.00522007643019</v>
      </c>
      <c r="V49" s="25"/>
      <c r="W49" s="22"/>
      <c r="X49" s="22"/>
      <c r="Y49" s="22"/>
      <c r="Z49" s="25"/>
      <c r="AA49" s="28"/>
      <c r="AB49" s="26">
        <f t="shared" si="48"/>
        <v>5.4878636772206368</v>
      </c>
      <c r="AC49" s="27"/>
      <c r="AD49" s="25"/>
      <c r="AE49" s="25"/>
      <c r="AF49" s="25"/>
      <c r="AG49" s="25"/>
      <c r="AH49" s="25"/>
      <c r="AI49" s="25">
        <v>5.2062503169423104</v>
      </c>
      <c r="AJ49" s="25">
        <v>0.28161336027832623</v>
      </c>
      <c r="AK49" s="24"/>
      <c r="AL49" s="22"/>
      <c r="AM49" s="25"/>
      <c r="AN49" s="23"/>
      <c r="AO49" s="28">
        <v>1.72717806346964E-2</v>
      </c>
      <c r="AP49" s="26"/>
      <c r="AQ49" s="29">
        <f t="shared" si="24"/>
        <v>137.01492410677432</v>
      </c>
    </row>
    <row r="50" spans="1:45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49"/>
      <c r="K50" s="25"/>
      <c r="L50" s="23">
        <f t="shared" si="47"/>
        <v>38.043221783939138</v>
      </c>
      <c r="M50" s="25"/>
      <c r="N50" s="25"/>
      <c r="O50" s="25"/>
      <c r="P50" s="25"/>
      <c r="Q50" s="25"/>
      <c r="R50" s="135"/>
      <c r="S50" s="25"/>
      <c r="T50" s="25"/>
      <c r="U50" s="25">
        <v>38.043221783939138</v>
      </c>
      <c r="V50" s="25"/>
      <c r="W50" s="22"/>
      <c r="X50" s="22"/>
      <c r="Y50" s="22"/>
      <c r="Z50" s="25"/>
      <c r="AA50" s="28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4.30809088</v>
      </c>
      <c r="AP50" s="26"/>
      <c r="AQ50" s="29">
        <f t="shared" si="24"/>
        <v>42.35131266393914</v>
      </c>
    </row>
    <row r="51" spans="1:45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49"/>
      <c r="K51" s="25"/>
      <c r="L51" s="23">
        <f t="shared" si="47"/>
        <v>5.5491365218895332</v>
      </c>
      <c r="M51" s="25"/>
      <c r="N51" s="25"/>
      <c r="O51" s="25"/>
      <c r="P51" s="25">
        <v>0.66818888888888883</v>
      </c>
      <c r="Q51" s="25"/>
      <c r="R51" s="25">
        <v>4.8809476330006447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5.5491365218895332</v>
      </c>
    </row>
    <row r="52" spans="1:45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260"/>
      <c r="K52" s="135"/>
      <c r="L52" s="137">
        <f t="shared" si="47"/>
        <v>1097.963258446759</v>
      </c>
      <c r="M52" s="135"/>
      <c r="N52" s="135"/>
      <c r="O52" s="135"/>
      <c r="P52" s="127"/>
      <c r="Q52" s="135"/>
      <c r="R52" s="135">
        <v>1097.963258446759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1097.963258446759</v>
      </c>
    </row>
    <row r="53" spans="1:45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260"/>
      <c r="K53" s="135"/>
      <c r="L53" s="137">
        <f t="shared" si="47"/>
        <v>178.95510434012749</v>
      </c>
      <c r="M53" s="135"/>
      <c r="N53" s="135"/>
      <c r="O53" s="135"/>
      <c r="P53" s="135">
        <v>0</v>
      </c>
      <c r="Q53" s="135"/>
      <c r="R53" s="135"/>
      <c r="S53" s="135"/>
      <c r="T53" s="135"/>
      <c r="U53" s="135">
        <v>178.95510434012749</v>
      </c>
      <c r="V53" s="135"/>
      <c r="W53" s="136"/>
      <c r="X53" s="136"/>
      <c r="Y53" s="136"/>
      <c r="Z53" s="135"/>
      <c r="AA53" s="130"/>
      <c r="AB53" s="139">
        <f t="shared" si="48"/>
        <v>7.5743539023004365</v>
      </c>
      <c r="AC53" s="140"/>
      <c r="AD53" s="135"/>
      <c r="AE53" s="135"/>
      <c r="AF53" s="135"/>
      <c r="AG53" s="135"/>
      <c r="AH53" s="135"/>
      <c r="AI53" s="25">
        <v>7.5743539023004365</v>
      </c>
      <c r="AJ53" s="25">
        <v>0</v>
      </c>
      <c r="AK53" s="135"/>
      <c r="AL53" s="135"/>
      <c r="AM53" s="135"/>
      <c r="AN53" s="130"/>
      <c r="AO53" s="28"/>
      <c r="AP53" s="139"/>
      <c r="AQ53" s="141">
        <f t="shared" si="24"/>
        <v>186.52945824242792</v>
      </c>
    </row>
    <row r="54" spans="1:45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260"/>
      <c r="K54" s="135"/>
      <c r="L54" s="137">
        <f t="shared" si="47"/>
        <v>83.913724293678101</v>
      </c>
      <c r="M54" s="135"/>
      <c r="N54" s="135"/>
      <c r="O54" s="135"/>
      <c r="P54" s="135"/>
      <c r="Q54" s="135"/>
      <c r="R54" s="135"/>
      <c r="S54" s="135"/>
      <c r="T54" s="135"/>
      <c r="U54" s="135">
        <v>83.913724293678101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83.913724293678101</v>
      </c>
    </row>
    <row r="55" spans="1:45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255"/>
      <c r="K55" s="76"/>
      <c r="L55" s="78">
        <f t="shared" si="47"/>
        <v>469.89024294752767</v>
      </c>
      <c r="M55" s="76"/>
      <c r="N55" s="76"/>
      <c r="O55" s="76"/>
      <c r="P55" s="76">
        <v>117.00892375450175</v>
      </c>
      <c r="Q55" s="76"/>
      <c r="R55" s="76"/>
      <c r="S55" s="76">
        <v>0</v>
      </c>
      <c r="T55" s="76"/>
      <c r="U55" s="76">
        <v>352.88131919302589</v>
      </c>
      <c r="V55" s="76"/>
      <c r="W55" s="77"/>
      <c r="X55" s="77"/>
      <c r="Y55" s="77"/>
      <c r="Z55" s="76"/>
      <c r="AA55" s="296">
        <v>22.531112229915806</v>
      </c>
      <c r="AB55" s="79">
        <f t="shared" si="48"/>
        <v>18.810396080064127</v>
      </c>
      <c r="AC55" s="80"/>
      <c r="AD55" s="76"/>
      <c r="AE55" s="76"/>
      <c r="AF55" s="76"/>
      <c r="AG55" s="76"/>
      <c r="AH55" s="76"/>
      <c r="AI55" s="76">
        <v>14.935857833920878</v>
      </c>
      <c r="AJ55" s="76">
        <v>3.87453824614325</v>
      </c>
      <c r="AK55" s="75"/>
      <c r="AL55" s="77"/>
      <c r="AM55" s="76"/>
      <c r="AN55" s="78"/>
      <c r="AO55" s="81"/>
      <c r="AP55" s="79"/>
      <c r="AQ55" s="82">
        <f t="shared" si="24"/>
        <v>511.23175125750765</v>
      </c>
    </row>
    <row r="56" spans="1:45" s="49" customFormat="1" ht="12.75" customHeight="1">
      <c r="A56" s="168" t="s">
        <v>40</v>
      </c>
      <c r="B56" s="152"/>
      <c r="C56" s="142">
        <f t="shared" si="45"/>
        <v>216.75318330365391</v>
      </c>
      <c r="D56" s="146">
        <v>115.26851795563631</v>
      </c>
      <c r="E56" s="169">
        <v>89.647280058277374</v>
      </c>
      <c r="F56" s="144"/>
      <c r="G56" s="144">
        <v>11.837385289740231</v>
      </c>
      <c r="H56" s="145">
        <f t="shared" si="46"/>
        <v>196.53880633</v>
      </c>
      <c r="I56" s="146"/>
      <c r="J56" s="257">
        <v>127.70399999999999</v>
      </c>
      <c r="K56" s="143">
        <v>68.834806329999992</v>
      </c>
      <c r="L56" s="145">
        <f t="shared" si="47"/>
        <v>1227.7103349259369</v>
      </c>
      <c r="M56" s="143"/>
      <c r="N56" s="143"/>
      <c r="O56" s="143"/>
      <c r="P56" s="143">
        <v>0</v>
      </c>
      <c r="Q56" s="143">
        <v>872.66096366633246</v>
      </c>
      <c r="R56" s="143"/>
      <c r="S56" s="143">
        <v>0</v>
      </c>
      <c r="T56" s="143">
        <v>53.841522983216713</v>
      </c>
      <c r="U56" s="143">
        <v>295.80397655309667</v>
      </c>
      <c r="V56" s="143">
        <v>5.4038717232911377</v>
      </c>
      <c r="W56" s="144"/>
      <c r="X56" s="144"/>
      <c r="Y56" s="144"/>
      <c r="Z56" s="143"/>
      <c r="AA56" s="145">
        <v>604.09375845912712</v>
      </c>
      <c r="AB56" s="147">
        <f t="shared" si="48"/>
        <v>65.304759625970377</v>
      </c>
      <c r="AC56" s="177"/>
      <c r="AD56" s="143"/>
      <c r="AE56" s="143">
        <v>30.375513223272744</v>
      </c>
      <c r="AF56" s="143"/>
      <c r="AG56" s="143"/>
      <c r="AH56" s="143"/>
      <c r="AI56" s="143"/>
      <c r="AJ56" s="143"/>
      <c r="AK56" s="146"/>
      <c r="AL56" s="144">
        <v>13.379590942008413</v>
      </c>
      <c r="AM56" s="143">
        <v>21.549655460689216</v>
      </c>
      <c r="AN56" s="145"/>
      <c r="AO56" s="145">
        <v>702.06428317480743</v>
      </c>
      <c r="AP56" s="147"/>
      <c r="AQ56" s="91">
        <f t="shared" si="24"/>
        <v>3012.4651258194954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0.55891593984962396</v>
      </c>
      <c r="D57" s="143">
        <f t="shared" ref="D57:AP57" si="49">D58+D65</f>
        <v>0.55891593984962396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227.36453888608912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55.877000000000002</v>
      </c>
      <c r="R57" s="143">
        <f t="shared" si="49"/>
        <v>0</v>
      </c>
      <c r="S57" s="143">
        <f t="shared" si="49"/>
        <v>0.64284746861564912</v>
      </c>
      <c r="T57" s="143">
        <f t="shared" si="49"/>
        <v>66.813691417473478</v>
      </c>
      <c r="U57" s="143">
        <f t="shared" si="49"/>
        <v>104.03100000000001</v>
      </c>
      <c r="V57" s="143">
        <f t="shared" si="49"/>
        <v>0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355.65857379765077</v>
      </c>
      <c r="AB57" s="147">
        <f t="shared" si="49"/>
        <v>40.179145524642358</v>
      </c>
      <c r="AC57" s="177">
        <f t="shared" si="49"/>
        <v>0</v>
      </c>
      <c r="AD57" s="143">
        <f t="shared" si="49"/>
        <v>0</v>
      </c>
      <c r="AE57" s="143">
        <f t="shared" si="49"/>
        <v>18.738454524014198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5.621744734795584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0.16649466165720572</v>
      </c>
      <c r="AM57" s="146">
        <f t="shared" si="49"/>
        <v>15.65245160417537</v>
      </c>
      <c r="AN57" s="145">
        <f t="shared" si="49"/>
        <v>0</v>
      </c>
      <c r="AO57" s="145">
        <f t="shared" si="49"/>
        <v>1087.3235215739426</v>
      </c>
      <c r="AP57" s="147">
        <f t="shared" si="49"/>
        <v>0</v>
      </c>
      <c r="AQ57" s="148">
        <f t="shared" si="24"/>
        <v>1711.0846957221743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5"/>
        <v>0.55691624060150369</v>
      </c>
      <c r="D58" s="177">
        <v>0.55691624060150369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47"/>
        <v>112.62386011213235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15.980000000000002</v>
      </c>
      <c r="R58" s="147">
        <f t="shared" si="54"/>
        <v>0</v>
      </c>
      <c r="S58" s="147">
        <v>0</v>
      </c>
      <c r="T58" s="147">
        <v>44.700860112132339</v>
      </c>
      <c r="U58" s="147">
        <v>51.942999999999998</v>
      </c>
      <c r="V58" s="147">
        <f t="shared" si="54"/>
        <v>0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213.96612497264002</v>
      </c>
      <c r="AB58" s="147">
        <f t="shared" si="48"/>
        <v>24.774893428831902</v>
      </c>
      <c r="AC58" s="177">
        <f t="shared" si="54"/>
        <v>0</v>
      </c>
      <c r="AD58" s="143">
        <f t="shared" si="54"/>
        <v>0</v>
      </c>
      <c r="AE58" s="143">
        <f>SUM(AE59:AE64)</f>
        <v>8.1515164085993277</v>
      </c>
      <c r="AF58" s="143"/>
      <c r="AG58" s="143">
        <f t="shared" si="54"/>
        <v>0</v>
      </c>
      <c r="AH58" s="143">
        <f t="shared" si="54"/>
        <v>0.80443075440000011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0.16649466165720572</v>
      </c>
      <c r="AM58" s="144">
        <v>15.65245160417537</v>
      </c>
      <c r="AN58" s="145">
        <f t="shared" si="54"/>
        <v>0</v>
      </c>
      <c r="AO58" s="145">
        <v>842.26201161878305</v>
      </c>
      <c r="AP58" s="147">
        <f t="shared" ref="AP58" si="57">SUM(AP59:AP64)</f>
        <v>0</v>
      </c>
      <c r="AQ58" s="148">
        <f t="shared" si="24"/>
        <v>1194.1838063729888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5"/>
        <v>3.9993984962406011E-3</v>
      </c>
      <c r="D59" s="416">
        <v>3.9993984962406011E-3</v>
      </c>
      <c r="E59" s="67"/>
      <c r="F59" s="67"/>
      <c r="G59" s="170"/>
      <c r="H59" s="66">
        <f t="shared" si="46"/>
        <v>0</v>
      </c>
      <c r="I59" s="149"/>
      <c r="J59" s="274"/>
      <c r="K59" s="149"/>
      <c r="L59" s="66">
        <f t="shared" si="47"/>
        <v>29.5817122542297</v>
      </c>
      <c r="M59" s="103"/>
      <c r="N59" s="327"/>
      <c r="O59" s="327"/>
      <c r="P59" s="67"/>
      <c r="Q59" s="381">
        <v>6.48</v>
      </c>
      <c r="R59" s="67"/>
      <c r="S59" s="381">
        <v>0</v>
      </c>
      <c r="T59" s="381">
        <v>12.256712254229701</v>
      </c>
      <c r="U59" s="381">
        <v>10.845000000000001</v>
      </c>
      <c r="V59" s="381">
        <v>0</v>
      </c>
      <c r="W59" s="67"/>
      <c r="X59" s="67"/>
      <c r="Y59" s="327"/>
      <c r="Z59" s="149"/>
      <c r="AA59" s="406">
        <v>46.718432111248156</v>
      </c>
      <c r="AB59" s="67">
        <f t="shared" si="48"/>
        <v>3.1396423897951866</v>
      </c>
      <c r="AC59" s="328"/>
      <c r="AD59" s="103"/>
      <c r="AE59" s="342">
        <v>3.1396423897951866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233.79522792293912</v>
      </c>
      <c r="AP59" s="67"/>
      <c r="AQ59" s="334">
        <f t="shared" si="24"/>
        <v>313.23901407670837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5"/>
        <v>8.9986466165413535E-3</v>
      </c>
      <c r="D60" s="416">
        <v>8.9986466165413535E-3</v>
      </c>
      <c r="E60" s="26"/>
      <c r="F60" s="26"/>
      <c r="G60" s="346"/>
      <c r="H60" s="23">
        <f t="shared" si="46"/>
        <v>0</v>
      </c>
      <c r="I60" s="20"/>
      <c r="J60" s="280"/>
      <c r="K60" s="20"/>
      <c r="L60" s="23">
        <f t="shared" si="47"/>
        <v>24.270938420677936</v>
      </c>
      <c r="M60" s="21"/>
      <c r="N60" s="169"/>
      <c r="O60" s="169"/>
      <c r="P60" s="26"/>
      <c r="Q60" s="381">
        <v>1.206</v>
      </c>
      <c r="R60" s="26"/>
      <c r="S60" s="381">
        <v>0</v>
      </c>
      <c r="T60" s="381">
        <v>2.1099384206779361</v>
      </c>
      <c r="U60" s="381">
        <v>20.954999999999998</v>
      </c>
      <c r="V60" s="381">
        <v>0</v>
      </c>
      <c r="W60" s="26"/>
      <c r="X60" s="26"/>
      <c r="Y60" s="169"/>
      <c r="Z60" s="20"/>
      <c r="AA60" s="406">
        <v>24.331426426573362</v>
      </c>
      <c r="AB60" s="26">
        <f t="shared" si="48"/>
        <v>4.9527741119679169E-2</v>
      </c>
      <c r="AC60" s="329"/>
      <c r="AD60" s="21"/>
      <c r="AE60" s="343">
        <v>4.9527741119679169E-2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87.03869588232908</v>
      </c>
      <c r="AP60" s="26"/>
      <c r="AQ60" s="335">
        <f t="shared" si="24"/>
        <v>135.69958711731661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5"/>
        <v>0.47092917293233083</v>
      </c>
      <c r="D61" s="416">
        <v>0.47092917293233083</v>
      </c>
      <c r="E61" s="26"/>
      <c r="F61" s="26"/>
      <c r="G61" s="346"/>
      <c r="H61" s="23">
        <f t="shared" si="46"/>
        <v>0</v>
      </c>
      <c r="I61" s="20"/>
      <c r="J61" s="280"/>
      <c r="K61" s="20"/>
      <c r="L61" s="23">
        <f t="shared" si="47"/>
        <v>29.745281869384733</v>
      </c>
      <c r="M61" s="21"/>
      <c r="N61" s="169"/>
      <c r="O61" s="169"/>
      <c r="P61" s="26"/>
      <c r="Q61" s="381">
        <v>3.4809999999999999</v>
      </c>
      <c r="R61" s="26"/>
      <c r="S61" s="381">
        <v>0</v>
      </c>
      <c r="T61" s="381">
        <v>21.359281869384731</v>
      </c>
      <c r="U61" s="381">
        <v>4.9050000000000002</v>
      </c>
      <c r="V61" s="381">
        <v>0</v>
      </c>
      <c r="W61" s="26"/>
      <c r="X61" s="26"/>
      <c r="Y61" s="169"/>
      <c r="Z61" s="20"/>
      <c r="AA61" s="406">
        <v>33.114867396964705</v>
      </c>
      <c r="AB61" s="26">
        <f t="shared" si="48"/>
        <v>2.1875658466710419</v>
      </c>
      <c r="AC61" s="329"/>
      <c r="AD61" s="21"/>
      <c r="AE61" s="343">
        <v>2.1875658466710419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122.29778094538152</v>
      </c>
      <c r="AP61" s="26"/>
      <c r="AQ61" s="335">
        <f t="shared" si="24"/>
        <v>187.81642523133434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5"/>
        <v>1.1998195488721806E-2</v>
      </c>
      <c r="D62" s="416">
        <v>1.1998195488721806E-2</v>
      </c>
      <c r="E62" s="26"/>
      <c r="F62" s="26"/>
      <c r="G62" s="346"/>
      <c r="H62" s="23">
        <f t="shared" si="46"/>
        <v>0</v>
      </c>
      <c r="I62" s="20"/>
      <c r="J62" s="280"/>
      <c r="K62" s="20"/>
      <c r="L62" s="23">
        <f t="shared" si="47"/>
        <v>3.3488934983554728</v>
      </c>
      <c r="M62" s="21"/>
      <c r="N62" s="169"/>
      <c r="O62" s="169"/>
      <c r="P62" s="26"/>
      <c r="Q62" s="381">
        <v>0.45900000000000002</v>
      </c>
      <c r="R62" s="26"/>
      <c r="S62" s="381">
        <v>0</v>
      </c>
      <c r="T62" s="381">
        <v>1.0518934983554724</v>
      </c>
      <c r="U62" s="381">
        <v>1.8380000000000001</v>
      </c>
      <c r="V62" s="381">
        <v>0</v>
      </c>
      <c r="W62" s="26"/>
      <c r="X62" s="26"/>
      <c r="Y62" s="169"/>
      <c r="Z62" s="20"/>
      <c r="AA62" s="406">
        <v>15.381589202216919</v>
      </c>
      <c r="AB62" s="26">
        <f t="shared" si="48"/>
        <v>0.1656785980869836</v>
      </c>
      <c r="AC62" s="329"/>
      <c r="AD62" s="21"/>
      <c r="AE62" s="343">
        <v>0.1656785980869836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238.54528162477746</v>
      </c>
      <c r="AP62" s="26"/>
      <c r="AQ62" s="335">
        <f t="shared" si="24"/>
        <v>257.45344111892558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5"/>
        <v>5.3991879699248117E-2</v>
      </c>
      <c r="D63" s="417">
        <v>5.3991879699248117E-2</v>
      </c>
      <c r="E63" s="26"/>
      <c r="F63" s="26"/>
      <c r="G63" s="346"/>
      <c r="H63" s="23">
        <f t="shared" si="46"/>
        <v>0</v>
      </c>
      <c r="I63" s="20"/>
      <c r="J63" s="280"/>
      <c r="K63" s="20"/>
      <c r="L63" s="23">
        <f t="shared" si="47"/>
        <v>4.0014670070262373</v>
      </c>
      <c r="M63" s="21"/>
      <c r="N63" s="169"/>
      <c r="O63" s="169"/>
      <c r="P63" s="26"/>
      <c r="Q63" s="382">
        <v>0.76900000000000002</v>
      </c>
      <c r="R63" s="26"/>
      <c r="S63" s="382">
        <v>0</v>
      </c>
      <c r="T63" s="382">
        <v>0.1814670070262365</v>
      </c>
      <c r="U63" s="382">
        <v>3.0510000000000006</v>
      </c>
      <c r="V63" s="382">
        <v>0</v>
      </c>
      <c r="W63" s="26"/>
      <c r="X63" s="26"/>
      <c r="Y63" s="169"/>
      <c r="Z63" s="20"/>
      <c r="AA63" s="407">
        <v>12.78366059192318</v>
      </c>
      <c r="AB63" s="26">
        <f t="shared" si="48"/>
        <v>0.79573735489903985</v>
      </c>
      <c r="AC63" s="329"/>
      <c r="AD63" s="21"/>
      <c r="AE63" s="343">
        <v>0.79573735489903985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44.036620738356255</v>
      </c>
      <c r="AP63" s="26"/>
      <c r="AQ63" s="335">
        <f t="shared" si="24"/>
        <v>61.671477571903964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5"/>
        <v>6.9989473684210534E-3</v>
      </c>
      <c r="D64" s="417">
        <v>6.9989473684210534E-3</v>
      </c>
      <c r="E64" s="79"/>
      <c r="F64" s="79"/>
      <c r="G64" s="347"/>
      <c r="H64" s="78">
        <f t="shared" si="46"/>
        <v>0</v>
      </c>
      <c r="I64" s="150"/>
      <c r="J64" s="283"/>
      <c r="K64" s="150"/>
      <c r="L64" s="78">
        <f t="shared" si="47"/>
        <v>21.675567062458256</v>
      </c>
      <c r="M64" s="151"/>
      <c r="N64" s="331"/>
      <c r="O64" s="331"/>
      <c r="P64" s="79"/>
      <c r="Q64" s="382">
        <v>3.585</v>
      </c>
      <c r="R64" s="79"/>
      <c r="S64" s="382">
        <v>0</v>
      </c>
      <c r="T64" s="382">
        <v>7.741567062458258</v>
      </c>
      <c r="U64" s="382">
        <v>10.349</v>
      </c>
      <c r="V64" s="382">
        <v>0</v>
      </c>
      <c r="W64" s="79"/>
      <c r="X64" s="79"/>
      <c r="Y64" s="331"/>
      <c r="Z64" s="150"/>
      <c r="AA64" s="407">
        <v>81.636149243713703</v>
      </c>
      <c r="AB64" s="79">
        <f t="shared" si="48"/>
        <v>18.436741498259973</v>
      </c>
      <c r="AC64" s="332"/>
      <c r="AD64" s="151"/>
      <c r="AE64" s="344">
        <v>1.8133644780273972</v>
      </c>
      <c r="AF64" s="344"/>
      <c r="AG64" s="344"/>
      <c r="AH64" s="344">
        <v>0.80443075440000011</v>
      </c>
      <c r="AI64" s="344"/>
      <c r="AJ64" s="344"/>
      <c r="AK64" s="344"/>
      <c r="AL64" s="344">
        <v>0.16649466165720572</v>
      </c>
      <c r="AM64" s="388">
        <v>15.65245160417537</v>
      </c>
      <c r="AN64" s="78"/>
      <c r="AO64" s="407">
        <v>116.54840450499967</v>
      </c>
      <c r="AP64" s="79"/>
      <c r="AQ64" s="336">
        <f t="shared" si="24"/>
        <v>238.30386125680002</v>
      </c>
    </row>
    <row r="65" spans="1:45" ht="12.75" customHeight="1">
      <c r="A65" s="168" t="s">
        <v>194</v>
      </c>
      <c r="B65" s="152"/>
      <c r="C65" s="74">
        <f>SUM(D65:G65)</f>
        <v>1.9996992481203005E-3</v>
      </c>
      <c r="D65" s="177">
        <f>SUM(D66:D69)</f>
        <v>1.9996992481203005E-3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114.74067877395677</v>
      </c>
      <c r="M65" s="76"/>
      <c r="N65" s="77"/>
      <c r="O65" s="77"/>
      <c r="P65" s="213"/>
      <c r="Q65" s="147">
        <v>39.896999999999998</v>
      </c>
      <c r="R65" s="213"/>
      <c r="S65" s="147">
        <v>0.64284746861564912</v>
      </c>
      <c r="T65" s="147">
        <v>22.112831305341135</v>
      </c>
      <c r="U65" s="147">
        <v>52.088000000000001</v>
      </c>
      <c r="V65" s="147">
        <f>SUM(V66:V69)</f>
        <v>0</v>
      </c>
      <c r="W65" s="213"/>
      <c r="X65" s="213"/>
      <c r="Y65" s="77"/>
      <c r="Z65" s="76"/>
      <c r="AA65" s="145">
        <v>141.69244882501073</v>
      </c>
      <c r="AB65" s="79">
        <f>SUM(AC65:AM65)</f>
        <v>15.404252095810454</v>
      </c>
      <c r="AC65" s="80"/>
      <c r="AD65" s="76"/>
      <c r="AE65" s="76">
        <f>SUM(AE66:AE69)</f>
        <v>10.586938115414871</v>
      </c>
      <c r="AF65" s="76"/>
      <c r="AG65" s="76"/>
      <c r="AH65" s="76">
        <v>4.8173139803955838</v>
      </c>
      <c r="AI65" s="76"/>
      <c r="AJ65" s="76"/>
      <c r="AK65" s="76"/>
      <c r="AL65" s="76"/>
      <c r="AM65" s="77"/>
      <c r="AN65" s="78"/>
      <c r="AO65" s="145">
        <v>245.06150995515949</v>
      </c>
      <c r="AP65" s="79"/>
      <c r="AQ65" s="340">
        <f t="shared" si="24"/>
        <v>516.9008893491856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252"/>
      <c r="K66" s="219"/>
      <c r="L66" s="66">
        <f t="shared" ref="L66:L69" si="60">SUM(M66:Z66)</f>
        <v>4.9628396157909016</v>
      </c>
      <c r="M66" s="318"/>
      <c r="N66" s="69"/>
      <c r="O66" s="65"/>
      <c r="P66" s="69"/>
      <c r="Q66" s="383">
        <v>0.13400000000000001</v>
      </c>
      <c r="R66" s="69"/>
      <c r="S66" s="383">
        <v>3.10055049171535E-3</v>
      </c>
      <c r="T66" s="383">
        <v>1.2487390652991865</v>
      </c>
      <c r="U66" s="383">
        <v>3.577</v>
      </c>
      <c r="V66" s="383">
        <v>0</v>
      </c>
      <c r="W66" s="69"/>
      <c r="X66" s="69"/>
      <c r="Y66" s="65"/>
      <c r="Z66" s="64"/>
      <c r="AA66" s="408">
        <v>10.604406427090007</v>
      </c>
      <c r="AB66" s="67">
        <f t="shared" ref="AB66:AB69" si="61">SUM(AC66:AM66)</f>
        <v>4.8312441234867922</v>
      </c>
      <c r="AC66" s="68"/>
      <c r="AD66" s="64"/>
      <c r="AE66" s="64">
        <v>1.3930143091208677E-2</v>
      </c>
      <c r="AF66" s="64"/>
      <c r="AG66" s="64"/>
      <c r="AH66" s="64">
        <v>4.8173139803955838</v>
      </c>
      <c r="AI66" s="64"/>
      <c r="AJ66" s="64"/>
      <c r="AK66" s="64"/>
      <c r="AL66" s="64"/>
      <c r="AM66" s="65"/>
      <c r="AN66" s="66"/>
      <c r="AO66" s="408">
        <v>59.705759750564468</v>
      </c>
      <c r="AP66" s="67"/>
      <c r="AQ66" s="92">
        <f t="shared" si="24"/>
        <v>80.104249916932162</v>
      </c>
    </row>
    <row r="67" spans="1:45" ht="12.75" customHeight="1">
      <c r="A67" s="404" t="s">
        <v>186</v>
      </c>
      <c r="B67" s="405">
        <v>84</v>
      </c>
      <c r="C67" s="19">
        <f t="shared" si="58"/>
        <v>1.9996992481203005E-3</v>
      </c>
      <c r="D67" s="419">
        <v>1.9996992481203005E-3</v>
      </c>
      <c r="E67" s="212"/>
      <c r="F67" s="212"/>
      <c r="G67" s="350"/>
      <c r="H67" s="23">
        <f t="shared" si="59"/>
        <v>0</v>
      </c>
      <c r="I67" s="319"/>
      <c r="J67" s="249"/>
      <c r="K67" s="215"/>
      <c r="L67" s="23">
        <f t="shared" si="60"/>
        <v>38.995622853414616</v>
      </c>
      <c r="M67" s="319"/>
      <c r="N67" s="212"/>
      <c r="O67" s="22"/>
      <c r="P67" s="212"/>
      <c r="Q67" s="384">
        <v>6.7480000000000002</v>
      </c>
      <c r="R67" s="212"/>
      <c r="S67" s="384">
        <v>0.42511992297519346</v>
      </c>
      <c r="T67" s="384">
        <v>8.4905029304394208</v>
      </c>
      <c r="U67" s="384">
        <v>23.332000000000001</v>
      </c>
      <c r="V67" s="384">
        <v>0</v>
      </c>
      <c r="W67" s="212"/>
      <c r="X67" s="212"/>
      <c r="Y67" s="22"/>
      <c r="Z67" s="25"/>
      <c r="AA67" s="409">
        <v>51.209789063031792</v>
      </c>
      <c r="AB67" s="26">
        <f t="shared" si="61"/>
        <v>7.7179584067569493</v>
      </c>
      <c r="AC67" s="27"/>
      <c r="AD67" s="25"/>
      <c r="AE67" s="25">
        <v>7.7179584067569493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90.396943594836387</v>
      </c>
      <c r="AP67" s="26"/>
      <c r="AQ67" s="29">
        <f t="shared" si="24"/>
        <v>188.32231361728788</v>
      </c>
    </row>
    <row r="68" spans="1:45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49"/>
      <c r="K68" s="215"/>
      <c r="L68" s="23">
        <f t="shared" si="60"/>
        <v>57.083921193789756</v>
      </c>
      <c r="M68" s="319"/>
      <c r="N68" s="212"/>
      <c r="O68" s="22"/>
      <c r="P68" s="212"/>
      <c r="Q68" s="384">
        <v>28.016999999999999</v>
      </c>
      <c r="R68" s="212"/>
      <c r="S68" s="384">
        <v>7.0968155699262458E-2</v>
      </c>
      <c r="T68" s="384">
        <v>9.3009530380904941</v>
      </c>
      <c r="U68" s="384">
        <v>19.695</v>
      </c>
      <c r="V68" s="384">
        <v>0</v>
      </c>
      <c r="W68" s="212"/>
      <c r="X68" s="212"/>
      <c r="Y68" s="22"/>
      <c r="Z68" s="25"/>
      <c r="AA68" s="409">
        <v>29.533993173530394</v>
      </c>
      <c r="AB68" s="26">
        <f t="shared" si="61"/>
        <v>1.7111743674411048</v>
      </c>
      <c r="AC68" s="27"/>
      <c r="AD68" s="25"/>
      <c r="AE68" s="25">
        <v>1.7111743674411048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56.621243946298691</v>
      </c>
      <c r="AP68" s="26"/>
      <c r="AQ68" s="29">
        <f t="shared" si="24"/>
        <v>144.95033268105993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255"/>
      <c r="K69" s="220"/>
      <c r="L69" s="137">
        <f t="shared" si="60"/>
        <v>13.698295110961517</v>
      </c>
      <c r="M69" s="320"/>
      <c r="N69" s="213"/>
      <c r="O69" s="77"/>
      <c r="P69" s="213"/>
      <c r="Q69" s="385">
        <v>4.9980000000000002</v>
      </c>
      <c r="R69" s="213"/>
      <c r="S69" s="385">
        <v>0.14365883944947785</v>
      </c>
      <c r="T69" s="385">
        <v>3.0726362715120383</v>
      </c>
      <c r="U69" s="385">
        <v>5.484</v>
      </c>
      <c r="V69" s="385">
        <v>0</v>
      </c>
      <c r="W69" s="213"/>
      <c r="X69" s="213"/>
      <c r="Y69" s="77"/>
      <c r="Z69" s="76"/>
      <c r="AA69" s="410">
        <v>50.34426016135852</v>
      </c>
      <c r="AB69" s="139">
        <f t="shared" si="61"/>
        <v>1.1438751981256075</v>
      </c>
      <c r="AC69" s="140"/>
      <c r="AD69" s="135"/>
      <c r="AE69" s="135">
        <v>1.1438751981256075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38.33756266345997</v>
      </c>
      <c r="AP69" s="139"/>
      <c r="AQ69" s="141">
        <f t="shared" si="24"/>
        <v>103.52399313390563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175.46549158593075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175.46549158593075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223.45349158593075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27.249865733664667</v>
      </c>
      <c r="M71" s="76"/>
      <c r="N71" s="76"/>
      <c r="O71" s="76"/>
      <c r="P71" s="76"/>
      <c r="Q71" s="76"/>
      <c r="R71" s="76"/>
      <c r="S71" s="76"/>
      <c r="T71" s="76"/>
      <c r="U71" s="151">
        <v>27.249865733664667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27.249865733664667</v>
      </c>
      <c r="AR71" s="2"/>
    </row>
    <row r="72" spans="1:45" ht="12.75" customHeight="1" thickBot="1">
      <c r="A72" s="42" t="s">
        <v>42</v>
      </c>
      <c r="B72" s="43"/>
      <c r="C72" s="44">
        <f t="shared" ref="C72:AP72" si="62">C26-C27-C29</f>
        <v>-2.295922392170894</v>
      </c>
      <c r="D72" s="108">
        <f t="shared" si="62"/>
        <v>0.46077899285845092</v>
      </c>
      <c r="E72" s="46">
        <f t="shared" si="62"/>
        <v>-3.4486883993195221</v>
      </c>
      <c r="F72" s="109">
        <f t="shared" si="62"/>
        <v>0</v>
      </c>
      <c r="G72" s="109">
        <f t="shared" si="62"/>
        <v>0.69246574229020652</v>
      </c>
      <c r="H72" s="47">
        <f t="shared" si="62"/>
        <v>1.9457250152908045</v>
      </c>
      <c r="I72" s="108">
        <f t="shared" si="62"/>
        <v>-0.45741265470912973</v>
      </c>
      <c r="J72" s="259">
        <f t="shared" si="62"/>
        <v>0</v>
      </c>
      <c r="K72" s="46">
        <f t="shared" si="62"/>
        <v>2.4031376700000067</v>
      </c>
      <c r="L72" s="47">
        <f t="shared" si="62"/>
        <v>-20.776823629449609</v>
      </c>
      <c r="M72" s="46">
        <f t="shared" si="62"/>
        <v>0</v>
      </c>
      <c r="N72" s="46">
        <f t="shared" ref="N72" si="63">N26-N27-N29</f>
        <v>-0.1447230955369605</v>
      </c>
      <c r="O72" s="46">
        <f t="shared" si="62"/>
        <v>-5.2567080980734033</v>
      </c>
      <c r="P72" s="46">
        <f t="shared" si="62"/>
        <v>-25.023756688637832</v>
      </c>
      <c r="Q72" s="46">
        <f t="shared" si="62"/>
        <v>0.63443164512000294</v>
      </c>
      <c r="R72" s="46">
        <f t="shared" si="62"/>
        <v>4.1043924247201176</v>
      </c>
      <c r="S72" s="46">
        <f t="shared" si="62"/>
        <v>6.4658274357199232</v>
      </c>
      <c r="T72" s="46">
        <f t="shared" si="62"/>
        <v>6.5570336698137908</v>
      </c>
      <c r="U72" s="46">
        <f t="shared" si="62"/>
        <v>-8.9389207362014531</v>
      </c>
      <c r="V72" s="46">
        <f t="shared" si="62"/>
        <v>0.82532907951213019</v>
      </c>
      <c r="W72" s="109">
        <f t="shared" si="62"/>
        <v>2.7073411602174247E-4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-40.274710307198802</v>
      </c>
      <c r="AB72" s="45">
        <f t="shared" si="62"/>
        <v>-3.1792854499537384</v>
      </c>
      <c r="AC72" s="110">
        <f t="shared" si="62"/>
        <v>0</v>
      </c>
      <c r="AD72" s="46">
        <f t="shared" si="62"/>
        <v>0</v>
      </c>
      <c r="AE72" s="46">
        <f t="shared" si="62"/>
        <v>-5.4828085267054973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1.6583711868480151</v>
      </c>
      <c r="AJ72" s="46">
        <f t="shared" ref="AJ72" si="65">AJ26-AJ27-AJ29</f>
        <v>0.64515188990400318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-35.216752781607738</v>
      </c>
      <c r="AP72" s="45">
        <f t="shared" si="62"/>
        <v>0</v>
      </c>
      <c r="AQ72" s="48">
        <f t="shared" si="24"/>
        <v>-99.797769545089977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216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168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239" t="s">
        <v>205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170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7"/>
  <dimension ref="A1:AS80"/>
  <sheetViews>
    <sheetView zoomScale="80" zoomScaleNormal="80" zoomScaleSheetLayoutView="70" workbookViewId="0">
      <pane xSplit="2" ySplit="1" topLeftCell="C17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6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7.33203125" style="158" bestFit="1" customWidth="1"/>
    <col min="29" max="33" width="5.5546875" style="157" customWidth="1"/>
    <col min="34" max="34" width="6" style="157" customWidth="1"/>
    <col min="35" max="36" width="7" style="157" customWidth="1"/>
    <col min="37" max="38" width="5.5546875" style="157" customWidth="1"/>
    <col min="39" max="39" width="7.33203125" style="157" bestFit="1" customWidth="1"/>
    <col min="40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163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34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743.88779920253376</v>
      </c>
      <c r="I2" s="10">
        <v>616.18379920253381</v>
      </c>
      <c r="J2" s="299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2853.989388843795</v>
      </c>
      <c r="AB2" s="13">
        <f>SUM(AC2:AM2)</f>
        <v>1173.9422058623863</v>
      </c>
      <c r="AC2" s="14">
        <v>59.477849641143983</v>
      </c>
      <c r="AD2" s="11">
        <v>640.18714148109552</v>
      </c>
      <c r="AE2" s="11">
        <v>247.373692483154</v>
      </c>
      <c r="AF2" s="11">
        <v>93.972607495928045</v>
      </c>
      <c r="AG2" s="11">
        <v>38.984644966807721</v>
      </c>
      <c r="AH2" s="11">
        <v>16.459452489471403</v>
      </c>
      <c r="AI2" s="11">
        <v>28.219921798944</v>
      </c>
      <c r="AJ2" s="11">
        <v>0.157926052944</v>
      </c>
      <c r="AK2" s="10">
        <v>0.84879056474748482</v>
      </c>
      <c r="AL2" s="10">
        <v>12.643166496154558</v>
      </c>
      <c r="AM2" s="8">
        <v>35.617012391995239</v>
      </c>
      <c r="AN2" s="15">
        <v>113.24184816956344</v>
      </c>
      <c r="AO2" s="15"/>
      <c r="AP2" s="13"/>
      <c r="AQ2" s="16">
        <f>C2+H2+L2+AA2+AB2+AN2+AO2+AP2</f>
        <v>4885.0612420782782</v>
      </c>
      <c r="AS2" s="294"/>
    </row>
    <row r="3" spans="1:45" ht="12.75" customHeight="1">
      <c r="A3" s="17" t="s">
        <v>1</v>
      </c>
      <c r="B3" s="18"/>
      <c r="C3" s="19">
        <f>SUM(D3:G3)</f>
        <v>1268.3430290806182</v>
      </c>
      <c r="D3" s="20">
        <v>1196.7961606012641</v>
      </c>
      <c r="E3" s="169">
        <v>59.358733593015344</v>
      </c>
      <c r="F3" s="22"/>
      <c r="G3" s="22">
        <v>12.188134886338631</v>
      </c>
      <c r="H3" s="23">
        <f>SUM(I3:K3)</f>
        <v>0</v>
      </c>
      <c r="I3" s="24"/>
      <c r="J3" s="249"/>
      <c r="K3" s="25"/>
      <c r="L3" s="23">
        <f>SUM(M3:Z3)</f>
        <v>9318.2478733200187</v>
      </c>
      <c r="M3" s="24">
        <v>3283.4192390439998</v>
      </c>
      <c r="N3" s="24">
        <v>0</v>
      </c>
      <c r="O3" s="25">
        <v>0</v>
      </c>
      <c r="P3" s="25">
        <v>928.57858044444447</v>
      </c>
      <c r="Q3" s="25">
        <v>379.33650605760005</v>
      </c>
      <c r="R3" s="25">
        <v>1299.8780372692795</v>
      </c>
      <c r="S3" s="25">
        <v>62.690465291525406</v>
      </c>
      <c r="T3" s="25">
        <v>144.39346678516969</v>
      </c>
      <c r="U3" s="25">
        <v>2818.3226042982251</v>
      </c>
      <c r="V3" s="25">
        <v>149.27450593494893</v>
      </c>
      <c r="W3" s="22">
        <v>0</v>
      </c>
      <c r="X3" s="22">
        <v>205.22917945667311</v>
      </c>
      <c r="Y3" s="22">
        <v>1.488354849340997</v>
      </c>
      <c r="Z3" s="25">
        <v>45.636933888808258</v>
      </c>
      <c r="AA3" s="23">
        <v>1408.5960590451207</v>
      </c>
      <c r="AB3" s="26">
        <f>SUM(AC3:AM3)</f>
        <v>159.06084503323777</v>
      </c>
      <c r="AC3" s="27"/>
      <c r="AD3" s="25"/>
      <c r="AE3" s="25">
        <v>27.603651344645758</v>
      </c>
      <c r="AF3" s="25"/>
      <c r="AG3" s="25"/>
      <c r="AH3" s="25"/>
      <c r="AI3" s="25">
        <v>103.18209796156802</v>
      </c>
      <c r="AJ3" s="25">
        <v>28.275095727024002</v>
      </c>
      <c r="AK3" s="24"/>
      <c r="AL3" s="24"/>
      <c r="AM3" s="22"/>
      <c r="AN3" s="28"/>
      <c r="AO3" s="28">
        <v>96.011063919999984</v>
      </c>
      <c r="AP3" s="26"/>
      <c r="AQ3" s="29">
        <f t="shared" ref="AQ3:AQ20" si="0">C3+H3+L3+AA3+AB3+AN3+AO3+AP3</f>
        <v>12250.258870398995</v>
      </c>
      <c r="AS3" s="294"/>
    </row>
    <row r="4" spans="1:45" ht="12.75" customHeight="1">
      <c r="A4" s="17" t="s">
        <v>2</v>
      </c>
      <c r="B4" s="18"/>
      <c r="C4" s="19">
        <f>SUM(D4:G4)</f>
        <v>9.6238495728944002</v>
      </c>
      <c r="D4" s="20">
        <v>0</v>
      </c>
      <c r="E4" s="21">
        <v>8.9460537568999996</v>
      </c>
      <c r="F4" s="22"/>
      <c r="G4" s="22">
        <v>0.67779581599439997</v>
      </c>
      <c r="H4" s="23">
        <f>SUM(I4:K4)</f>
        <v>5.5335130000000001</v>
      </c>
      <c r="I4" s="24"/>
      <c r="J4" s="249"/>
      <c r="K4" s="25">
        <v>5.5335130000000001</v>
      </c>
      <c r="L4" s="23">
        <f>SUM(M4:Z4)</f>
        <v>2188.1573071803159</v>
      </c>
      <c r="M4" s="24">
        <v>302.04985325920001</v>
      </c>
      <c r="N4" s="24">
        <v>0</v>
      </c>
      <c r="O4" s="25"/>
      <c r="P4" s="25">
        <v>517.92430744444448</v>
      </c>
      <c r="Q4" s="25">
        <v>0</v>
      </c>
      <c r="R4" s="25">
        <v>0</v>
      </c>
      <c r="S4" s="25">
        <v>1036.0233007497177</v>
      </c>
      <c r="T4" s="25">
        <v>25.754003442872065</v>
      </c>
      <c r="U4" s="25">
        <v>191.56762465663564</v>
      </c>
      <c r="V4" s="25">
        <v>9.4558962922268217E-2</v>
      </c>
      <c r="W4" s="22">
        <v>102.52838518301104</v>
      </c>
      <c r="X4" s="22">
        <v>2.7614277559999998</v>
      </c>
      <c r="Y4" s="22">
        <v>1.6301009999999997E-3</v>
      </c>
      <c r="Z4" s="25">
        <v>9.4522156245130091</v>
      </c>
      <c r="AA4" s="23">
        <v>0</v>
      </c>
      <c r="AB4" s="26">
        <f>SUM(AC4:AM4)</f>
        <v>0.20632319999999996</v>
      </c>
      <c r="AC4" s="27"/>
      <c r="AD4" s="25"/>
      <c r="AE4" s="25">
        <v>0.20632319999999996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154.36227891999999</v>
      </c>
      <c r="AP4" s="26"/>
      <c r="AQ4" s="29">
        <f t="shared" si="0"/>
        <v>2357.8832718732101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49"/>
      <c r="K5" s="25"/>
      <c r="L5" s="23">
        <f>SUM(M5:Z5)</f>
        <v>155.81372293361508</v>
      </c>
      <c r="M5" s="24"/>
      <c r="N5" s="24"/>
      <c r="O5" s="25"/>
      <c r="P5" s="25"/>
      <c r="Q5" s="25"/>
      <c r="R5" s="25"/>
      <c r="S5" s="25">
        <v>13.555069266666667</v>
      </c>
      <c r="T5" s="25"/>
      <c r="U5" s="25">
        <v>142.25865366694842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155.81372293361508</v>
      </c>
      <c r="AS5" s="294"/>
    </row>
    <row r="6" spans="1:45" ht="12.75" customHeight="1" thickBot="1">
      <c r="A6" s="30" t="s">
        <v>4</v>
      </c>
      <c r="B6" s="31"/>
      <c r="C6" s="19">
        <f>SUM(D6:G6)</f>
        <v>-112.28393610265218</v>
      </c>
      <c r="D6" s="32">
        <v>-118.27240888161899</v>
      </c>
      <c r="E6" s="22">
        <v>3.4431025353320059</v>
      </c>
      <c r="F6" s="33"/>
      <c r="G6" s="33">
        <v>2.5453702436348036</v>
      </c>
      <c r="H6" s="34">
        <f>SUM(I6:K6)</f>
        <v>-43.411713205955309</v>
      </c>
      <c r="I6" s="35">
        <v>-35.030596205955305</v>
      </c>
      <c r="J6" s="300">
        <v>0</v>
      </c>
      <c r="K6" s="35">
        <v>-8.3811170000000015</v>
      </c>
      <c r="L6" s="34">
        <f>SUM(M6:Z6)</f>
        <v>126.37815965446347</v>
      </c>
      <c r="M6" s="24">
        <v>270.79730647179997</v>
      </c>
      <c r="N6" s="24">
        <v>-1.8988949999999998</v>
      </c>
      <c r="O6" s="25"/>
      <c r="P6" s="25">
        <v>-96.544730266666633</v>
      </c>
      <c r="Q6" s="25">
        <v>4.88767036576</v>
      </c>
      <c r="R6" s="25">
        <v>2.9641909615199604</v>
      </c>
      <c r="S6" s="25">
        <v>13.555069266666667</v>
      </c>
      <c r="T6" s="25">
        <v>-0.72000506642297601</v>
      </c>
      <c r="U6" s="25">
        <v>-73.87615461098892</v>
      </c>
      <c r="V6" s="25">
        <v>3.8616257772705498</v>
      </c>
      <c r="W6" s="33">
        <v>3.3520817555248628</v>
      </c>
      <c r="X6" s="33">
        <v>0</v>
      </c>
      <c r="Y6" s="33">
        <v>0</v>
      </c>
      <c r="Z6" s="35">
        <v>0</v>
      </c>
      <c r="AA6" s="34">
        <v>52.875133802081422</v>
      </c>
      <c r="AB6" s="37">
        <f>SUM(AC6:AM6)</f>
        <v>3.3625277436600003</v>
      </c>
      <c r="AC6" s="38"/>
      <c r="AD6" s="36"/>
      <c r="AE6" s="36">
        <v>1.8299942036279999</v>
      </c>
      <c r="AF6" s="36"/>
      <c r="AG6" s="36"/>
      <c r="AH6" s="36"/>
      <c r="AI6" s="36">
        <v>0.55442872281600075</v>
      </c>
      <c r="AJ6" s="36">
        <v>0.97810481721599996</v>
      </c>
      <c r="AK6" s="35"/>
      <c r="AL6" s="35"/>
      <c r="AM6" s="33"/>
      <c r="AN6" s="40"/>
      <c r="AO6" s="40"/>
      <c r="AP6" s="37"/>
      <c r="AQ6" s="41">
        <f t="shared" si="0"/>
        <v>26.920171891597423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1146.4352434050716</v>
      </c>
      <c r="D7" s="57">
        <f t="shared" si="1"/>
        <v>1078.5237517196451</v>
      </c>
      <c r="E7" s="54">
        <f t="shared" si="1"/>
        <v>53.855782371447347</v>
      </c>
      <c r="F7" s="54">
        <f t="shared" si="1"/>
        <v>0</v>
      </c>
      <c r="G7" s="54">
        <f t="shared" si="1"/>
        <v>14.055709313979033</v>
      </c>
      <c r="H7" s="56">
        <f t="shared" si="1"/>
        <v>694.94257299657852</v>
      </c>
      <c r="I7" s="57">
        <f t="shared" si="1"/>
        <v>581.15320299657856</v>
      </c>
      <c r="J7" s="250">
        <f t="shared" si="1"/>
        <v>127.70399999999999</v>
      </c>
      <c r="K7" s="54">
        <f t="shared" si="1"/>
        <v>-13.914630000000002</v>
      </c>
      <c r="L7" s="56">
        <f t="shared" si="1"/>
        <v>7100.6550028605507</v>
      </c>
      <c r="M7" s="57">
        <f t="shared" si="1"/>
        <v>3252.1666922565996</v>
      </c>
      <c r="N7" s="57">
        <f t="shared" ref="N7" si="2">N2+N3-N4-N5+N6</f>
        <v>-1.8988949999999998</v>
      </c>
      <c r="O7" s="54">
        <f t="shared" si="1"/>
        <v>0</v>
      </c>
      <c r="P7" s="54">
        <f t="shared" si="1"/>
        <v>314.10954273333334</v>
      </c>
      <c r="Q7" s="54">
        <f t="shared" si="1"/>
        <v>384.22417642336006</v>
      </c>
      <c r="R7" s="54">
        <f t="shared" si="1"/>
        <v>1302.8422282307995</v>
      </c>
      <c r="S7" s="54">
        <f t="shared" si="1"/>
        <v>-973.33283545819233</v>
      </c>
      <c r="T7" s="54">
        <f t="shared" si="1"/>
        <v>117.91945827587466</v>
      </c>
      <c r="U7" s="54">
        <f t="shared" si="1"/>
        <v>2410.6201713636524</v>
      </c>
      <c r="V7" s="54">
        <f t="shared" si="1"/>
        <v>153.04157274929722</v>
      </c>
      <c r="W7" s="54">
        <f t="shared" si="1"/>
        <v>-99.176303427486175</v>
      </c>
      <c r="X7" s="54">
        <f t="shared" si="1"/>
        <v>202.46775170067312</v>
      </c>
      <c r="Y7" s="54">
        <f t="shared" si="1"/>
        <v>1.4867247483409971</v>
      </c>
      <c r="Z7" s="54">
        <f t="shared" si="1"/>
        <v>36.184718264295249</v>
      </c>
      <c r="AA7" s="56">
        <f t="shared" si="1"/>
        <v>4315.4605816909971</v>
      </c>
      <c r="AB7" s="56">
        <f t="shared" si="1"/>
        <v>1336.1592554392839</v>
      </c>
      <c r="AC7" s="57">
        <f t="shared" si="1"/>
        <v>59.477849641143983</v>
      </c>
      <c r="AD7" s="54">
        <f t="shared" si="1"/>
        <v>640.18714148109552</v>
      </c>
      <c r="AE7" s="54">
        <f t="shared" si="1"/>
        <v>276.60101483142779</v>
      </c>
      <c r="AF7" s="54">
        <f t="shared" ref="AF7" si="3">AF2+AF3-AF4-AF5+AF6</f>
        <v>93.972607495928045</v>
      </c>
      <c r="AG7" s="54">
        <f t="shared" si="1"/>
        <v>38.984644966807721</v>
      </c>
      <c r="AH7" s="54">
        <f t="shared" si="1"/>
        <v>16.459452489471403</v>
      </c>
      <c r="AI7" s="54">
        <f t="shared" si="1"/>
        <v>131.95644848332802</v>
      </c>
      <c r="AJ7" s="54">
        <f t="shared" ref="AJ7" si="4">AJ2+AJ3-AJ4-AJ5+AJ6</f>
        <v>29.411126597184001</v>
      </c>
      <c r="AK7" s="53">
        <f t="shared" si="1"/>
        <v>0.84879056474748482</v>
      </c>
      <c r="AL7" s="53">
        <f t="shared" ref="AL7" si="5">AL2+AL3-AL4-AL5+AL6</f>
        <v>12.643166496154558</v>
      </c>
      <c r="AM7" s="57">
        <f t="shared" si="1"/>
        <v>35.617012391995239</v>
      </c>
      <c r="AN7" s="56">
        <f t="shared" si="1"/>
        <v>113.24184816956344</v>
      </c>
      <c r="AO7" s="56">
        <f t="shared" si="1"/>
        <v>-58.35121500000001</v>
      </c>
      <c r="AP7" s="182">
        <f t="shared" si="1"/>
        <v>0</v>
      </c>
      <c r="AQ7" s="111">
        <f t="shared" si="0"/>
        <v>14648.543289562045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1146.4352434050716</v>
      </c>
      <c r="D8" s="185">
        <f t="shared" si="6"/>
        <v>1078.5237517196451</v>
      </c>
      <c r="E8" s="188">
        <f t="shared" si="6"/>
        <v>53.855782371447347</v>
      </c>
      <c r="F8" s="189">
        <f t="shared" si="6"/>
        <v>0</v>
      </c>
      <c r="G8" s="189">
        <f t="shared" si="6"/>
        <v>14.055709313979033</v>
      </c>
      <c r="H8" s="190">
        <f t="shared" si="6"/>
        <v>694.94257299657852</v>
      </c>
      <c r="I8" s="185">
        <f t="shared" si="6"/>
        <v>581.15320299657856</v>
      </c>
      <c r="J8" s="301">
        <f t="shared" si="6"/>
        <v>127.70399999999999</v>
      </c>
      <c r="K8" s="188">
        <f t="shared" si="6"/>
        <v>-13.914630000000002</v>
      </c>
      <c r="L8" s="190">
        <f t="shared" si="6"/>
        <v>6860.5158081472409</v>
      </c>
      <c r="M8" s="185">
        <f t="shared" si="6"/>
        <v>3252.1666922565996</v>
      </c>
      <c r="N8" s="185">
        <f t="shared" si="6"/>
        <v>-1.8988949999999998</v>
      </c>
      <c r="O8" s="188">
        <f t="shared" si="6"/>
        <v>0</v>
      </c>
      <c r="P8" s="188">
        <f t="shared" si="6"/>
        <v>314.10954273333334</v>
      </c>
      <c r="Q8" s="188">
        <f t="shared" si="6"/>
        <v>384.22417642336006</v>
      </c>
      <c r="R8" s="188">
        <f t="shared" si="6"/>
        <v>1302.8422282307995</v>
      </c>
      <c r="S8" s="188">
        <f t="shared" si="6"/>
        <v>-973.33283545819233</v>
      </c>
      <c r="T8" s="188">
        <f t="shared" si="6"/>
        <v>117.91945827587466</v>
      </c>
      <c r="U8" s="188">
        <f t="shared" si="6"/>
        <v>2410.6201713636524</v>
      </c>
      <c r="V8" s="188">
        <f t="shared" si="6"/>
        <v>153.04157274929722</v>
      </c>
      <c r="W8" s="189">
        <f t="shared" si="6"/>
        <v>-99.176303427486175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4315.4605816909971</v>
      </c>
      <c r="AB8" s="196">
        <f t="shared" si="6"/>
        <v>1336.1592554392839</v>
      </c>
      <c r="AC8" s="185">
        <f t="shared" si="6"/>
        <v>59.477849641143983</v>
      </c>
      <c r="AD8" s="188">
        <f t="shared" si="6"/>
        <v>640.18714148109552</v>
      </c>
      <c r="AE8" s="188">
        <f t="shared" si="6"/>
        <v>276.60101483142779</v>
      </c>
      <c r="AF8" s="188">
        <f t="shared" si="6"/>
        <v>93.972607495928045</v>
      </c>
      <c r="AG8" s="188">
        <f t="shared" si="6"/>
        <v>38.984644966807721</v>
      </c>
      <c r="AH8" s="188">
        <f t="shared" si="6"/>
        <v>16.459452489471403</v>
      </c>
      <c r="AI8" s="188">
        <f t="shared" si="6"/>
        <v>131.95644848332802</v>
      </c>
      <c r="AJ8" s="188">
        <f t="shared" ref="AJ8" si="7">AJ7-AJ27</f>
        <v>29.411126597184001</v>
      </c>
      <c r="AK8" s="210">
        <f t="shared" si="6"/>
        <v>0.84879056474748482</v>
      </c>
      <c r="AL8" s="210">
        <f t="shared" si="6"/>
        <v>12.643166496154558</v>
      </c>
      <c r="AM8" s="185">
        <f t="shared" si="6"/>
        <v>35.617012391995239</v>
      </c>
      <c r="AN8" s="190">
        <f t="shared" si="6"/>
        <v>113.24184816956344</v>
      </c>
      <c r="AO8" s="190">
        <f t="shared" si="6"/>
        <v>-58.35121500000001</v>
      </c>
      <c r="AP8" s="185">
        <f t="shared" si="6"/>
        <v>0</v>
      </c>
      <c r="AQ8" s="186">
        <f t="shared" si="0"/>
        <v>14408.404094848736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8">SUM(C10:C14)</f>
        <v>867.41321182454669</v>
      </c>
      <c r="D9" s="53">
        <f t="shared" si="8"/>
        <v>867.41321182454669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567.28210918093839</v>
      </c>
      <c r="I9" s="53">
        <f t="shared" si="8"/>
        <v>567.28210918093839</v>
      </c>
      <c r="J9" s="250">
        <f t="shared" si="8"/>
        <v>0</v>
      </c>
      <c r="K9" s="54">
        <f t="shared" si="8"/>
        <v>0</v>
      </c>
      <c r="L9" s="56">
        <f t="shared" si="8"/>
        <v>3295.4251953742637</v>
      </c>
      <c r="M9" s="54">
        <f t="shared" si="8"/>
        <v>3252.1666922565996</v>
      </c>
      <c r="N9" s="54">
        <f t="shared" ref="N9" si="9">SUM(N10:N14)</f>
        <v>9.3059699999999985</v>
      </c>
      <c r="O9" s="54">
        <f t="shared" si="8"/>
        <v>0.33580820159999991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25.617357534796465</v>
      </c>
      <c r="T9" s="54">
        <f t="shared" si="8"/>
        <v>0.65477629553500794</v>
      </c>
      <c r="U9" s="54">
        <f t="shared" si="8"/>
        <v>7.3445910857327794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2473.5501090521175</v>
      </c>
      <c r="AB9" s="57">
        <f t="shared" si="8"/>
        <v>184.09885401256284</v>
      </c>
      <c r="AC9" s="58">
        <f t="shared" si="8"/>
        <v>0</v>
      </c>
      <c r="AD9" s="54">
        <f t="shared" si="8"/>
        <v>0</v>
      </c>
      <c r="AE9" s="54">
        <f t="shared" si="8"/>
        <v>85.032252458153224</v>
      </c>
      <c r="AF9" s="54">
        <f t="shared" ref="AF9" si="10">SUM(AF10:AF14)</f>
        <v>53.362122620973317</v>
      </c>
      <c r="AG9" s="54">
        <f t="shared" si="8"/>
        <v>38.984644966807721</v>
      </c>
      <c r="AH9" s="54">
        <f t="shared" si="8"/>
        <v>6.7198339666285758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56.390931931826671</v>
      </c>
      <c r="AO9" s="56">
        <f t="shared" si="8"/>
        <v>44.408851139999996</v>
      </c>
      <c r="AP9" s="57">
        <f t="shared" si="8"/>
        <v>0</v>
      </c>
      <c r="AQ9" s="59">
        <f t="shared" si="0"/>
        <v>7488.5692625162546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867.41321182454669</v>
      </c>
      <c r="D10" s="63">
        <v>867.41321182454669</v>
      </c>
      <c r="E10" s="64"/>
      <c r="F10" s="65"/>
      <c r="G10" s="65"/>
      <c r="H10" s="66">
        <f>SUM(I10:K10)</f>
        <v>481.08165821152051</v>
      </c>
      <c r="I10" s="63">
        <v>481.08165821152051</v>
      </c>
      <c r="J10" s="252">
        <v>0</v>
      </c>
      <c r="K10" s="64"/>
      <c r="L10" s="66">
        <f>SUM(M10:Z10)</f>
        <v>32.961948620529242</v>
      </c>
      <c r="M10" s="64"/>
      <c r="N10" s="64"/>
      <c r="O10" s="64"/>
      <c r="P10" s="64"/>
      <c r="Q10" s="64"/>
      <c r="R10" s="64"/>
      <c r="S10" s="64">
        <v>25.617357534796465</v>
      </c>
      <c r="T10" s="64"/>
      <c r="U10" s="64">
        <v>7.3445910857327794</v>
      </c>
      <c r="V10" s="64"/>
      <c r="W10" s="65"/>
      <c r="X10" s="65"/>
      <c r="Y10" s="65"/>
      <c r="Z10" s="64"/>
      <c r="AA10" s="66">
        <v>2142.107869100691</v>
      </c>
      <c r="AB10" s="67">
        <f>SUM(AC10:AM10)</f>
        <v>174.48537400936283</v>
      </c>
      <c r="AC10" s="68"/>
      <c r="AD10" s="64"/>
      <c r="AE10" s="64">
        <v>82.138606421581798</v>
      </c>
      <c r="AF10" s="64">
        <v>53.362122620973317</v>
      </c>
      <c r="AG10" s="64">
        <v>38.984644966807721</v>
      </c>
      <c r="AH10" s="64"/>
      <c r="AI10" s="64"/>
      <c r="AJ10" s="64"/>
      <c r="AK10" s="63"/>
      <c r="AL10" s="63"/>
      <c r="AM10" s="65"/>
      <c r="AN10" s="70">
        <v>56.390931931826671</v>
      </c>
      <c r="AO10" s="66"/>
      <c r="AP10" s="67"/>
      <c r="AQ10" s="71">
        <f t="shared" si="0"/>
        <v>3754.4409936984766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7.0993036009968344</v>
      </c>
      <c r="I11" s="24">
        <v>7.0993036009968344</v>
      </c>
      <c r="J11" s="249"/>
      <c r="K11" s="25"/>
      <c r="L11" s="23">
        <f>SUM(M11:Z11)</f>
        <v>0.99058449713500785</v>
      </c>
      <c r="M11" s="25"/>
      <c r="N11" s="127"/>
      <c r="O11" s="127">
        <v>0.33580820159999991</v>
      </c>
      <c r="P11" s="25"/>
      <c r="Q11" s="25"/>
      <c r="R11" s="25"/>
      <c r="S11" s="25">
        <v>0</v>
      </c>
      <c r="T11" s="25">
        <v>0.65477629553500794</v>
      </c>
      <c r="U11" s="25">
        <v>0</v>
      </c>
      <c r="V11" s="25"/>
      <c r="W11" s="22"/>
      <c r="X11" s="22"/>
      <c r="Y11" s="22"/>
      <c r="Z11" s="25"/>
      <c r="AA11" s="23">
        <v>286.35227550597455</v>
      </c>
      <c r="AB11" s="26">
        <f>SUM(AC11:AM11)</f>
        <v>9.6134800032000047</v>
      </c>
      <c r="AC11" s="27"/>
      <c r="AD11" s="25"/>
      <c r="AE11" s="25">
        <v>2.8936460365714289</v>
      </c>
      <c r="AF11" s="25"/>
      <c r="AG11" s="25"/>
      <c r="AH11" s="25">
        <v>6.7198339666285758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304.05564360730637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49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34.283297139999995</v>
      </c>
      <c r="AP12" s="26"/>
      <c r="AQ12" s="29">
        <f t="shared" si="0"/>
        <v>34.283297139999995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79.101147368421053</v>
      </c>
      <c r="I13" s="24">
        <v>79.101147368421053</v>
      </c>
      <c r="J13" s="249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79.101147368421053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255"/>
      <c r="K14" s="76"/>
      <c r="L14" s="78">
        <f>SUM(M14:Z14)</f>
        <v>3261.4726622565995</v>
      </c>
      <c r="M14" s="76">
        <v>3252.1666922565996</v>
      </c>
      <c r="N14" s="76">
        <v>9.3059699999999985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45.089964445451876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10.125553999999998</v>
      </c>
      <c r="AP14" s="79"/>
      <c r="AQ14" s="82">
        <f t="shared" si="0"/>
        <v>3316.6881807020518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75.146090000000001</v>
      </c>
      <c r="I15" s="85">
        <f t="shared" si="13"/>
        <v>0</v>
      </c>
      <c r="J15" s="302">
        <f t="shared" si="13"/>
        <v>0</v>
      </c>
      <c r="K15" s="86">
        <f t="shared" si="13"/>
        <v>75.146090000000001</v>
      </c>
      <c r="L15" s="88">
        <f t="shared" si="13"/>
        <v>3281.3953829318448</v>
      </c>
      <c r="M15" s="86">
        <f t="shared" si="13"/>
        <v>0</v>
      </c>
      <c r="N15" s="86">
        <f t="shared" si="13"/>
        <v>0</v>
      </c>
      <c r="O15" s="86">
        <f t="shared" si="13"/>
        <v>90.059228091038662</v>
      </c>
      <c r="P15" s="86">
        <f t="shared" si="13"/>
        <v>587.32721924444445</v>
      </c>
      <c r="Q15" s="86">
        <f t="shared" si="13"/>
        <v>166.75237956832004</v>
      </c>
      <c r="R15" s="86">
        <f t="shared" si="13"/>
        <v>0</v>
      </c>
      <c r="S15" s="86">
        <f t="shared" si="13"/>
        <v>1025.9172353579095</v>
      </c>
      <c r="T15" s="86">
        <f t="shared" si="13"/>
        <v>54.660323556762407</v>
      </c>
      <c r="U15" s="86">
        <f t="shared" si="13"/>
        <v>1257.5026936858833</v>
      </c>
      <c r="V15" s="86">
        <f t="shared" si="13"/>
        <v>0</v>
      </c>
      <c r="W15" s="87">
        <f t="shared" si="13"/>
        <v>99.176303427486189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1954.6663600560562</v>
      </c>
      <c r="AP15" s="89">
        <f t="shared" si="13"/>
        <v>0</v>
      </c>
      <c r="AQ15" s="91">
        <f t="shared" si="0"/>
        <v>5311.2078329879014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1748.7102350704406</v>
      </c>
      <c r="AP16" s="67"/>
      <c r="AQ16" s="92">
        <f>C16+H16+L16+AA16+AO16+AP16</f>
        <v>1748.7102350704406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188.45834995534375</v>
      </c>
      <c r="AP17" s="26"/>
      <c r="AQ17" s="29">
        <f>C17+H17+L17+AA17+AO17+AP17</f>
        <v>188.45834995534375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17.497775030271999</v>
      </c>
      <c r="AP18" s="26"/>
      <c r="AQ18" s="29">
        <f t="shared" si="0"/>
        <v>17.497775030271999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75.146090000000001</v>
      </c>
      <c r="I19" s="24"/>
      <c r="J19" s="25"/>
      <c r="K19" s="25">
        <v>75.146090000000001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75.146090000000001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3281.3953829318448</v>
      </c>
      <c r="M20" s="76"/>
      <c r="N20" s="76"/>
      <c r="O20" s="76">
        <v>90.059228091038662</v>
      </c>
      <c r="P20" s="76">
        <v>587.32721924444445</v>
      </c>
      <c r="Q20" s="76">
        <v>166.75237956832004</v>
      </c>
      <c r="R20" s="76">
        <v>0</v>
      </c>
      <c r="S20" s="76">
        <v>1025.9172353579095</v>
      </c>
      <c r="T20" s="76">
        <v>54.660323556762407</v>
      </c>
      <c r="U20" s="76">
        <v>1257.5026936858833</v>
      </c>
      <c r="V20" s="76"/>
      <c r="W20" s="77">
        <v>99.176303427486189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3281.3953829318448</v>
      </c>
      <c r="AS20" s="294"/>
    </row>
    <row r="21" spans="1:45" ht="12.75" customHeight="1">
      <c r="A21" s="93" t="s">
        <v>7</v>
      </c>
      <c r="B21" s="94"/>
      <c r="C21" s="95">
        <f>SUM(C22:C24)</f>
        <v>15.111763012895816</v>
      </c>
      <c r="D21" s="96">
        <f>SUM(D22:D24)</f>
        <v>-13.439696549999999</v>
      </c>
      <c r="E21" s="97">
        <f>SUM(E22:E24)</f>
        <v>28.551459562895815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-16.432011445378823</v>
      </c>
      <c r="M21" s="97">
        <f t="shared" ref="M21:AA21" si="15">SUM(M22:M24)</f>
        <v>0</v>
      </c>
      <c r="N21" s="97">
        <f t="shared" ref="N21" si="16">SUM(N22:N24)</f>
        <v>11.755469999999999</v>
      </c>
      <c r="O21" s="97">
        <f t="shared" si="15"/>
        <v>0</v>
      </c>
      <c r="P21" s="97">
        <f t="shared" si="15"/>
        <v>-11.160373244444454</v>
      </c>
      <c r="Q21" s="97">
        <f t="shared" si="15"/>
        <v>301.32706478783996</v>
      </c>
      <c r="R21" s="97">
        <f t="shared" si="15"/>
        <v>-300.67051661711992</v>
      </c>
      <c r="S21" s="97">
        <f t="shared" si="15"/>
        <v>-0.78165911497175133</v>
      </c>
      <c r="T21" s="97">
        <f t="shared" si="15"/>
        <v>0</v>
      </c>
      <c r="U21" s="97">
        <f t="shared" si="15"/>
        <v>-1.7902342437868697</v>
      </c>
      <c r="V21" s="97">
        <f t="shared" si="15"/>
        <v>-15.111763012895818</v>
      </c>
      <c r="W21" s="98">
        <f t="shared" si="15"/>
        <v>0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-700.51378168698693</v>
      </c>
      <c r="AC21" s="101">
        <f t="shared" si="17"/>
        <v>-59.477849641143983</v>
      </c>
      <c r="AD21" s="97">
        <f t="shared" si="17"/>
        <v>-640.18714148109552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-0.84879056474748482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700.51378168698693</v>
      </c>
      <c r="AP21" s="100">
        <f t="shared" si="17"/>
        <v>0</v>
      </c>
      <c r="AQ21" s="102">
        <f t="shared" si="17"/>
        <v>-1.3202484324830071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-700.51378168698693</v>
      </c>
      <c r="AC22" s="68">
        <f>-AC2</f>
        <v>-59.477849641143983</v>
      </c>
      <c r="AD22" s="64">
        <f>-AD2</f>
        <v>-640.18714148109552</v>
      </c>
      <c r="AE22" s="64"/>
      <c r="AF22" s="64"/>
      <c r="AG22" s="127"/>
      <c r="AH22" s="127"/>
      <c r="AI22" s="127"/>
      <c r="AJ22" s="127"/>
      <c r="AK22" s="63">
        <v>-0.84879056474748482</v>
      </c>
      <c r="AL22" s="127"/>
      <c r="AM22" s="65"/>
      <c r="AN22" s="70"/>
      <c r="AO22" s="66">
        <f>-(C22+H22+L22+AA22+AB22)</f>
        <v>700.51378168698693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15.111763012895816</v>
      </c>
      <c r="D24" s="207">
        <v>-13.439696549999999</v>
      </c>
      <c r="E24" s="36">
        <f>-D24-V24</f>
        <v>28.551459562895815</v>
      </c>
      <c r="F24" s="33"/>
      <c r="G24" s="33">
        <v>0</v>
      </c>
      <c r="H24" s="34"/>
      <c r="I24" s="39"/>
      <c r="J24" s="36"/>
      <c r="K24" s="36"/>
      <c r="L24" s="34">
        <f>SUM(N24:Z24)</f>
        <v>-16.432011445378823</v>
      </c>
      <c r="M24" s="36"/>
      <c r="N24" s="36">
        <v>11.755469999999999</v>
      </c>
      <c r="O24" s="36"/>
      <c r="P24" s="36">
        <v>-11.160373244444454</v>
      </c>
      <c r="Q24" s="36">
        <v>301.32706478783996</v>
      </c>
      <c r="R24" s="36">
        <v>-300.67051661711992</v>
      </c>
      <c r="S24" s="36">
        <v>-0.78165911497175133</v>
      </c>
      <c r="T24" s="36"/>
      <c r="U24" s="36">
        <v>-1.7902342437868697</v>
      </c>
      <c r="V24" s="33">
        <v>-15.111763012895818</v>
      </c>
      <c r="W24" s="33">
        <v>0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-1.3202484324830071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13.554024671495283</v>
      </c>
      <c r="I25" s="104">
        <v>13.554024671495283</v>
      </c>
      <c r="J25" s="258"/>
      <c r="K25" s="105"/>
      <c r="L25" s="88">
        <f>SUM(O25:Z25)</f>
        <v>92.767068482727993</v>
      </c>
      <c r="M25" s="105"/>
      <c r="N25" s="105"/>
      <c r="O25" s="105">
        <v>91.189918883980226</v>
      </c>
      <c r="P25" s="105"/>
      <c r="Q25" s="105"/>
      <c r="R25" s="105"/>
      <c r="S25" s="105">
        <v>0</v>
      </c>
      <c r="T25" s="105">
        <v>4.1693256233877908E-3</v>
      </c>
      <c r="U25" s="105">
        <v>1.5729802731243734</v>
      </c>
      <c r="V25" s="105"/>
      <c r="W25" s="104"/>
      <c r="X25" s="104"/>
      <c r="Y25" s="104"/>
      <c r="Z25" s="105"/>
      <c r="AA25" s="88">
        <v>49.662452430361071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254.45783773342808</v>
      </c>
      <c r="AP25" s="89"/>
      <c r="AQ25" s="107">
        <f>C25+H25+L25+AA25+AB25+AN25+AO25+AP25</f>
        <v>410.44138331801241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20">C7-C9+C15+C21-C25</f>
        <v>294.1337945934207</v>
      </c>
      <c r="D26" s="108">
        <f t="shared" si="20"/>
        <v>197.67084334509843</v>
      </c>
      <c r="E26" s="46">
        <f t="shared" si="20"/>
        <v>82.407241934343162</v>
      </c>
      <c r="F26" s="46">
        <f t="shared" si="20"/>
        <v>0</v>
      </c>
      <c r="G26" s="46">
        <f t="shared" si="20"/>
        <v>14.055709313979033</v>
      </c>
      <c r="H26" s="47">
        <f t="shared" si="20"/>
        <v>189.25252914414486</v>
      </c>
      <c r="I26" s="108">
        <f t="shared" si="20"/>
        <v>0.31706914414488274</v>
      </c>
      <c r="J26" s="259">
        <f t="shared" si="20"/>
        <v>127.70399999999999</v>
      </c>
      <c r="K26" s="46">
        <f t="shared" si="20"/>
        <v>61.231459999999998</v>
      </c>
      <c r="L26" s="47">
        <f t="shared" si="20"/>
        <v>6977.4261104900252</v>
      </c>
      <c r="M26" s="46">
        <f t="shared" si="20"/>
        <v>0</v>
      </c>
      <c r="N26" s="46">
        <f t="shared" si="20"/>
        <v>0.5506050000000009</v>
      </c>
      <c r="O26" s="46">
        <f t="shared" si="20"/>
        <v>-1.466498994541567</v>
      </c>
      <c r="P26" s="46">
        <f t="shared" si="20"/>
        <v>890.27638873333331</v>
      </c>
      <c r="Q26" s="46">
        <f t="shared" si="20"/>
        <v>852.30362077952009</v>
      </c>
      <c r="R26" s="46">
        <f t="shared" si="20"/>
        <v>1002.1717116136796</v>
      </c>
      <c r="S26" s="46">
        <f t="shared" si="20"/>
        <v>26.185383249948892</v>
      </c>
      <c r="T26" s="46">
        <f t="shared" si="20"/>
        <v>171.92083621147867</v>
      </c>
      <c r="U26" s="46">
        <f t="shared" si="20"/>
        <v>3657.415059446892</v>
      </c>
      <c r="V26" s="46">
        <f t="shared" si="20"/>
        <v>137.92980973640141</v>
      </c>
      <c r="W26" s="46">
        <f t="shared" si="20"/>
        <v>1.4210854715202004E-14</v>
      </c>
      <c r="X26" s="46">
        <f t="shared" si="20"/>
        <v>202.46775170067312</v>
      </c>
      <c r="Y26" s="46">
        <f t="shared" si="20"/>
        <v>1.4867247483409971</v>
      </c>
      <c r="Z26" s="46">
        <f t="shared" si="20"/>
        <v>36.184718264295249</v>
      </c>
      <c r="AA26" s="47">
        <f t="shared" si="20"/>
        <v>1792.2480202085185</v>
      </c>
      <c r="AB26" s="45">
        <f t="shared" si="20"/>
        <v>451.54661973973407</v>
      </c>
      <c r="AC26" s="58">
        <f t="shared" si="20"/>
        <v>0</v>
      </c>
      <c r="AD26" s="54">
        <f t="shared" si="20"/>
        <v>0</v>
      </c>
      <c r="AE26" s="54">
        <f t="shared" si="20"/>
        <v>191.56876237327458</v>
      </c>
      <c r="AF26" s="54">
        <f t="shared" si="20"/>
        <v>40.610484874954729</v>
      </c>
      <c r="AG26" s="54">
        <f t="shared" si="20"/>
        <v>0</v>
      </c>
      <c r="AH26" s="54">
        <f t="shared" si="20"/>
        <v>9.7396185228428269</v>
      </c>
      <c r="AI26" s="54">
        <f t="shared" si="20"/>
        <v>131.95644848332802</v>
      </c>
      <c r="AJ26" s="54">
        <f t="shared" ref="AJ26" si="21">AJ7-AJ9+AJ15+AJ21-AJ25</f>
        <v>29.411126597184001</v>
      </c>
      <c r="AK26" s="53">
        <f t="shared" si="20"/>
        <v>0</v>
      </c>
      <c r="AL26" s="53">
        <f t="shared" si="20"/>
        <v>12.643166496154558</v>
      </c>
      <c r="AM26" s="109">
        <f t="shared" si="20"/>
        <v>35.617012391995239</v>
      </c>
      <c r="AN26" s="47">
        <f t="shared" si="20"/>
        <v>56.850916237736769</v>
      </c>
      <c r="AO26" s="47">
        <f t="shared" si="20"/>
        <v>2297.9622378696149</v>
      </c>
      <c r="AP26" s="45">
        <f t="shared" si="20"/>
        <v>0</v>
      </c>
      <c r="AQ26" s="48">
        <f>C26+H26+L26+AA26+AB26+AN26+AO26+AP26</f>
        <v>12059.420228283194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250">
        <f t="shared" si="22"/>
        <v>0</v>
      </c>
      <c r="K27" s="54">
        <f t="shared" si="22"/>
        <v>0</v>
      </c>
      <c r="L27" s="56">
        <f t="shared" si="22"/>
        <v>240.13919471330937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202.46775170067312</v>
      </c>
      <c r="Y27" s="55">
        <f t="shared" si="23"/>
        <v>1.4867247483409971</v>
      </c>
      <c r="Z27" s="54">
        <f t="shared" si="23"/>
        <v>36.184718264295249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240.13919471330937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303"/>
      <c r="K28" s="97"/>
      <c r="L28" s="115">
        <f>SUM(M28:Z28)</f>
        <v>240.13919471330937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202.46775170067312</v>
      </c>
      <c r="Y28" s="98">
        <f>Y26</f>
        <v>1.4867247483409971</v>
      </c>
      <c r="Z28" s="97">
        <f>Z26</f>
        <v>36.184718264295249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240.13919471330937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25">C30+C45+C56+C58+C65+C70+C71</f>
        <v>298.55196054564743</v>
      </c>
      <c r="D29" s="53">
        <f t="shared" si="25"/>
        <v>198.9366477475136</v>
      </c>
      <c r="E29" s="54">
        <f t="shared" si="25"/>
        <v>85.295927827783544</v>
      </c>
      <c r="F29" s="55">
        <f t="shared" si="25"/>
        <v>0</v>
      </c>
      <c r="G29" s="55">
        <f t="shared" si="25"/>
        <v>14.319384970350287</v>
      </c>
      <c r="H29" s="56">
        <f t="shared" si="25"/>
        <v>189.05577162495999</v>
      </c>
      <c r="I29" s="53">
        <f t="shared" si="25"/>
        <v>0.72605210495999994</v>
      </c>
      <c r="J29" s="251">
        <f t="shared" si="25"/>
        <v>127.70399999999999</v>
      </c>
      <c r="K29" s="53">
        <f t="shared" si="25"/>
        <v>60.625719520000004</v>
      </c>
      <c r="L29" s="56">
        <f t="shared" si="25"/>
        <v>6777.72921443622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904.29810095916559</v>
      </c>
      <c r="Q29" s="54">
        <f t="shared" si="25"/>
        <v>858.71634264416002</v>
      </c>
      <c r="R29" s="54">
        <f t="shared" si="25"/>
        <v>1021.1592254546401</v>
      </c>
      <c r="S29" s="54">
        <f t="shared" si="25"/>
        <v>31.514043711856591</v>
      </c>
      <c r="T29" s="54">
        <f t="shared" si="25"/>
        <v>166.95936368360316</v>
      </c>
      <c r="U29" s="54">
        <f t="shared" si="25"/>
        <v>3657.3733293437649</v>
      </c>
      <c r="V29" s="54">
        <f t="shared" si="25"/>
        <v>137.70880863903022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1816.2291519863302</v>
      </c>
      <c r="AB29" s="57">
        <f t="shared" si="25"/>
        <v>457.6322346129939</v>
      </c>
      <c r="AC29" s="58">
        <f t="shared" si="25"/>
        <v>0</v>
      </c>
      <c r="AD29" s="54">
        <f t="shared" si="25"/>
        <v>0</v>
      </c>
      <c r="AE29" s="54">
        <f t="shared" si="25"/>
        <v>198.38087664299857</v>
      </c>
      <c r="AF29" s="54">
        <f t="shared" ref="AF29" si="27">AF30+AF45+AF56+AF58+AF65+AF70+AF71</f>
        <v>40.610484874954729</v>
      </c>
      <c r="AG29" s="54">
        <f t="shared" si="25"/>
        <v>0</v>
      </c>
      <c r="AH29" s="54">
        <f t="shared" si="25"/>
        <v>9.7396185228428287</v>
      </c>
      <c r="AI29" s="54">
        <f t="shared" si="25"/>
        <v>131.037234134112</v>
      </c>
      <c r="AJ29" s="54">
        <f t="shared" ref="AJ29" si="28">AJ30+AJ45+AJ56+AJ58+AJ65+AJ70+AJ71</f>
        <v>29.603841549935996</v>
      </c>
      <c r="AK29" s="57">
        <f t="shared" si="25"/>
        <v>0</v>
      </c>
      <c r="AL29" s="57">
        <f t="shared" ref="AL29" si="29">AL30+AL45+AL56+AL58+AL65+AL70+AL71</f>
        <v>12.64316649615456</v>
      </c>
      <c r="AM29" s="57">
        <f t="shared" si="25"/>
        <v>35.617012391995239</v>
      </c>
      <c r="AN29" s="57">
        <f t="shared" si="25"/>
        <v>56.85091623773679</v>
      </c>
      <c r="AO29" s="56">
        <f t="shared" si="25"/>
        <v>2290.1843393363347</v>
      </c>
      <c r="AP29" s="57">
        <f t="shared" si="25"/>
        <v>0</v>
      </c>
      <c r="AQ29" s="48">
        <f t="shared" si="25"/>
        <v>11886.233588780226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102.26776035150002</v>
      </c>
      <c r="D30" s="120">
        <v>102.2677603515</v>
      </c>
      <c r="E30" s="120">
        <v>0</v>
      </c>
      <c r="F30" s="121"/>
      <c r="G30" s="121"/>
      <c r="H30" s="122">
        <f>SUM(H31:H44)</f>
        <v>0.72605210495999994</v>
      </c>
      <c r="I30" s="119">
        <f t="shared" ref="I30:K30" si="30">SUM(I31:I44)</f>
        <v>0.72605210495999994</v>
      </c>
      <c r="J30" s="120">
        <f t="shared" si="30"/>
        <v>0</v>
      </c>
      <c r="K30" s="120">
        <f t="shared" si="30"/>
        <v>0</v>
      </c>
      <c r="L30" s="122">
        <f>SUM(L31:L44)</f>
        <v>317.02338830664155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5.8417884782902796</v>
      </c>
      <c r="R30" s="120">
        <f>SUM(R31:R44)</f>
        <v>0</v>
      </c>
      <c r="S30" s="120">
        <v>30.267038781293994</v>
      </c>
      <c r="T30" s="120">
        <v>56.037236367266118</v>
      </c>
      <c r="U30" s="120">
        <v>93.3248317587868</v>
      </c>
      <c r="V30" s="120">
        <v>131.55249292100433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914.24546593601303</v>
      </c>
      <c r="AB30" s="123">
        <f t="shared" ref="AB30:AN30" si="31">SUM(AB31:AB44)</f>
        <v>193.4291133525881</v>
      </c>
      <c r="AC30" s="176">
        <f t="shared" si="31"/>
        <v>0</v>
      </c>
      <c r="AD30" s="120">
        <f t="shared" si="31"/>
        <v>0</v>
      </c>
      <c r="AE30" s="120">
        <f t="shared" si="31"/>
        <v>148.96717879054268</v>
      </c>
      <c r="AF30" s="120">
        <f t="shared" ref="AF30" si="32">SUM(AF31:AF44)</f>
        <v>40.610484874954729</v>
      </c>
      <c r="AG30" s="120">
        <f t="shared" si="31"/>
        <v>0</v>
      </c>
      <c r="AH30" s="120">
        <f t="shared" si="31"/>
        <v>3.8514496870907133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56.85091623773679</v>
      </c>
      <c r="AO30" s="122">
        <v>577.97077420635196</v>
      </c>
      <c r="AP30" s="123">
        <f>SUM(AP31:AP44)</f>
        <v>0</v>
      </c>
      <c r="AQ30" s="59">
        <f t="shared" ref="AQ30" si="35">C30+H30+L30+AA30+AB30+AN30+AO30+AP30</f>
        <v>2162.5134704957914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68">
        <v>0</v>
      </c>
      <c r="E31" s="223"/>
      <c r="F31" s="223"/>
      <c r="G31" s="351"/>
      <c r="H31" s="129">
        <f t="shared" ref="H31:H43" si="37">SUM(I31:K31)</f>
        <v>0</v>
      </c>
      <c r="I31" s="126"/>
      <c r="J31" s="254"/>
      <c r="K31" s="127"/>
      <c r="L31" s="129">
        <f t="shared" ref="L31:L43" si="38">SUM(M31:Z31)</f>
        <v>17.699897815058446</v>
      </c>
      <c r="M31" s="127"/>
      <c r="N31" s="127"/>
      <c r="O31" s="127"/>
      <c r="P31" s="128"/>
      <c r="Q31" s="69">
        <v>0.314</v>
      </c>
      <c r="R31" s="223"/>
      <c r="S31" s="69">
        <v>0</v>
      </c>
      <c r="T31" s="69">
        <v>1.7018978150584461</v>
      </c>
      <c r="U31" s="69">
        <v>15.683999999999999</v>
      </c>
      <c r="V31" s="69">
        <v>0</v>
      </c>
      <c r="W31" s="223"/>
      <c r="X31" s="126"/>
      <c r="Y31" s="128"/>
      <c r="Z31" s="127"/>
      <c r="AA31" s="70">
        <v>7.9765934938091778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20.150118351369979</v>
      </c>
      <c r="AP31" s="131"/>
      <c r="AQ31" s="71">
        <f t="shared" si="24"/>
        <v>45.826609660237608</v>
      </c>
    </row>
    <row r="32" spans="1:45" ht="12.75" customHeight="1">
      <c r="A32" s="166" t="s">
        <v>110</v>
      </c>
      <c r="B32" s="206" t="s">
        <v>122</v>
      </c>
      <c r="C32" s="19">
        <f t="shared" si="36"/>
        <v>21.577560866000002</v>
      </c>
      <c r="D32" s="27">
        <v>21.577560866000002</v>
      </c>
      <c r="E32" s="212"/>
      <c r="F32" s="212"/>
      <c r="G32" s="350"/>
      <c r="H32" s="23">
        <f t="shared" si="37"/>
        <v>0.72605210495999994</v>
      </c>
      <c r="I32" s="24">
        <v>0.72605210495999994</v>
      </c>
      <c r="J32" s="249"/>
      <c r="K32" s="25"/>
      <c r="L32" s="23">
        <f t="shared" si="38"/>
        <v>66.884519753007865</v>
      </c>
      <c r="M32" s="25"/>
      <c r="N32" s="25"/>
      <c r="O32" s="25"/>
      <c r="P32" s="128"/>
      <c r="Q32" s="212">
        <v>1.5349999999999999</v>
      </c>
      <c r="R32" s="212"/>
      <c r="S32" s="212">
        <v>23.844583127001002</v>
      </c>
      <c r="T32" s="212">
        <v>31.633936626006864</v>
      </c>
      <c r="U32" s="212">
        <v>9.8710000000000004</v>
      </c>
      <c r="V32" s="212">
        <v>0</v>
      </c>
      <c r="W32" s="212"/>
      <c r="X32" s="24"/>
      <c r="Y32" s="22"/>
      <c r="Z32" s="25"/>
      <c r="AA32" s="28">
        <v>256.59959276171043</v>
      </c>
      <c r="AB32" s="26">
        <f t="shared" si="39"/>
        <v>30.728573227075234</v>
      </c>
      <c r="AC32" s="27"/>
      <c r="AD32" s="25"/>
      <c r="AE32" s="25">
        <v>26.87712353998452</v>
      </c>
      <c r="AF32" s="25"/>
      <c r="AG32" s="127"/>
      <c r="AH32" s="127">
        <v>3.8514496870907133</v>
      </c>
      <c r="AI32" s="127"/>
      <c r="AJ32" s="127"/>
      <c r="AK32" s="24"/>
      <c r="AL32" s="22"/>
      <c r="AM32" s="25"/>
      <c r="AN32" s="28"/>
      <c r="AO32" s="28">
        <v>138.12778836182443</v>
      </c>
      <c r="AP32" s="26"/>
      <c r="AQ32" s="29">
        <f t="shared" si="24"/>
        <v>514.6440870745779</v>
      </c>
    </row>
    <row r="33" spans="1:45" ht="12.75" customHeight="1">
      <c r="A33" s="166" t="s">
        <v>16</v>
      </c>
      <c r="B33" s="133" t="s">
        <v>14</v>
      </c>
      <c r="C33" s="19">
        <f t="shared" si="36"/>
        <v>3.1012136294537359E-3</v>
      </c>
      <c r="D33" s="27">
        <v>3.1012136294537359E-3</v>
      </c>
      <c r="E33" s="212"/>
      <c r="F33" s="212"/>
      <c r="G33" s="350"/>
      <c r="H33" s="23">
        <f t="shared" si="37"/>
        <v>0</v>
      </c>
      <c r="I33" s="24"/>
      <c r="J33" s="249"/>
      <c r="K33" s="25"/>
      <c r="L33" s="23">
        <f t="shared" si="38"/>
        <v>4.3791018347958541</v>
      </c>
      <c r="M33" s="25"/>
      <c r="N33" s="25"/>
      <c r="O33" s="25"/>
      <c r="P33" s="128"/>
      <c r="Q33" s="212">
        <v>6.0999999999999999E-2</v>
      </c>
      <c r="R33" s="212"/>
      <c r="S33" s="212">
        <v>0</v>
      </c>
      <c r="T33" s="212">
        <v>4.0461018347958539</v>
      </c>
      <c r="U33" s="212">
        <v>0.27200000000000002</v>
      </c>
      <c r="V33" s="212">
        <v>0</v>
      </c>
      <c r="W33" s="212"/>
      <c r="X33" s="24"/>
      <c r="Y33" s="22"/>
      <c r="Z33" s="25"/>
      <c r="AA33" s="28">
        <v>3.2663483286011048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2.4789265861371863</v>
      </c>
      <c r="AP33" s="26"/>
      <c r="AQ33" s="29">
        <f t="shared" si="24"/>
        <v>10.127477963163599</v>
      </c>
    </row>
    <row r="34" spans="1:45" ht="12.75" customHeight="1">
      <c r="A34" s="166" t="s">
        <v>18</v>
      </c>
      <c r="B34" s="133" t="s">
        <v>123</v>
      </c>
      <c r="C34" s="19">
        <f t="shared" si="36"/>
        <v>1.7228964608076311E-2</v>
      </c>
      <c r="D34" s="27">
        <v>1.7228964608076311E-2</v>
      </c>
      <c r="E34" s="212"/>
      <c r="F34" s="212"/>
      <c r="G34" s="350"/>
      <c r="H34" s="23">
        <f t="shared" si="37"/>
        <v>0</v>
      </c>
      <c r="I34" s="24"/>
      <c r="J34" s="249"/>
      <c r="K34" s="25"/>
      <c r="L34" s="23">
        <f t="shared" si="38"/>
        <v>3.6079969786965518</v>
      </c>
      <c r="M34" s="25"/>
      <c r="N34" s="25"/>
      <c r="O34" s="25"/>
      <c r="P34" s="128"/>
      <c r="Q34" s="212">
        <v>0.123</v>
      </c>
      <c r="R34" s="212"/>
      <c r="S34" s="212">
        <v>0</v>
      </c>
      <c r="T34" s="212">
        <v>0.78899697869655161</v>
      </c>
      <c r="U34" s="212">
        <v>2.6960000000000002</v>
      </c>
      <c r="V34" s="212">
        <v>0</v>
      </c>
      <c r="W34" s="212"/>
      <c r="X34" s="24"/>
      <c r="Y34" s="22"/>
      <c r="Z34" s="25"/>
      <c r="AA34" s="28">
        <v>7.6276134208741295</v>
      </c>
      <c r="AB34" s="26">
        <f t="shared" si="39"/>
        <v>120.24426980408526</v>
      </c>
      <c r="AC34" s="27"/>
      <c r="AD34" s="25"/>
      <c r="AE34" s="25">
        <v>120.24426980408526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27.586898109781536</v>
      </c>
      <c r="AP34" s="26"/>
      <c r="AQ34" s="29">
        <f t="shared" si="24"/>
        <v>159.08400727804556</v>
      </c>
    </row>
    <row r="35" spans="1:45" ht="12.75" customHeight="1">
      <c r="A35" s="166" t="s">
        <v>20</v>
      </c>
      <c r="B35" s="133" t="s">
        <v>124</v>
      </c>
      <c r="C35" s="19">
        <f t="shared" si="36"/>
        <v>1.0854247703088077E-2</v>
      </c>
      <c r="D35" s="27">
        <v>1.0854247703088077E-2</v>
      </c>
      <c r="E35" s="212"/>
      <c r="F35" s="212"/>
      <c r="G35" s="350"/>
      <c r="H35" s="23">
        <f t="shared" si="37"/>
        <v>0</v>
      </c>
      <c r="I35" s="24"/>
      <c r="J35" s="249"/>
      <c r="K35" s="25"/>
      <c r="L35" s="23">
        <f t="shared" si="38"/>
        <v>1.3804063170605998</v>
      </c>
      <c r="M35" s="25"/>
      <c r="N35" s="25"/>
      <c r="O35" s="25"/>
      <c r="P35" s="128"/>
      <c r="Q35" s="212">
        <v>0.10199999999999999</v>
      </c>
      <c r="R35" s="212"/>
      <c r="S35" s="212">
        <v>0</v>
      </c>
      <c r="T35" s="212">
        <v>0.42440631706059995</v>
      </c>
      <c r="U35" s="212">
        <v>0.85399999999999998</v>
      </c>
      <c r="V35" s="212">
        <v>0</v>
      </c>
      <c r="W35" s="212"/>
      <c r="X35" s="24"/>
      <c r="Y35" s="22"/>
      <c r="Z35" s="25"/>
      <c r="AA35" s="28">
        <v>10.510806603484399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9.4395336834611534</v>
      </c>
      <c r="AP35" s="26"/>
      <c r="AQ35" s="29">
        <f t="shared" si="24"/>
        <v>21.341600851709238</v>
      </c>
    </row>
    <row r="36" spans="1:45" ht="12.75" customHeight="1">
      <c r="A36" s="166" t="s">
        <v>22</v>
      </c>
      <c r="B36" s="133" t="s">
        <v>125</v>
      </c>
      <c r="C36" s="19">
        <f t="shared" si="36"/>
        <v>1.0509668410926551E-2</v>
      </c>
      <c r="D36" s="132">
        <v>1.0509668410926551E-2</v>
      </c>
      <c r="E36" s="212"/>
      <c r="F36" s="212"/>
      <c r="G36" s="350"/>
      <c r="H36" s="23">
        <f t="shared" si="37"/>
        <v>0</v>
      </c>
      <c r="I36" s="24"/>
      <c r="J36" s="249"/>
      <c r="K36" s="25"/>
      <c r="L36" s="23">
        <f t="shared" si="38"/>
        <v>20.199613201878215</v>
      </c>
      <c r="M36" s="25"/>
      <c r="N36" s="25"/>
      <c r="O36" s="25"/>
      <c r="P36" s="128"/>
      <c r="Q36" s="223">
        <v>0.23899999999999999</v>
      </c>
      <c r="R36" s="212"/>
      <c r="S36" s="223">
        <v>2.6312332326000001</v>
      </c>
      <c r="T36" s="223">
        <v>3.0221147812167555</v>
      </c>
      <c r="U36" s="223">
        <v>3.8009999999999997</v>
      </c>
      <c r="V36" s="223">
        <v>10.506265188061461</v>
      </c>
      <c r="W36" s="212"/>
      <c r="X36" s="24"/>
      <c r="Y36" s="22"/>
      <c r="Z36" s="25"/>
      <c r="AA36" s="130">
        <v>106.70377906137189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90.059808328313025</v>
      </c>
      <c r="AP36" s="26"/>
      <c r="AQ36" s="29">
        <f t="shared" si="24"/>
        <v>216.97371025997404</v>
      </c>
    </row>
    <row r="37" spans="1:45" ht="12.75" customHeight="1">
      <c r="A37" s="166" t="s">
        <v>24</v>
      </c>
      <c r="B37" s="133" t="s">
        <v>126</v>
      </c>
      <c r="C37" s="19">
        <f t="shared" si="36"/>
        <v>3.1356715586698884E-2</v>
      </c>
      <c r="D37" s="27">
        <v>3.1356715586698884E-2</v>
      </c>
      <c r="E37" s="212"/>
      <c r="F37" s="212"/>
      <c r="G37" s="350"/>
      <c r="H37" s="23">
        <f t="shared" si="37"/>
        <v>0</v>
      </c>
      <c r="I37" s="24"/>
      <c r="J37" s="249"/>
      <c r="K37" s="25"/>
      <c r="L37" s="23">
        <f t="shared" si="38"/>
        <v>3.5389860172991403</v>
      </c>
      <c r="M37" s="25"/>
      <c r="N37" s="25"/>
      <c r="O37" s="25"/>
      <c r="P37" s="128"/>
      <c r="Q37" s="212">
        <v>0.42899999999999999</v>
      </c>
      <c r="R37" s="212"/>
      <c r="S37" s="212">
        <v>0</v>
      </c>
      <c r="T37" s="212">
        <v>1.7659860172991406</v>
      </c>
      <c r="U37" s="212">
        <v>1.3440000000000001</v>
      </c>
      <c r="V37" s="212">
        <v>0</v>
      </c>
      <c r="W37" s="212"/>
      <c r="X37" s="24"/>
      <c r="Y37" s="22"/>
      <c r="Z37" s="25"/>
      <c r="AA37" s="28">
        <v>9.4020883680014897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18.591477937948614</v>
      </c>
      <c r="AP37" s="26"/>
      <c r="AQ37" s="29">
        <f t="shared" si="24"/>
        <v>31.563909038835945</v>
      </c>
    </row>
    <row r="38" spans="1:45" ht="12.75" customHeight="1">
      <c r="A38" s="166" t="s">
        <v>26</v>
      </c>
      <c r="B38" s="133" t="s">
        <v>127</v>
      </c>
      <c r="C38" s="19">
        <f t="shared" si="36"/>
        <v>80.54513160350001</v>
      </c>
      <c r="D38" s="27">
        <v>80.54513160350001</v>
      </c>
      <c r="E38" s="212"/>
      <c r="F38" s="212"/>
      <c r="G38" s="350"/>
      <c r="H38" s="23">
        <f t="shared" si="37"/>
        <v>0</v>
      </c>
      <c r="I38" s="24"/>
      <c r="J38" s="249"/>
      <c r="K38" s="25"/>
      <c r="L38" s="23">
        <f t="shared" si="38"/>
        <v>142.93095311356691</v>
      </c>
      <c r="M38" s="25"/>
      <c r="N38" s="25"/>
      <c r="O38" s="25"/>
      <c r="P38" s="128"/>
      <c r="Q38" s="212">
        <v>0.96499999999999997</v>
      </c>
      <c r="R38" s="212"/>
      <c r="S38" s="212">
        <v>0</v>
      </c>
      <c r="T38" s="212">
        <v>1.4797253806240378</v>
      </c>
      <c r="U38" s="212">
        <v>19.440000000000001</v>
      </c>
      <c r="V38" s="212">
        <v>121.04622773294288</v>
      </c>
      <c r="W38" s="212"/>
      <c r="X38" s="24"/>
      <c r="Y38" s="22"/>
      <c r="Z38" s="25"/>
      <c r="AA38" s="28">
        <v>26.061122056810504</v>
      </c>
      <c r="AB38" s="26">
        <f t="shared" si="39"/>
        <v>42.45627032142761</v>
      </c>
      <c r="AC38" s="27"/>
      <c r="AD38" s="25"/>
      <c r="AE38" s="25">
        <v>1.8457854464728798</v>
      </c>
      <c r="AF38" s="25">
        <v>40.610484874954729</v>
      </c>
      <c r="AG38" s="127"/>
      <c r="AH38" s="127"/>
      <c r="AI38" s="127"/>
      <c r="AJ38" s="127"/>
      <c r="AK38" s="24"/>
      <c r="AL38" s="22"/>
      <c r="AM38" s="25"/>
      <c r="AN38" s="28">
        <v>56.85091623773679</v>
      </c>
      <c r="AO38" s="28">
        <v>56.728664968342159</v>
      </c>
      <c r="AP38" s="26"/>
      <c r="AQ38" s="29">
        <f t="shared" si="24"/>
        <v>405.57305830138398</v>
      </c>
    </row>
    <row r="39" spans="1:45" ht="12.75" customHeight="1">
      <c r="A39" s="166" t="s">
        <v>28</v>
      </c>
      <c r="B39" s="133" t="s">
        <v>128</v>
      </c>
      <c r="C39" s="19">
        <f t="shared" si="36"/>
        <v>2.6532605496437517E-2</v>
      </c>
      <c r="D39" s="27">
        <v>2.6532605496437517E-2</v>
      </c>
      <c r="E39" s="212"/>
      <c r="F39" s="212"/>
      <c r="G39" s="350"/>
      <c r="H39" s="23">
        <f t="shared" si="37"/>
        <v>0</v>
      </c>
      <c r="I39" s="24"/>
      <c r="J39" s="249"/>
      <c r="K39" s="25"/>
      <c r="L39" s="23">
        <f t="shared" si="38"/>
        <v>5.8276739509312847</v>
      </c>
      <c r="M39" s="25"/>
      <c r="N39" s="25"/>
      <c r="O39" s="25"/>
      <c r="P39" s="128"/>
      <c r="Q39" s="212">
        <v>0.47</v>
      </c>
      <c r="R39" s="212"/>
      <c r="S39" s="212">
        <v>0.36186338937000001</v>
      </c>
      <c r="T39" s="212">
        <v>2.3328105615612844</v>
      </c>
      <c r="U39" s="212">
        <v>2.6629999999999998</v>
      </c>
      <c r="V39" s="212">
        <v>0</v>
      </c>
      <c r="W39" s="212"/>
      <c r="X39" s="24"/>
      <c r="Y39" s="22"/>
      <c r="Z39" s="25"/>
      <c r="AA39" s="28">
        <v>409.40094488473432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50.651570313471808</v>
      </c>
      <c r="AP39" s="26"/>
      <c r="AQ39" s="29">
        <f t="shared" si="24"/>
        <v>465.90672175463385</v>
      </c>
    </row>
    <row r="40" spans="1:45" ht="12.75" customHeight="1">
      <c r="A40" s="166" t="s">
        <v>30</v>
      </c>
      <c r="B40" s="133" t="s">
        <v>129</v>
      </c>
      <c r="C40" s="19">
        <f t="shared" si="36"/>
        <v>1.5333778501187917E-2</v>
      </c>
      <c r="D40" s="27">
        <v>1.5333778501187917E-2</v>
      </c>
      <c r="E40" s="212"/>
      <c r="F40" s="212"/>
      <c r="G40" s="350"/>
      <c r="H40" s="23">
        <f t="shared" si="37"/>
        <v>0</v>
      </c>
      <c r="I40" s="24"/>
      <c r="J40" s="249"/>
      <c r="K40" s="25"/>
      <c r="L40" s="23">
        <f t="shared" si="38"/>
        <v>3.8220296002795089</v>
      </c>
      <c r="M40" s="25"/>
      <c r="N40" s="25"/>
      <c r="O40" s="25"/>
      <c r="P40" s="128"/>
      <c r="Q40" s="212">
        <v>0.129</v>
      </c>
      <c r="R40" s="212"/>
      <c r="S40" s="212">
        <v>0</v>
      </c>
      <c r="T40" s="212">
        <v>2.1690296002795089</v>
      </c>
      <c r="U40" s="212">
        <v>1.524</v>
      </c>
      <c r="V40" s="212">
        <v>0</v>
      </c>
      <c r="W40" s="212"/>
      <c r="X40" s="24"/>
      <c r="Y40" s="22"/>
      <c r="Z40" s="25"/>
      <c r="AA40" s="28">
        <v>12.793964368788272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16.973433806411371</v>
      </c>
      <c r="AP40" s="26"/>
      <c r="AQ40" s="29">
        <f t="shared" si="24"/>
        <v>33.604761553980339</v>
      </c>
    </row>
    <row r="41" spans="1:45" ht="12.75" customHeight="1">
      <c r="A41" s="166" t="s">
        <v>32</v>
      </c>
      <c r="B41" s="133" t="s">
        <v>130</v>
      </c>
      <c r="C41" s="19">
        <f t="shared" si="36"/>
        <v>7.4084547814728136E-3</v>
      </c>
      <c r="D41" s="132">
        <v>7.4084547814728136E-3</v>
      </c>
      <c r="E41" s="212"/>
      <c r="F41" s="212"/>
      <c r="G41" s="350"/>
      <c r="H41" s="23">
        <f t="shared" si="37"/>
        <v>0</v>
      </c>
      <c r="I41" s="24"/>
      <c r="J41" s="249"/>
      <c r="K41" s="25"/>
      <c r="L41" s="23">
        <f t="shared" si="38"/>
        <v>2.7309880023226314</v>
      </c>
      <c r="M41" s="25"/>
      <c r="N41" s="25"/>
      <c r="O41" s="25"/>
      <c r="P41" s="128"/>
      <c r="Q41" s="223">
        <v>0.39100000000000001</v>
      </c>
      <c r="R41" s="212"/>
      <c r="S41" s="223">
        <v>0</v>
      </c>
      <c r="T41" s="223">
        <v>1.7189880023226314</v>
      </c>
      <c r="U41" s="223">
        <v>0.621</v>
      </c>
      <c r="V41" s="223">
        <v>0</v>
      </c>
      <c r="W41" s="212"/>
      <c r="X41" s="24"/>
      <c r="Y41" s="22"/>
      <c r="Z41" s="25"/>
      <c r="AA41" s="130">
        <v>19.751220587414284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80.740024997244191</v>
      </c>
      <c r="AP41" s="26"/>
      <c r="AQ41" s="29">
        <f t="shared" si="24"/>
        <v>103.22964204176259</v>
      </c>
    </row>
    <row r="42" spans="1:45" ht="12.75" customHeight="1">
      <c r="A42" s="166" t="s">
        <v>34</v>
      </c>
      <c r="B42" s="133" t="s">
        <v>131</v>
      </c>
      <c r="C42" s="19">
        <f t="shared" si="36"/>
        <v>2.0674757529691576E-3</v>
      </c>
      <c r="D42" s="27">
        <v>2.0674757529691576E-3</v>
      </c>
      <c r="E42" s="212"/>
      <c r="F42" s="212"/>
      <c r="G42" s="350"/>
      <c r="H42" s="23">
        <f t="shared" si="37"/>
        <v>0</v>
      </c>
      <c r="I42" s="24"/>
      <c r="J42" s="249"/>
      <c r="K42" s="25"/>
      <c r="L42" s="23">
        <f t="shared" si="38"/>
        <v>0.82494347059873019</v>
      </c>
      <c r="M42" s="25"/>
      <c r="N42" s="25"/>
      <c r="O42" s="25"/>
      <c r="P42" s="128"/>
      <c r="Q42" s="212">
        <v>5.1999999999999998E-2</v>
      </c>
      <c r="R42" s="212"/>
      <c r="S42" s="212">
        <v>0</v>
      </c>
      <c r="T42" s="212">
        <v>0.62094347059873012</v>
      </c>
      <c r="U42" s="212">
        <v>0.15199999999999997</v>
      </c>
      <c r="V42" s="212">
        <v>0</v>
      </c>
      <c r="W42" s="212"/>
      <c r="X42" s="24"/>
      <c r="Y42" s="22"/>
      <c r="Z42" s="25"/>
      <c r="AA42" s="28">
        <v>0.94770106435468671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2.0697009724500282</v>
      </c>
      <c r="AP42" s="26"/>
      <c r="AQ42" s="29">
        <f t="shared" si="24"/>
        <v>3.8444129831564142</v>
      </c>
    </row>
    <row r="43" spans="1:45" ht="12.75" customHeight="1">
      <c r="A43" s="166" t="s">
        <v>36</v>
      </c>
      <c r="B43" s="133" t="s">
        <v>141</v>
      </c>
      <c r="C43" s="19">
        <f t="shared" si="36"/>
        <v>2.0674757529691574E-2</v>
      </c>
      <c r="D43" s="27">
        <v>2.0674757529691574E-2</v>
      </c>
      <c r="E43" s="212"/>
      <c r="F43" s="212"/>
      <c r="G43" s="350"/>
      <c r="H43" s="23">
        <f t="shared" si="37"/>
        <v>0</v>
      </c>
      <c r="I43" s="24"/>
      <c r="J43" s="249"/>
      <c r="K43" s="25">
        <v>0</v>
      </c>
      <c r="L43" s="23">
        <f t="shared" si="38"/>
        <v>10.183766123054282</v>
      </c>
      <c r="M43" s="25"/>
      <c r="N43" s="25"/>
      <c r="O43" s="25"/>
      <c r="P43" s="22"/>
      <c r="Q43" s="212">
        <v>0.505</v>
      </c>
      <c r="R43" s="212"/>
      <c r="S43" s="212">
        <v>3.4293590323229997</v>
      </c>
      <c r="T43" s="212">
        <v>3.9934070907312829</v>
      </c>
      <c r="U43" s="212">
        <v>2.2559999999999998</v>
      </c>
      <c r="V43" s="212">
        <v>0</v>
      </c>
      <c r="W43" s="212"/>
      <c r="X43" s="24"/>
      <c r="Y43" s="22"/>
      <c r="Z43" s="25"/>
      <c r="AA43" s="28">
        <v>39.09628357581942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54.573158625280314</v>
      </c>
      <c r="AP43" s="26"/>
      <c r="AQ43" s="29">
        <f t="shared" si="24"/>
        <v>103.87388308168372</v>
      </c>
    </row>
    <row r="44" spans="1:45" ht="12.75" customHeight="1">
      <c r="A44" s="395" t="s">
        <v>171</v>
      </c>
      <c r="B44" s="396" t="s">
        <v>172</v>
      </c>
      <c r="C44" s="74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33.012512128091487</v>
      </c>
      <c r="M44" s="76"/>
      <c r="N44" s="76"/>
      <c r="O44" s="76"/>
      <c r="P44" s="77"/>
      <c r="Q44" s="213">
        <v>0.52678847829027919</v>
      </c>
      <c r="R44" s="213"/>
      <c r="S44" s="213">
        <v>0</v>
      </c>
      <c r="T44" s="213">
        <v>0.33889189101442357</v>
      </c>
      <c r="U44" s="213">
        <v>32.146831758786782</v>
      </c>
      <c r="V44" s="213">
        <v>0</v>
      </c>
      <c r="W44" s="213"/>
      <c r="X44" s="75"/>
      <c r="Y44" s="77"/>
      <c r="Z44" s="76"/>
      <c r="AA44" s="81">
        <v>4.1074073602391126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9.7996691643162119</v>
      </c>
      <c r="AP44" s="79"/>
      <c r="AQ44" s="82">
        <f>C44+H44+L44+AA44+AB44+AN44+AO44+AP44</f>
        <v>46.919588652646816</v>
      </c>
    </row>
    <row r="45" spans="1:45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15">
        <f t="shared" si="40"/>
        <v>0</v>
      </c>
      <c r="K45" s="307">
        <f t="shared" si="40"/>
        <v>0</v>
      </c>
      <c r="L45" s="309">
        <f t="shared" si="40"/>
        <v>4920.3604067836995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904.29810095916559</v>
      </c>
      <c r="Q45" s="307">
        <f t="shared" si="40"/>
        <v>0</v>
      </c>
      <c r="R45" s="307">
        <f t="shared" si="40"/>
        <v>1021.1592254546401</v>
      </c>
      <c r="S45" s="307">
        <f t="shared" si="40"/>
        <v>0</v>
      </c>
      <c r="T45" s="307">
        <f t="shared" si="40"/>
        <v>2.2537762924281988</v>
      </c>
      <c r="U45" s="307">
        <f>SUM(U46:U55)</f>
        <v>2992.6493040774653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20.229079763948164</v>
      </c>
      <c r="AB45" s="311">
        <f t="shared" si="40"/>
        <v>160.64107568404802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131.037234134112</v>
      </c>
      <c r="AJ45" s="307">
        <f t="shared" ref="AJ45" si="43">SUM(AJ46:AJ55)</f>
        <v>29.603841549935996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4.6506064959961426</v>
      </c>
      <c r="AP45" s="311">
        <f t="shared" si="40"/>
        <v>0</v>
      </c>
      <c r="AQ45" s="314">
        <f t="shared" si="24"/>
        <v>5105.8811687276911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252"/>
      <c r="K46" s="64"/>
      <c r="L46" s="66">
        <f t="shared" ref="L46:L64" si="47">SUM(M46:Z46)</f>
        <v>715.31638809138713</v>
      </c>
      <c r="M46" s="64"/>
      <c r="N46" s="64"/>
      <c r="O46" s="64"/>
      <c r="P46" s="64"/>
      <c r="Q46" s="64"/>
      <c r="R46" s="64"/>
      <c r="S46" s="64"/>
      <c r="T46" s="64"/>
      <c r="U46" s="64">
        <v>715.31638809138713</v>
      </c>
      <c r="V46" s="64"/>
      <c r="W46" s="65"/>
      <c r="X46" s="65"/>
      <c r="Y46" s="65"/>
      <c r="Z46" s="64"/>
      <c r="AA46" s="70">
        <v>1.4234462E-2</v>
      </c>
      <c r="AB46" s="67">
        <f t="shared" ref="AB46:AB64" si="48">SUM(AC46:AM46)</f>
        <v>32.55601190861281</v>
      </c>
      <c r="AC46" s="68"/>
      <c r="AD46" s="64"/>
      <c r="AE46" s="64"/>
      <c r="AF46" s="64"/>
      <c r="AG46" s="64"/>
      <c r="AH46" s="64"/>
      <c r="AI46" s="64">
        <v>32.55601190861281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747.88663446199996</v>
      </c>
    </row>
    <row r="47" spans="1:45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254"/>
      <c r="K47" s="127"/>
      <c r="L47" s="129">
        <f t="shared" si="47"/>
        <v>336.85868989516302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336.85868989516302</v>
      </c>
      <c r="V47" s="127"/>
      <c r="W47" s="128"/>
      <c r="X47" s="128"/>
      <c r="Y47" s="128"/>
      <c r="Z47" s="127"/>
      <c r="AA47" s="297"/>
      <c r="AB47" s="131">
        <f t="shared" si="48"/>
        <v>15.331363439062644</v>
      </c>
      <c r="AC47" s="132"/>
      <c r="AD47" s="127"/>
      <c r="AE47" s="127"/>
      <c r="AF47" s="127"/>
      <c r="AG47" s="127"/>
      <c r="AH47" s="127"/>
      <c r="AI47" s="127">
        <v>15.331363439062644</v>
      </c>
      <c r="AJ47" s="127">
        <v>0</v>
      </c>
      <c r="AK47" s="126"/>
      <c r="AL47" s="128"/>
      <c r="AM47" s="127"/>
      <c r="AN47" s="129"/>
      <c r="AO47" s="130">
        <v>1.2295772054071782E-2</v>
      </c>
      <c r="AP47" s="131"/>
      <c r="AQ47" s="71">
        <f t="shared" si="24"/>
        <v>352.20234910627977</v>
      </c>
    </row>
    <row r="48" spans="1:45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49"/>
      <c r="K48" s="25"/>
      <c r="L48" s="23">
        <f t="shared" si="47"/>
        <v>2012.0780485969499</v>
      </c>
      <c r="M48" s="25"/>
      <c r="N48" s="25"/>
      <c r="O48" s="25"/>
      <c r="P48" s="25">
        <v>761.15792672090879</v>
      </c>
      <c r="Q48" s="25"/>
      <c r="R48" s="25"/>
      <c r="S48" s="25"/>
      <c r="T48" s="25">
        <v>2.2537762924281988</v>
      </c>
      <c r="U48" s="25">
        <v>1248.6663455836131</v>
      </c>
      <c r="V48" s="25"/>
      <c r="W48" s="22"/>
      <c r="X48" s="22"/>
      <c r="Y48" s="22"/>
      <c r="Z48" s="25"/>
      <c r="AA48" s="28"/>
      <c r="AB48" s="26">
        <f t="shared" si="48"/>
        <v>81.769114667283503</v>
      </c>
      <c r="AC48" s="27"/>
      <c r="AD48" s="25"/>
      <c r="AE48" s="25"/>
      <c r="AF48" s="25"/>
      <c r="AG48" s="25"/>
      <c r="AH48" s="25"/>
      <c r="AI48" s="25">
        <v>56.830232179037672</v>
      </c>
      <c r="AJ48" s="25">
        <v>24.938882488245827</v>
      </c>
      <c r="AK48" s="24"/>
      <c r="AL48" s="22"/>
      <c r="AM48" s="25"/>
      <c r="AN48" s="23"/>
      <c r="AO48" s="28">
        <v>0.73193469366240216</v>
      </c>
      <c r="AP48" s="26"/>
      <c r="AQ48" s="29">
        <f t="shared" si="24"/>
        <v>2094.579097957896</v>
      </c>
    </row>
    <row r="49" spans="1:45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49"/>
      <c r="K49" s="25"/>
      <c r="L49" s="23">
        <f t="shared" si="47"/>
        <v>124.33021277742625</v>
      </c>
      <c r="M49" s="25"/>
      <c r="N49" s="25"/>
      <c r="O49" s="25"/>
      <c r="P49" s="25">
        <v>11.358149304839726</v>
      </c>
      <c r="Q49" s="25"/>
      <c r="R49" s="25"/>
      <c r="S49" s="25"/>
      <c r="T49" s="25"/>
      <c r="U49" s="25">
        <v>112.97206347258653</v>
      </c>
      <c r="V49" s="25"/>
      <c r="W49" s="22"/>
      <c r="X49" s="22"/>
      <c r="Y49" s="22"/>
      <c r="Z49" s="25"/>
      <c r="AA49" s="28"/>
      <c r="AB49" s="26">
        <f t="shared" si="48"/>
        <v>5.5138115876058489</v>
      </c>
      <c r="AC49" s="27"/>
      <c r="AD49" s="25"/>
      <c r="AE49" s="25"/>
      <c r="AF49" s="25"/>
      <c r="AG49" s="25"/>
      <c r="AH49" s="25"/>
      <c r="AI49" s="25">
        <v>5.1416686447902373</v>
      </c>
      <c r="AJ49" s="25">
        <v>0.372142942815612</v>
      </c>
      <c r="AK49" s="24"/>
      <c r="AL49" s="22"/>
      <c r="AM49" s="25"/>
      <c r="AN49" s="23"/>
      <c r="AO49" s="28">
        <v>3.5536142796692605E-3</v>
      </c>
      <c r="AP49" s="26"/>
      <c r="AQ49" s="29">
        <f t="shared" si="24"/>
        <v>129.84757797931178</v>
      </c>
    </row>
    <row r="50" spans="1:45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49"/>
      <c r="K50" s="25"/>
      <c r="L50" s="23">
        <f t="shared" si="47"/>
        <v>37.648394888926461</v>
      </c>
      <c r="M50" s="25"/>
      <c r="N50" s="25"/>
      <c r="O50" s="25"/>
      <c r="P50" s="25"/>
      <c r="Q50" s="25"/>
      <c r="R50" s="135"/>
      <c r="S50" s="25"/>
      <c r="T50" s="25"/>
      <c r="U50" s="25">
        <v>37.648394888926461</v>
      </c>
      <c r="V50" s="25"/>
      <c r="W50" s="22"/>
      <c r="X50" s="22"/>
      <c r="Y50" s="22"/>
      <c r="Z50" s="25"/>
      <c r="AA50" s="28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3.9028224159999998</v>
      </c>
      <c r="AP50" s="26"/>
      <c r="AQ50" s="29">
        <f t="shared" si="24"/>
        <v>41.55121730492646</v>
      </c>
    </row>
    <row r="51" spans="1:45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49"/>
      <c r="K51" s="25"/>
      <c r="L51" s="23">
        <f t="shared" si="47"/>
        <v>5.8375201987777769</v>
      </c>
      <c r="M51" s="25"/>
      <c r="N51" s="25"/>
      <c r="O51" s="25"/>
      <c r="P51" s="25">
        <v>0.76127777777777772</v>
      </c>
      <c r="Q51" s="25"/>
      <c r="R51" s="25">
        <v>5.076242420999999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5.8375201987777769</v>
      </c>
    </row>
    <row r="52" spans="1:45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260"/>
      <c r="K52" s="135"/>
      <c r="L52" s="137">
        <f t="shared" si="47"/>
        <v>1016.0829830336402</v>
      </c>
      <c r="M52" s="135"/>
      <c r="N52" s="135"/>
      <c r="O52" s="135"/>
      <c r="P52" s="127"/>
      <c r="Q52" s="135"/>
      <c r="R52" s="135">
        <v>1016.0829830336402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1016.0829830336402</v>
      </c>
    </row>
    <row r="53" spans="1:45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260"/>
      <c r="K53" s="135"/>
      <c r="L53" s="137">
        <f t="shared" si="47"/>
        <v>157.69144464245755</v>
      </c>
      <c r="M53" s="135"/>
      <c r="N53" s="135"/>
      <c r="O53" s="135"/>
      <c r="P53" s="135">
        <v>0</v>
      </c>
      <c r="Q53" s="135"/>
      <c r="R53" s="135"/>
      <c r="S53" s="135"/>
      <c r="T53" s="135"/>
      <c r="U53" s="135">
        <v>157.69144464245755</v>
      </c>
      <c r="V53" s="135"/>
      <c r="W53" s="136"/>
      <c r="X53" s="136"/>
      <c r="Y53" s="136"/>
      <c r="Z53" s="135"/>
      <c r="AA53" s="130"/>
      <c r="AB53" s="139">
        <f t="shared" si="48"/>
        <v>7.1769704079676755</v>
      </c>
      <c r="AC53" s="140"/>
      <c r="AD53" s="135"/>
      <c r="AE53" s="135"/>
      <c r="AF53" s="135"/>
      <c r="AG53" s="135"/>
      <c r="AH53" s="135"/>
      <c r="AI53" s="25">
        <v>7.1769704079676755</v>
      </c>
      <c r="AJ53" s="25">
        <v>0</v>
      </c>
      <c r="AK53" s="135"/>
      <c r="AL53" s="135"/>
      <c r="AM53" s="135"/>
      <c r="AN53" s="130"/>
      <c r="AO53" s="28"/>
      <c r="AP53" s="139"/>
      <c r="AQ53" s="141">
        <f t="shared" si="24"/>
        <v>164.86841505042523</v>
      </c>
    </row>
    <row r="54" spans="1:45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260"/>
      <c r="K54" s="135"/>
      <c r="L54" s="137">
        <f t="shared" si="47"/>
        <v>75.868130597160743</v>
      </c>
      <c r="M54" s="135"/>
      <c r="N54" s="135"/>
      <c r="O54" s="135"/>
      <c r="P54" s="135"/>
      <c r="Q54" s="135"/>
      <c r="R54" s="135"/>
      <c r="S54" s="135"/>
      <c r="T54" s="135"/>
      <c r="U54" s="135">
        <v>75.868130597160743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75.868130597160743</v>
      </c>
    </row>
    <row r="55" spans="1:45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255"/>
      <c r="K55" s="76"/>
      <c r="L55" s="78">
        <f t="shared" si="47"/>
        <v>438.64859406181057</v>
      </c>
      <c r="M55" s="76"/>
      <c r="N55" s="76"/>
      <c r="O55" s="76"/>
      <c r="P55" s="76">
        <v>131.0207471556393</v>
      </c>
      <c r="Q55" s="76"/>
      <c r="R55" s="76"/>
      <c r="S55" s="76">
        <v>0</v>
      </c>
      <c r="T55" s="76"/>
      <c r="U55" s="76">
        <v>307.62784690617127</v>
      </c>
      <c r="V55" s="76"/>
      <c r="W55" s="77"/>
      <c r="X55" s="77"/>
      <c r="Y55" s="77"/>
      <c r="Z55" s="76"/>
      <c r="AA55" s="296">
        <v>20.214845301948163</v>
      </c>
      <c r="AB55" s="79">
        <f t="shared" si="48"/>
        <v>18.293803673515512</v>
      </c>
      <c r="AC55" s="80"/>
      <c r="AD55" s="76"/>
      <c r="AE55" s="76"/>
      <c r="AF55" s="76"/>
      <c r="AG55" s="76"/>
      <c r="AH55" s="76"/>
      <c r="AI55" s="76">
        <v>14.000987554640954</v>
      </c>
      <c r="AJ55" s="76">
        <v>4.2928161188745584</v>
      </c>
      <c r="AK55" s="75"/>
      <c r="AL55" s="77"/>
      <c r="AM55" s="76"/>
      <c r="AN55" s="78"/>
      <c r="AO55" s="81"/>
      <c r="AP55" s="79"/>
      <c r="AQ55" s="82">
        <f t="shared" si="24"/>
        <v>477.15724303727427</v>
      </c>
    </row>
    <row r="56" spans="1:45" s="49" customFormat="1" ht="12.75" customHeight="1">
      <c r="A56" s="168" t="s">
        <v>40</v>
      </c>
      <c r="B56" s="152"/>
      <c r="C56" s="142">
        <f t="shared" si="45"/>
        <v>195.74928064527526</v>
      </c>
      <c r="D56" s="146">
        <v>96.133967847141435</v>
      </c>
      <c r="E56" s="169">
        <v>85.295927827783544</v>
      </c>
      <c r="F56" s="144"/>
      <c r="G56" s="144">
        <v>14.319384970350287</v>
      </c>
      <c r="H56" s="145">
        <f t="shared" si="46"/>
        <v>188.32971952</v>
      </c>
      <c r="I56" s="146"/>
      <c r="J56" s="257">
        <v>127.70399999999999</v>
      </c>
      <c r="K56" s="143">
        <v>60.625719520000004</v>
      </c>
      <c r="L56" s="145">
        <f t="shared" si="47"/>
        <v>1145.0366204733868</v>
      </c>
      <c r="M56" s="143"/>
      <c r="N56" s="143"/>
      <c r="O56" s="143"/>
      <c r="P56" s="143">
        <v>0</v>
      </c>
      <c r="Q56" s="143">
        <v>799.97555416586977</v>
      </c>
      <c r="R56" s="143"/>
      <c r="S56" s="143">
        <v>0</v>
      </c>
      <c r="T56" s="143">
        <v>47.764620343440733</v>
      </c>
      <c r="U56" s="143">
        <v>291.14013024605043</v>
      </c>
      <c r="V56" s="143">
        <v>6.1563157180259021</v>
      </c>
      <c r="W56" s="144"/>
      <c r="X56" s="144"/>
      <c r="Y56" s="144"/>
      <c r="Z56" s="143"/>
      <c r="AA56" s="145">
        <v>555.49767086870213</v>
      </c>
      <c r="AB56" s="147">
        <f t="shared" si="48"/>
        <v>61.487709041631604</v>
      </c>
      <c r="AC56" s="177"/>
      <c r="AD56" s="143"/>
      <c r="AE56" s="143">
        <v>28.360826150391887</v>
      </c>
      <c r="AF56" s="143"/>
      <c r="AG56" s="143"/>
      <c r="AH56" s="143"/>
      <c r="AI56" s="143"/>
      <c r="AJ56" s="143"/>
      <c r="AK56" s="146"/>
      <c r="AL56" s="144">
        <v>12.47702341541985</v>
      </c>
      <c r="AM56" s="143">
        <v>20.64985947581987</v>
      </c>
      <c r="AN56" s="145"/>
      <c r="AO56" s="145">
        <v>683.94526478969965</v>
      </c>
      <c r="AP56" s="147"/>
      <c r="AQ56" s="91">
        <f t="shared" si="24"/>
        <v>2830.0462653386958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0.53491954887218041</v>
      </c>
      <c r="D57" s="143">
        <f t="shared" ref="D57:AP57" si="49">D58+D65</f>
        <v>0.53491954887218041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207.46773561103072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52.899000000000001</v>
      </c>
      <c r="R57" s="143">
        <f t="shared" si="49"/>
        <v>0</v>
      </c>
      <c r="S57" s="143">
        <f t="shared" si="49"/>
        <v>1.247004930562597</v>
      </c>
      <c r="T57" s="143">
        <f t="shared" si="49"/>
        <v>60.903730680468108</v>
      </c>
      <c r="U57" s="143">
        <f t="shared" si="49"/>
        <v>92.418000000000006</v>
      </c>
      <c r="V57" s="143">
        <f t="shared" si="49"/>
        <v>0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326.25693541766674</v>
      </c>
      <c r="AB57" s="147">
        <f t="shared" si="49"/>
        <v>42.074336534726193</v>
      </c>
      <c r="AC57" s="177">
        <f t="shared" si="49"/>
        <v>0</v>
      </c>
      <c r="AD57" s="143">
        <f t="shared" si="49"/>
        <v>0</v>
      </c>
      <c r="AE57" s="143">
        <f t="shared" si="49"/>
        <v>21.052871702063999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5.888168835752114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14.967152916175371</v>
      </c>
      <c r="AN57" s="145">
        <f t="shared" si="49"/>
        <v>0</v>
      </c>
      <c r="AO57" s="145">
        <f t="shared" si="49"/>
        <v>975.62969384428686</v>
      </c>
      <c r="AP57" s="147">
        <f t="shared" si="49"/>
        <v>0</v>
      </c>
      <c r="AQ57" s="148">
        <f t="shared" si="24"/>
        <v>1551.9636209565826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5"/>
        <v>0.53491954887218041</v>
      </c>
      <c r="D58" s="177">
        <v>0.53491954887218041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261">
        <f>SUM(J59:J64)</f>
        <v>0</v>
      </c>
      <c r="K58" s="146">
        <f>SUM(K59:K64)</f>
        <v>0</v>
      </c>
      <c r="L58" s="145">
        <f t="shared" si="47"/>
        <v>98.510607798241693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14.296999999999999</v>
      </c>
      <c r="R58" s="147">
        <f t="shared" si="54"/>
        <v>0</v>
      </c>
      <c r="S58" s="147">
        <v>0</v>
      </c>
      <c r="T58" s="147">
        <v>44.441607798241684</v>
      </c>
      <c r="U58" s="147">
        <v>39.772000000000006</v>
      </c>
      <c r="V58" s="147">
        <f t="shared" si="54"/>
        <v>0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196.52244318141186</v>
      </c>
      <c r="AB58" s="147">
        <f t="shared" si="48"/>
        <v>24.856337365758876</v>
      </c>
      <c r="AC58" s="177">
        <f t="shared" si="54"/>
        <v>0</v>
      </c>
      <c r="AD58" s="143">
        <f t="shared" si="54"/>
        <v>0</v>
      </c>
      <c r="AE58" s="143">
        <f>SUM(AE59:AE64)</f>
        <v>8.8803218778366659</v>
      </c>
      <c r="AF58" s="143"/>
      <c r="AG58" s="143">
        <f t="shared" si="54"/>
        <v>0</v>
      </c>
      <c r="AH58" s="143">
        <f t="shared" si="54"/>
        <v>0.84271949101213117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14.967152916175371</v>
      </c>
      <c r="AN58" s="145">
        <f t="shared" si="54"/>
        <v>0</v>
      </c>
      <c r="AO58" s="145">
        <v>735.65753097935192</v>
      </c>
      <c r="AP58" s="147">
        <f t="shared" ref="AP58" si="57">SUM(AP59:AP64)</f>
        <v>0</v>
      </c>
      <c r="AQ58" s="148">
        <f t="shared" si="24"/>
        <v>1056.0818388736366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5"/>
        <v>1.0998345864661654E-2</v>
      </c>
      <c r="D59" s="416">
        <v>1.0998345864661654E-2</v>
      </c>
      <c r="E59" s="67"/>
      <c r="F59" s="67"/>
      <c r="G59" s="170"/>
      <c r="H59" s="66">
        <f t="shared" si="46"/>
        <v>0</v>
      </c>
      <c r="I59" s="149"/>
      <c r="J59" s="274"/>
      <c r="K59" s="149"/>
      <c r="L59" s="66">
        <f t="shared" si="47"/>
        <v>24.854664268420812</v>
      </c>
      <c r="M59" s="103"/>
      <c r="N59" s="327"/>
      <c r="O59" s="327"/>
      <c r="P59" s="67"/>
      <c r="Q59" s="381">
        <v>5.2539999999999996</v>
      </c>
      <c r="R59" s="67"/>
      <c r="S59" s="381">
        <v>0</v>
      </c>
      <c r="T59" s="381">
        <v>12.253664268420811</v>
      </c>
      <c r="U59" s="381">
        <v>7.3470000000000004</v>
      </c>
      <c r="V59" s="381">
        <v>0</v>
      </c>
      <c r="W59" s="67"/>
      <c r="X59" s="67"/>
      <c r="Y59" s="327"/>
      <c r="Z59" s="149"/>
      <c r="AA59" s="406">
        <v>47.149770984004121</v>
      </c>
      <c r="AB59" s="67">
        <f t="shared" si="48"/>
        <v>1.5271070757402403</v>
      </c>
      <c r="AC59" s="328"/>
      <c r="AD59" s="103"/>
      <c r="AE59" s="342">
        <v>1.5271070757402403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224.06233848764595</v>
      </c>
      <c r="AP59" s="67"/>
      <c r="AQ59" s="334">
        <f t="shared" si="24"/>
        <v>297.6048791616758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5"/>
        <v>9.9984962406015031E-3</v>
      </c>
      <c r="D60" s="416">
        <v>9.9984962406015031E-3</v>
      </c>
      <c r="E60" s="26"/>
      <c r="F60" s="26"/>
      <c r="G60" s="346"/>
      <c r="H60" s="23">
        <f t="shared" si="46"/>
        <v>0</v>
      </c>
      <c r="I60" s="20"/>
      <c r="J60" s="280"/>
      <c r="K60" s="20"/>
      <c r="L60" s="23">
        <f t="shared" si="47"/>
        <v>19.189931472921362</v>
      </c>
      <c r="M60" s="21"/>
      <c r="N60" s="169"/>
      <c r="O60" s="169"/>
      <c r="P60" s="26"/>
      <c r="Q60" s="381">
        <v>1.3919999999999999</v>
      </c>
      <c r="R60" s="26"/>
      <c r="S60" s="381">
        <v>0</v>
      </c>
      <c r="T60" s="381">
        <v>2.3399314729213612</v>
      </c>
      <c r="U60" s="381">
        <v>15.458</v>
      </c>
      <c r="V60" s="381">
        <v>0</v>
      </c>
      <c r="W60" s="26"/>
      <c r="X60" s="26"/>
      <c r="Y60" s="169"/>
      <c r="Z60" s="20"/>
      <c r="AA60" s="406">
        <v>17.887364679987176</v>
      </c>
      <c r="AB60" s="26">
        <f t="shared" si="48"/>
        <v>9.156734883548831E-2</v>
      </c>
      <c r="AC60" s="329"/>
      <c r="AD60" s="21"/>
      <c r="AE60" s="343">
        <v>9.156734883548831E-2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62.047655030114647</v>
      </c>
      <c r="AP60" s="26"/>
      <c r="AQ60" s="335">
        <f t="shared" si="24"/>
        <v>99.226517028099281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5"/>
        <v>0.46892947368421056</v>
      </c>
      <c r="D61" s="416">
        <v>0.46892947368421056</v>
      </c>
      <c r="E61" s="26"/>
      <c r="F61" s="26"/>
      <c r="G61" s="346"/>
      <c r="H61" s="23">
        <f t="shared" si="46"/>
        <v>0</v>
      </c>
      <c r="I61" s="20"/>
      <c r="J61" s="280"/>
      <c r="K61" s="20"/>
      <c r="L61" s="23">
        <f t="shared" si="47"/>
        <v>29.225088961754235</v>
      </c>
      <c r="M61" s="21"/>
      <c r="N61" s="169"/>
      <c r="O61" s="169"/>
      <c r="P61" s="26"/>
      <c r="Q61" s="381">
        <v>3.3519999999999999</v>
      </c>
      <c r="R61" s="26"/>
      <c r="S61" s="381">
        <v>0</v>
      </c>
      <c r="T61" s="381">
        <v>20.135088961754235</v>
      </c>
      <c r="U61" s="381">
        <v>5.7380000000000004</v>
      </c>
      <c r="V61" s="381">
        <v>0</v>
      </c>
      <c r="W61" s="26"/>
      <c r="X61" s="26"/>
      <c r="Y61" s="169"/>
      <c r="Z61" s="20"/>
      <c r="AA61" s="406">
        <v>36.691541415990159</v>
      </c>
      <c r="AB61" s="26">
        <f t="shared" si="48"/>
        <v>4.779224852123229</v>
      </c>
      <c r="AC61" s="329"/>
      <c r="AD61" s="21"/>
      <c r="AE61" s="343">
        <v>4.779224852123229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107.23031161228343</v>
      </c>
      <c r="AP61" s="26"/>
      <c r="AQ61" s="335">
        <f t="shared" si="24"/>
        <v>178.39509631583527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5"/>
        <v>1.3997894736842107E-2</v>
      </c>
      <c r="D62" s="416">
        <v>1.3997894736842107E-2</v>
      </c>
      <c r="E62" s="26"/>
      <c r="F62" s="26"/>
      <c r="G62" s="346"/>
      <c r="H62" s="23">
        <f t="shared" si="46"/>
        <v>0</v>
      </c>
      <c r="I62" s="20"/>
      <c r="J62" s="280"/>
      <c r="K62" s="20"/>
      <c r="L62" s="23">
        <f t="shared" si="47"/>
        <v>3.1511921971328887</v>
      </c>
      <c r="M62" s="21"/>
      <c r="N62" s="169"/>
      <c r="O62" s="169"/>
      <c r="P62" s="26"/>
      <c r="Q62" s="381">
        <v>0.49299999999999999</v>
      </c>
      <c r="R62" s="26"/>
      <c r="S62" s="381">
        <v>0</v>
      </c>
      <c r="T62" s="381">
        <v>1.1891921971328889</v>
      </c>
      <c r="U62" s="381">
        <v>1.4690000000000001</v>
      </c>
      <c r="V62" s="381">
        <v>0</v>
      </c>
      <c r="W62" s="26"/>
      <c r="X62" s="26"/>
      <c r="Y62" s="169"/>
      <c r="Z62" s="20"/>
      <c r="AA62" s="406">
        <v>10.585728879029778</v>
      </c>
      <c r="AB62" s="26">
        <f t="shared" si="48"/>
        <v>0.35740803900303503</v>
      </c>
      <c r="AC62" s="329"/>
      <c r="AD62" s="21"/>
      <c r="AE62" s="343">
        <v>0.35740803900303503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194.54717682949979</v>
      </c>
      <c r="AP62" s="26"/>
      <c r="AQ62" s="335">
        <f t="shared" si="24"/>
        <v>208.65550383940234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5"/>
        <v>3.0995338345864664E-2</v>
      </c>
      <c r="D63" s="417">
        <v>3.0995338345864664E-2</v>
      </c>
      <c r="E63" s="26"/>
      <c r="F63" s="26"/>
      <c r="G63" s="346"/>
      <c r="H63" s="23">
        <f t="shared" si="46"/>
        <v>0</v>
      </c>
      <c r="I63" s="20"/>
      <c r="J63" s="280"/>
      <c r="K63" s="20"/>
      <c r="L63" s="23">
        <f t="shared" si="47"/>
        <v>2.2318998876183618</v>
      </c>
      <c r="M63" s="21"/>
      <c r="N63" s="169"/>
      <c r="O63" s="169"/>
      <c r="P63" s="26"/>
      <c r="Q63" s="382">
        <v>0.79600000000000004</v>
      </c>
      <c r="R63" s="26"/>
      <c r="S63" s="382">
        <v>0</v>
      </c>
      <c r="T63" s="382">
        <v>0.21789988761836174</v>
      </c>
      <c r="U63" s="382">
        <v>1.218</v>
      </c>
      <c r="V63" s="382">
        <v>0</v>
      </c>
      <c r="W63" s="26"/>
      <c r="X63" s="26"/>
      <c r="Y63" s="169"/>
      <c r="Z63" s="20"/>
      <c r="AA63" s="407">
        <v>11.41250276180245</v>
      </c>
      <c r="AB63" s="26">
        <f t="shared" si="48"/>
        <v>0.79456828505633403</v>
      </c>
      <c r="AC63" s="329"/>
      <c r="AD63" s="21"/>
      <c r="AE63" s="343">
        <v>0.79456828505633403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36.171206835606164</v>
      </c>
      <c r="AP63" s="26"/>
      <c r="AQ63" s="335">
        <f t="shared" si="24"/>
        <v>50.641173108429172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5"/>
        <v>0</v>
      </c>
      <c r="D64" s="417">
        <v>0</v>
      </c>
      <c r="E64" s="79"/>
      <c r="F64" s="79"/>
      <c r="G64" s="347"/>
      <c r="H64" s="78">
        <f t="shared" si="46"/>
        <v>0</v>
      </c>
      <c r="I64" s="150"/>
      <c r="J64" s="283"/>
      <c r="K64" s="150"/>
      <c r="L64" s="78">
        <f t="shared" si="47"/>
        <v>19.857831010394023</v>
      </c>
      <c r="M64" s="151"/>
      <c r="N64" s="331"/>
      <c r="O64" s="331"/>
      <c r="P64" s="79"/>
      <c r="Q64" s="382">
        <v>3.01</v>
      </c>
      <c r="R64" s="79"/>
      <c r="S64" s="382">
        <v>0</v>
      </c>
      <c r="T64" s="382">
        <v>8.3058310103940229</v>
      </c>
      <c r="U64" s="382">
        <v>8.5419999999999998</v>
      </c>
      <c r="V64" s="382">
        <v>0</v>
      </c>
      <c r="W64" s="79"/>
      <c r="X64" s="79"/>
      <c r="Y64" s="331"/>
      <c r="Z64" s="150"/>
      <c r="AA64" s="407">
        <v>72.795534460598148</v>
      </c>
      <c r="AB64" s="79">
        <f t="shared" si="48"/>
        <v>17.306461765000549</v>
      </c>
      <c r="AC64" s="332"/>
      <c r="AD64" s="151"/>
      <c r="AE64" s="344">
        <v>1.3304462770783387</v>
      </c>
      <c r="AF64" s="344"/>
      <c r="AG64" s="344"/>
      <c r="AH64" s="344">
        <v>0.84271949101213117</v>
      </c>
      <c r="AI64" s="344"/>
      <c r="AJ64" s="344"/>
      <c r="AK64" s="344"/>
      <c r="AL64" s="344">
        <v>0.16614308073470971</v>
      </c>
      <c r="AM64" s="388">
        <v>14.967152916175371</v>
      </c>
      <c r="AN64" s="78"/>
      <c r="AO64" s="407">
        <v>111.59884218420187</v>
      </c>
      <c r="AP64" s="79"/>
      <c r="AQ64" s="336">
        <f t="shared" si="24"/>
        <v>221.55866942019458</v>
      </c>
    </row>
    <row r="65" spans="1:45" ht="12.75" customHeight="1">
      <c r="A65" s="168" t="s">
        <v>194</v>
      </c>
      <c r="B65" s="152"/>
      <c r="C65" s="74">
        <f>SUM(D65:G65)</f>
        <v>0</v>
      </c>
      <c r="D65" s="177">
        <f>SUM(D66:D69)</f>
        <v>0</v>
      </c>
      <c r="E65" s="213"/>
      <c r="F65" s="213"/>
      <c r="G65" s="348"/>
      <c r="H65" s="78">
        <f>SUM(I65:K65)</f>
        <v>0</v>
      </c>
      <c r="I65" s="75"/>
      <c r="J65" s="255">
        <v>0</v>
      </c>
      <c r="K65" s="76">
        <v>0</v>
      </c>
      <c r="L65" s="78">
        <f>SUM(M65:Z65)</f>
        <v>108.95712781278903</v>
      </c>
      <c r="M65" s="76"/>
      <c r="N65" s="77"/>
      <c r="O65" s="77"/>
      <c r="P65" s="213"/>
      <c r="Q65" s="147">
        <v>38.602000000000004</v>
      </c>
      <c r="R65" s="213"/>
      <c r="S65" s="147">
        <v>1.247004930562597</v>
      </c>
      <c r="T65" s="147">
        <v>16.462122882226424</v>
      </c>
      <c r="U65" s="147">
        <v>52.646000000000001</v>
      </c>
      <c r="V65" s="147">
        <f>SUM(V66:V69)</f>
        <v>0</v>
      </c>
      <c r="W65" s="213"/>
      <c r="X65" s="213"/>
      <c r="Y65" s="77"/>
      <c r="Z65" s="76"/>
      <c r="AA65" s="145">
        <v>129.73449223625488</v>
      </c>
      <c r="AB65" s="79">
        <f>SUM(AC65:AM65)</f>
        <v>17.217999168967317</v>
      </c>
      <c r="AC65" s="80"/>
      <c r="AD65" s="76"/>
      <c r="AE65" s="76">
        <f>SUM(AE66:AE69)</f>
        <v>12.172549824227334</v>
      </c>
      <c r="AF65" s="76"/>
      <c r="AG65" s="76"/>
      <c r="AH65" s="76">
        <v>5.0454493447399829</v>
      </c>
      <c r="AI65" s="76"/>
      <c r="AJ65" s="76"/>
      <c r="AK65" s="76"/>
      <c r="AL65" s="76"/>
      <c r="AM65" s="77"/>
      <c r="AN65" s="78"/>
      <c r="AO65" s="145">
        <v>239.97216286493492</v>
      </c>
      <c r="AP65" s="79"/>
      <c r="AQ65" s="340">
        <f t="shared" si="24"/>
        <v>495.88178208294613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252"/>
      <c r="K66" s="219"/>
      <c r="L66" s="66">
        <f t="shared" ref="L66:L69" si="60">SUM(M66:Z66)</f>
        <v>4.9302012643218962</v>
      </c>
      <c r="M66" s="318"/>
      <c r="N66" s="69"/>
      <c r="O66" s="65"/>
      <c r="P66" s="69"/>
      <c r="Q66" s="383">
        <v>6.9000000000000006E-2</v>
      </c>
      <c r="R66" s="69"/>
      <c r="S66" s="383">
        <v>8.0090233176788512E-4</v>
      </c>
      <c r="T66" s="383">
        <v>0.56540036199012822</v>
      </c>
      <c r="U66" s="383">
        <v>4.2949999999999999</v>
      </c>
      <c r="V66" s="383">
        <v>0</v>
      </c>
      <c r="W66" s="69"/>
      <c r="X66" s="69"/>
      <c r="Y66" s="65"/>
      <c r="Z66" s="64"/>
      <c r="AA66" s="408">
        <v>8.1586414791255759</v>
      </c>
      <c r="AB66" s="67">
        <f t="shared" ref="AB66:AB69" si="61">SUM(AC66:AM66)</f>
        <v>5.0513569156325948</v>
      </c>
      <c r="AC66" s="68"/>
      <c r="AD66" s="64"/>
      <c r="AE66" s="64">
        <v>5.9075708926121491E-3</v>
      </c>
      <c r="AF66" s="64"/>
      <c r="AG66" s="64"/>
      <c r="AH66" s="64">
        <v>5.0454493447399829</v>
      </c>
      <c r="AI66" s="64"/>
      <c r="AJ66" s="64"/>
      <c r="AK66" s="64"/>
      <c r="AL66" s="64"/>
      <c r="AM66" s="65"/>
      <c r="AN66" s="66"/>
      <c r="AO66" s="408">
        <v>68.125692601145573</v>
      </c>
      <c r="AP66" s="67"/>
      <c r="AQ66" s="92">
        <f t="shared" si="24"/>
        <v>86.265892260225641</v>
      </c>
    </row>
    <row r="67" spans="1:45" ht="12.75" customHeight="1">
      <c r="A67" s="404" t="s">
        <v>186</v>
      </c>
      <c r="B67" s="405">
        <v>84</v>
      </c>
      <c r="C67" s="19">
        <f t="shared" si="58"/>
        <v>0</v>
      </c>
      <c r="D67" s="419">
        <v>0</v>
      </c>
      <c r="E67" s="212"/>
      <c r="F67" s="212"/>
      <c r="G67" s="350"/>
      <c r="H67" s="23">
        <f t="shared" si="59"/>
        <v>0</v>
      </c>
      <c r="I67" s="319"/>
      <c r="J67" s="249"/>
      <c r="K67" s="215"/>
      <c r="L67" s="23">
        <f t="shared" si="60"/>
        <v>38.356062867732376</v>
      </c>
      <c r="M67" s="319"/>
      <c r="N67" s="212"/>
      <c r="O67" s="22"/>
      <c r="P67" s="212"/>
      <c r="Q67" s="384">
        <v>7.2530000000000001</v>
      </c>
      <c r="R67" s="212"/>
      <c r="S67" s="384">
        <v>0.90501963489770998</v>
      </c>
      <c r="T67" s="384">
        <v>6.1510432328346685</v>
      </c>
      <c r="U67" s="384">
        <v>24.046999999999997</v>
      </c>
      <c r="V67" s="384">
        <v>0</v>
      </c>
      <c r="W67" s="212"/>
      <c r="X67" s="212"/>
      <c r="Y67" s="22"/>
      <c r="Z67" s="25"/>
      <c r="AA67" s="409">
        <v>46.631229971676902</v>
      </c>
      <c r="AB67" s="26">
        <f t="shared" si="61"/>
        <v>9.1212894581931589</v>
      </c>
      <c r="AC67" s="27"/>
      <c r="AD67" s="25"/>
      <c r="AE67" s="25">
        <v>9.1212894581931589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84.906771510800766</v>
      </c>
      <c r="AP67" s="26"/>
      <c r="AQ67" s="29">
        <f t="shared" si="24"/>
        <v>179.0153538084032</v>
      </c>
    </row>
    <row r="68" spans="1:45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49"/>
      <c r="K68" s="215"/>
      <c r="L68" s="23">
        <f t="shared" si="60"/>
        <v>51.320589230720273</v>
      </c>
      <c r="M68" s="319"/>
      <c r="N68" s="212"/>
      <c r="O68" s="22"/>
      <c r="P68" s="212"/>
      <c r="Q68" s="384">
        <v>25.994</v>
      </c>
      <c r="R68" s="212"/>
      <c r="S68" s="384">
        <v>5.0456846901376758E-2</v>
      </c>
      <c r="T68" s="384">
        <v>6.9101323838188957</v>
      </c>
      <c r="U68" s="384">
        <v>18.366</v>
      </c>
      <c r="V68" s="384">
        <v>0</v>
      </c>
      <c r="W68" s="212"/>
      <c r="X68" s="212"/>
      <c r="Y68" s="22"/>
      <c r="Z68" s="25"/>
      <c r="AA68" s="409">
        <v>26.508684071252627</v>
      </c>
      <c r="AB68" s="26">
        <f t="shared" si="61"/>
        <v>2.1001414523236188</v>
      </c>
      <c r="AC68" s="27"/>
      <c r="AD68" s="25"/>
      <c r="AE68" s="25">
        <v>2.1001414523236188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51.652004359836027</v>
      </c>
      <c r="AP68" s="26"/>
      <c r="AQ68" s="29">
        <f t="shared" si="24"/>
        <v>131.58141911413253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255"/>
      <c r="K69" s="220"/>
      <c r="L69" s="137">
        <f t="shared" si="60"/>
        <v>14.350274450014474</v>
      </c>
      <c r="M69" s="320"/>
      <c r="N69" s="213"/>
      <c r="O69" s="77"/>
      <c r="P69" s="213"/>
      <c r="Q69" s="385">
        <v>5.2859999999999996</v>
      </c>
      <c r="R69" s="213"/>
      <c r="S69" s="385">
        <v>0.29072754643174226</v>
      </c>
      <c r="T69" s="385">
        <v>2.835546903582733</v>
      </c>
      <c r="U69" s="385">
        <v>5.9379999999999997</v>
      </c>
      <c r="V69" s="385">
        <v>0</v>
      </c>
      <c r="W69" s="213"/>
      <c r="X69" s="213"/>
      <c r="Y69" s="77"/>
      <c r="Z69" s="76"/>
      <c r="AA69" s="410">
        <v>48.435936714199762</v>
      </c>
      <c r="AB69" s="139">
        <f t="shared" si="61"/>
        <v>0.94521134281794372</v>
      </c>
      <c r="AC69" s="140"/>
      <c r="AD69" s="135"/>
      <c r="AE69" s="135">
        <v>0.94521134281794372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35.287694393152556</v>
      </c>
      <c r="AP69" s="139"/>
      <c r="AQ69" s="141">
        <f t="shared" si="24"/>
        <v>99.019116900184741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262"/>
      <c r="K70" s="154"/>
      <c r="L70" s="99">
        <f>SUM(M70:Z70)</f>
        <v>165.01155661909576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165.01155661909576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212.99955661909576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255"/>
      <c r="K71" s="76"/>
      <c r="L71" s="78">
        <f>SUM(M71:Z71)</f>
        <v>22.829506642366386</v>
      </c>
      <c r="M71" s="76"/>
      <c r="N71" s="76"/>
      <c r="O71" s="76"/>
      <c r="P71" s="76"/>
      <c r="Q71" s="76"/>
      <c r="R71" s="76"/>
      <c r="S71" s="76"/>
      <c r="T71" s="76"/>
      <c r="U71" s="151">
        <v>22.829506642366386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22.829506642366386</v>
      </c>
      <c r="AR71" s="2"/>
    </row>
    <row r="72" spans="1:45" ht="12.75" customHeight="1" thickBot="1">
      <c r="A72" s="42" t="s">
        <v>42</v>
      </c>
      <c r="B72" s="43"/>
      <c r="C72" s="44">
        <f t="shared" ref="C72:AP72" si="62">C26-C27-C29</f>
        <v>-4.4181659522267296</v>
      </c>
      <c r="D72" s="108">
        <f t="shared" si="62"/>
        <v>-1.2658044024151707</v>
      </c>
      <c r="E72" s="46">
        <f t="shared" si="62"/>
        <v>-2.8886858934403818</v>
      </c>
      <c r="F72" s="109">
        <f t="shared" si="62"/>
        <v>0</v>
      </c>
      <c r="G72" s="109">
        <f t="shared" si="62"/>
        <v>-0.26367565637125345</v>
      </c>
      <c r="H72" s="47">
        <f t="shared" si="62"/>
        <v>0.19675751918487094</v>
      </c>
      <c r="I72" s="108">
        <f t="shared" si="62"/>
        <v>-0.4089829608151172</v>
      </c>
      <c r="J72" s="259">
        <f t="shared" si="62"/>
        <v>0</v>
      </c>
      <c r="K72" s="46">
        <f t="shared" si="62"/>
        <v>0.60574047999999436</v>
      </c>
      <c r="L72" s="47">
        <f t="shared" si="62"/>
        <v>-40.442298659504559</v>
      </c>
      <c r="M72" s="46">
        <f t="shared" si="62"/>
        <v>0</v>
      </c>
      <c r="N72" s="46">
        <f t="shared" ref="N72" si="63">N26-N27-N29</f>
        <v>0.5506050000000009</v>
      </c>
      <c r="O72" s="46">
        <f t="shared" si="62"/>
        <v>-1.466498994541567</v>
      </c>
      <c r="P72" s="46">
        <f t="shared" si="62"/>
        <v>-14.021712225832289</v>
      </c>
      <c r="Q72" s="46">
        <f t="shared" si="62"/>
        <v>-6.4127218646399342</v>
      </c>
      <c r="R72" s="46">
        <f t="shared" si="62"/>
        <v>-18.98751384096056</v>
      </c>
      <c r="S72" s="46">
        <f t="shared" si="62"/>
        <v>-5.3286604619076989</v>
      </c>
      <c r="T72" s="46">
        <f t="shared" si="62"/>
        <v>4.9614725278755145</v>
      </c>
      <c r="U72" s="46">
        <f t="shared" si="62"/>
        <v>4.1730103127065377E-2</v>
      </c>
      <c r="V72" s="46">
        <f t="shared" si="62"/>
        <v>0.22100109737118601</v>
      </c>
      <c r="W72" s="109">
        <f t="shared" si="62"/>
        <v>1.4210854715202004E-14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-23.981131777811697</v>
      </c>
      <c r="AB72" s="45">
        <f t="shared" si="62"/>
        <v>-6.0856148732598285</v>
      </c>
      <c r="AC72" s="110">
        <f t="shared" si="62"/>
        <v>0</v>
      </c>
      <c r="AD72" s="46">
        <f t="shared" si="62"/>
        <v>0</v>
      </c>
      <c r="AE72" s="46">
        <f t="shared" si="62"/>
        <v>-6.8121142697239918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0.91921434921601985</v>
      </c>
      <c r="AJ72" s="46">
        <f t="shared" ref="AJ72" si="65">AJ26-AJ27-AJ29</f>
        <v>-0.19271495275199513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7.7778985332802222</v>
      </c>
      <c r="AP72" s="45">
        <f t="shared" si="62"/>
        <v>0</v>
      </c>
      <c r="AQ72" s="48">
        <f t="shared" si="24"/>
        <v>-66.952555210337721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201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166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239" t="s">
        <v>167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98" t="s">
        <v>165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8"/>
  <dimension ref="A1:AS80"/>
  <sheetViews>
    <sheetView zoomScale="80" zoomScaleNormal="80" zoomScaleSheetLayoutView="70" workbookViewId="0">
      <pane xSplit="2" ySplit="1" topLeftCell="C44" activePane="bottomRight" state="frozen"/>
      <selection activeCell="A2" sqref="A1:AQ72"/>
      <selection pane="topRight" activeCell="A2" sqref="A1:AQ72"/>
      <selection pane="bottomLeft" activeCell="A2" sqref="A1:AQ72"/>
      <selection pane="bottomRight" activeCell="A2" sqref="A1:AQ72"/>
    </sheetView>
  </sheetViews>
  <sheetFormatPr defaultColWidth="9.109375" defaultRowHeight="13.2"/>
  <cols>
    <col min="1" max="1" width="38.109375" style="161" customWidth="1"/>
    <col min="2" max="2" width="13" style="2" bestFit="1" customWidth="1"/>
    <col min="3" max="3" width="7.5546875" style="89" bestFit="1" customWidth="1"/>
    <col min="4" max="4" width="8" style="89" bestFit="1" customWidth="1"/>
    <col min="5" max="5" width="9.33203125" style="89" bestFit="1" customWidth="1"/>
    <col min="6" max="6" width="6.109375" style="106" customWidth="1"/>
    <col min="7" max="7" width="8.5546875" style="106" bestFit="1" customWidth="1"/>
    <col min="8" max="8" width="6.44140625" style="89" bestFit="1" customWidth="1"/>
    <col min="9" max="9" width="6.33203125" style="106" bestFit="1" customWidth="1"/>
    <col min="10" max="10" width="6.109375" style="106" bestFit="1" customWidth="1"/>
    <col min="11" max="11" width="7" style="106" bestFit="1" customWidth="1"/>
    <col min="12" max="12" width="8.6640625" style="158" bestFit="1" customWidth="1"/>
    <col min="13" max="13" width="8.109375" style="157" bestFit="1" customWidth="1"/>
    <col min="14" max="14" width="8.109375" style="157" customWidth="1"/>
    <col min="15" max="15" width="5.33203125" style="157" customWidth="1"/>
    <col min="16" max="16" width="7.44140625" style="157" customWidth="1"/>
    <col min="17" max="17" width="7.5546875" style="157" bestFit="1" customWidth="1"/>
    <col min="18" max="18" width="8.33203125" style="157" bestFit="1" customWidth="1"/>
    <col min="19" max="19" width="7.44140625" style="157" bestFit="1" customWidth="1"/>
    <col min="20" max="20" width="7.5546875" style="157" bestFit="1" customWidth="1"/>
    <col min="21" max="21" width="8.5546875" style="157" bestFit="1" customWidth="1"/>
    <col min="22" max="22" width="7" style="157" bestFit="1" customWidth="1"/>
    <col min="23" max="25" width="5.44140625" style="157" customWidth="1"/>
    <col min="26" max="26" width="5.44140625" style="106" customWidth="1"/>
    <col min="27" max="27" width="6" style="158" bestFit="1" customWidth="1"/>
    <col min="28" max="28" width="6.6640625" style="158" bestFit="1" customWidth="1"/>
    <col min="29" max="33" width="5.5546875" style="157" customWidth="1"/>
    <col min="34" max="34" width="6" style="157" customWidth="1"/>
    <col min="35" max="36" width="7" style="157" customWidth="1"/>
    <col min="37" max="40" width="5.5546875" style="157" customWidth="1"/>
    <col min="41" max="41" width="8.88671875" style="158" bestFit="1" customWidth="1"/>
    <col min="42" max="42" width="7.6640625" style="158" bestFit="1" customWidth="1"/>
    <col min="43" max="43" width="9.44140625" style="157" bestFit="1" customWidth="1"/>
    <col min="44" max="16384" width="9.109375" style="2"/>
  </cols>
  <sheetData>
    <row r="1" spans="1:45" ht="105.75" customHeight="1" thickBot="1">
      <c r="A1" s="163" t="s">
        <v>159</v>
      </c>
      <c r="B1" s="240" t="s">
        <v>162</v>
      </c>
      <c r="C1" s="197" t="s">
        <v>77</v>
      </c>
      <c r="D1" s="198" t="s">
        <v>78</v>
      </c>
      <c r="E1" s="199" t="s">
        <v>79</v>
      </c>
      <c r="F1" s="200" t="s">
        <v>80</v>
      </c>
      <c r="G1" s="200" t="s">
        <v>148</v>
      </c>
      <c r="H1" s="201" t="s">
        <v>81</v>
      </c>
      <c r="I1" s="198" t="s">
        <v>82</v>
      </c>
      <c r="J1" s="199" t="s">
        <v>83</v>
      </c>
      <c r="K1" s="199" t="s">
        <v>84</v>
      </c>
      <c r="L1" s="201" t="s">
        <v>85</v>
      </c>
      <c r="M1" s="198" t="s">
        <v>86</v>
      </c>
      <c r="N1" s="198" t="s">
        <v>212</v>
      </c>
      <c r="O1" s="199" t="s">
        <v>87</v>
      </c>
      <c r="P1" s="199" t="s">
        <v>88</v>
      </c>
      <c r="Q1" s="199" t="s">
        <v>89</v>
      </c>
      <c r="R1" s="199" t="s">
        <v>90</v>
      </c>
      <c r="S1" s="199" t="s">
        <v>91</v>
      </c>
      <c r="T1" s="199" t="s">
        <v>92</v>
      </c>
      <c r="U1" s="199" t="s">
        <v>93</v>
      </c>
      <c r="V1" s="199" t="s">
        <v>94</v>
      </c>
      <c r="W1" s="200" t="s">
        <v>95</v>
      </c>
      <c r="X1" s="200" t="s">
        <v>96</v>
      </c>
      <c r="Y1" s="200" t="s">
        <v>97</v>
      </c>
      <c r="Z1" s="199" t="s">
        <v>98</v>
      </c>
      <c r="AA1" s="201" t="s">
        <v>99</v>
      </c>
      <c r="AB1" s="202" t="s">
        <v>100</v>
      </c>
      <c r="AC1" s="203" t="s">
        <v>101</v>
      </c>
      <c r="AD1" s="199" t="s">
        <v>102</v>
      </c>
      <c r="AE1" s="199" t="s">
        <v>103</v>
      </c>
      <c r="AF1" s="199" t="s">
        <v>207</v>
      </c>
      <c r="AG1" s="199" t="s">
        <v>104</v>
      </c>
      <c r="AH1" s="199" t="s">
        <v>105</v>
      </c>
      <c r="AI1" s="199" t="s">
        <v>210</v>
      </c>
      <c r="AJ1" s="199" t="s">
        <v>211</v>
      </c>
      <c r="AK1" s="199" t="s">
        <v>208</v>
      </c>
      <c r="AL1" s="199" t="s">
        <v>209</v>
      </c>
      <c r="AM1" s="200" t="s">
        <v>206</v>
      </c>
      <c r="AN1" s="201" t="s">
        <v>116</v>
      </c>
      <c r="AO1" s="201" t="s">
        <v>106</v>
      </c>
      <c r="AP1" s="202" t="s">
        <v>107</v>
      </c>
      <c r="AQ1" s="204" t="s">
        <v>108</v>
      </c>
      <c r="AS1" s="295">
        <v>33</v>
      </c>
    </row>
    <row r="2" spans="1:45" ht="12.75" customHeight="1">
      <c r="A2" s="3" t="s">
        <v>65</v>
      </c>
      <c r="B2" s="4"/>
      <c r="C2" s="5">
        <f>SUM(D2:G2)</f>
        <v>0</v>
      </c>
      <c r="D2" s="6">
        <v>0</v>
      </c>
      <c r="E2" s="7"/>
      <c r="F2" s="8"/>
      <c r="G2" s="8"/>
      <c r="H2" s="9">
        <f>SUM(I2:K2)</f>
        <v>679.40708459987616</v>
      </c>
      <c r="I2" s="10">
        <v>551.70308459987621</v>
      </c>
      <c r="J2" s="11">
        <v>127.70399999999999</v>
      </c>
      <c r="K2" s="11"/>
      <c r="L2" s="9">
        <f>SUM(M2:Z2)</f>
        <v>0</v>
      </c>
      <c r="M2" s="10"/>
      <c r="N2" s="393"/>
      <c r="O2" s="12"/>
      <c r="P2" s="12"/>
      <c r="Q2" s="12"/>
      <c r="R2" s="12"/>
      <c r="S2" s="12"/>
      <c r="T2" s="12"/>
      <c r="U2" s="12"/>
      <c r="V2" s="12"/>
      <c r="W2" s="8"/>
      <c r="X2" s="8"/>
      <c r="Y2" s="8"/>
      <c r="Z2" s="11"/>
      <c r="AA2" s="9">
        <v>2492.6370966750883</v>
      </c>
      <c r="AB2" s="13">
        <f>SUM(AC2:AM2)</f>
        <v>1005.0570464121589</v>
      </c>
      <c r="AC2" s="14">
        <v>58.568191835904003</v>
      </c>
      <c r="AD2" s="11">
        <v>528.64567601366491</v>
      </c>
      <c r="AE2" s="11">
        <v>229.1176634050249</v>
      </c>
      <c r="AF2" s="11">
        <v>63.908592626636761</v>
      </c>
      <c r="AG2" s="11">
        <v>39.662555290042299</v>
      </c>
      <c r="AH2" s="11">
        <v>15.923485443511069</v>
      </c>
      <c r="AI2" s="11">
        <v>24.408520011743999</v>
      </c>
      <c r="AJ2" s="11">
        <v>0</v>
      </c>
      <c r="AK2" s="10">
        <v>0.43048450399710692</v>
      </c>
      <c r="AL2" s="10">
        <v>12.089978425167654</v>
      </c>
      <c r="AM2" s="8">
        <v>32.301898856466202</v>
      </c>
      <c r="AN2" s="15">
        <v>66.642228958003329</v>
      </c>
      <c r="AO2" s="15"/>
      <c r="AP2" s="13"/>
      <c r="AQ2" s="16">
        <f>C2+H2+L2+AA2+AB2+AN2+AO2+AP2</f>
        <v>4243.7434566451266</v>
      </c>
      <c r="AS2" s="294"/>
    </row>
    <row r="3" spans="1:45" ht="12.75" customHeight="1">
      <c r="A3" s="17" t="s">
        <v>1</v>
      </c>
      <c r="B3" s="18"/>
      <c r="C3" s="19">
        <f>SUM(D3:G3)</f>
        <v>1231.0629267900281</v>
      </c>
      <c r="D3" s="20">
        <v>1132.8413430437445</v>
      </c>
      <c r="E3" s="169">
        <v>81.726589027187799</v>
      </c>
      <c r="F3" s="22"/>
      <c r="G3" s="22">
        <v>16.494994719095779</v>
      </c>
      <c r="H3" s="23">
        <f>SUM(I3:K3)</f>
        <v>0</v>
      </c>
      <c r="I3" s="24"/>
      <c r="J3" s="25"/>
      <c r="K3" s="25"/>
      <c r="L3" s="23">
        <f>SUM(M3:Z3)</f>
        <v>9007.4136094114201</v>
      </c>
      <c r="M3" s="24">
        <v>3270.2110971329998</v>
      </c>
      <c r="N3" s="24">
        <v>0</v>
      </c>
      <c r="O3" s="25">
        <v>0</v>
      </c>
      <c r="P3" s="25">
        <v>786.28189116666658</v>
      </c>
      <c r="Q3" s="25">
        <v>520.41452162336009</v>
      </c>
      <c r="R3" s="25">
        <v>1122.1016705990401</v>
      </c>
      <c r="S3" s="25">
        <v>59.769701681073443</v>
      </c>
      <c r="T3" s="25">
        <v>136.32929523509139</v>
      </c>
      <c r="U3" s="25">
        <v>2684.1065129345729</v>
      </c>
      <c r="V3" s="25">
        <v>153.54630538949726</v>
      </c>
      <c r="W3" s="22">
        <v>0</v>
      </c>
      <c r="X3" s="22">
        <v>232.78349067017561</v>
      </c>
      <c r="Y3" s="22">
        <v>1.6297678329999998</v>
      </c>
      <c r="Z3" s="25">
        <v>40.239355145944543</v>
      </c>
      <c r="AA3" s="23">
        <v>1704.3892092708027</v>
      </c>
      <c r="AB3" s="26">
        <f>SUM(AC3:AM3)</f>
        <v>139.57006967030478</v>
      </c>
      <c r="AC3" s="27"/>
      <c r="AD3" s="25"/>
      <c r="AE3" s="25">
        <v>46.400022755232769</v>
      </c>
      <c r="AF3" s="25"/>
      <c r="AG3" s="25"/>
      <c r="AH3" s="25"/>
      <c r="AI3" s="25">
        <v>59.240877121344006</v>
      </c>
      <c r="AJ3" s="25">
        <v>33.929169793728001</v>
      </c>
      <c r="AK3" s="24"/>
      <c r="AL3" s="24"/>
      <c r="AM3" s="22"/>
      <c r="AN3" s="28"/>
      <c r="AO3" s="28">
        <v>74.928583599999996</v>
      </c>
      <c r="AP3" s="26"/>
      <c r="AQ3" s="29">
        <f t="shared" ref="AQ3:AQ20" si="0">C3+H3+L3+AA3+AB3+AN3+AO3+AP3</f>
        <v>12157.364398742555</v>
      </c>
      <c r="AS3" s="294"/>
    </row>
    <row r="4" spans="1:45" ht="12.75" customHeight="1">
      <c r="A4" s="17" t="s">
        <v>2</v>
      </c>
      <c r="B4" s="18"/>
      <c r="C4" s="19">
        <f>SUM(D4:G4)</f>
        <v>9.2000161496559993</v>
      </c>
      <c r="D4" s="20">
        <v>0</v>
      </c>
      <c r="E4" s="21">
        <v>7.6047957039999989</v>
      </c>
      <c r="F4" s="22"/>
      <c r="G4" s="22">
        <v>1.5952204456559997</v>
      </c>
      <c r="H4" s="23">
        <f>SUM(I4:K4)</f>
        <v>4.667891</v>
      </c>
      <c r="I4" s="24"/>
      <c r="J4" s="25"/>
      <c r="K4" s="25">
        <v>4.667891</v>
      </c>
      <c r="L4" s="23">
        <f>SUM(M4:Z4)</f>
        <v>1642.6969850477321</v>
      </c>
      <c r="M4" s="24">
        <v>0</v>
      </c>
      <c r="N4" s="24">
        <v>0</v>
      </c>
      <c r="O4" s="25"/>
      <c r="P4" s="25">
        <v>370.97353661111111</v>
      </c>
      <c r="Q4" s="25">
        <v>12.7589485296</v>
      </c>
      <c r="R4" s="25">
        <v>0</v>
      </c>
      <c r="S4" s="25">
        <v>1038.9316946838983</v>
      </c>
      <c r="T4" s="25">
        <v>16.725525004543083</v>
      </c>
      <c r="U4" s="25">
        <v>117.16521226914624</v>
      </c>
      <c r="V4" s="25">
        <v>5.7759747368008402E-2</v>
      </c>
      <c r="W4" s="22">
        <v>75.72521776243093</v>
      </c>
      <c r="X4" s="22">
        <v>2.8315502264143078</v>
      </c>
      <c r="Y4" s="22">
        <v>3.545023E-3</v>
      </c>
      <c r="Z4" s="25">
        <v>7.5239951902203694</v>
      </c>
      <c r="AA4" s="23">
        <v>0</v>
      </c>
      <c r="AB4" s="26">
        <f>SUM(AC4:AM4)</f>
        <v>0.20632319999999996</v>
      </c>
      <c r="AC4" s="27"/>
      <c r="AD4" s="25"/>
      <c r="AE4" s="25">
        <v>0.20632319999999996</v>
      </c>
      <c r="AF4" s="25"/>
      <c r="AG4" s="25"/>
      <c r="AH4" s="25"/>
      <c r="AI4" s="25">
        <v>0</v>
      </c>
      <c r="AJ4" s="25">
        <v>0</v>
      </c>
      <c r="AK4" s="24"/>
      <c r="AL4" s="24"/>
      <c r="AM4" s="22"/>
      <c r="AN4" s="28"/>
      <c r="AO4" s="28">
        <v>136.13896319999998</v>
      </c>
      <c r="AP4" s="26"/>
      <c r="AQ4" s="29">
        <f t="shared" si="0"/>
        <v>1792.9101785973883</v>
      </c>
      <c r="AS4" s="294"/>
    </row>
    <row r="5" spans="1:45" ht="12.75" customHeight="1">
      <c r="A5" s="17" t="s">
        <v>3</v>
      </c>
      <c r="B5" s="18"/>
      <c r="C5" s="19">
        <f>SUM(D5:G5)</f>
        <v>0</v>
      </c>
      <c r="D5" s="20"/>
      <c r="E5" s="21"/>
      <c r="F5" s="22"/>
      <c r="G5" s="22"/>
      <c r="H5" s="23">
        <f>SUM(I5:K5)</f>
        <v>0</v>
      </c>
      <c r="I5" s="24"/>
      <c r="J5" s="25"/>
      <c r="K5" s="25"/>
      <c r="L5" s="23">
        <f>SUM(M5:Z5)</f>
        <v>159.70354876356026</v>
      </c>
      <c r="M5" s="24"/>
      <c r="N5" s="24"/>
      <c r="O5" s="25"/>
      <c r="P5" s="25"/>
      <c r="Q5" s="25"/>
      <c r="R5" s="25"/>
      <c r="S5" s="25">
        <v>10.595410452824858</v>
      </c>
      <c r="T5" s="25"/>
      <c r="U5" s="25">
        <v>149.1081383107354</v>
      </c>
      <c r="V5" s="25"/>
      <c r="W5" s="22"/>
      <c r="X5" s="22"/>
      <c r="Y5" s="22"/>
      <c r="Z5" s="25"/>
      <c r="AA5" s="23"/>
      <c r="AB5" s="26">
        <f>SUM(AC5:AM5)</f>
        <v>0</v>
      </c>
      <c r="AC5" s="27"/>
      <c r="AD5" s="25"/>
      <c r="AE5" s="25"/>
      <c r="AF5" s="25"/>
      <c r="AG5" s="25"/>
      <c r="AH5" s="25"/>
      <c r="AI5" s="25"/>
      <c r="AJ5" s="25"/>
      <c r="AK5" s="24"/>
      <c r="AL5" s="24"/>
      <c r="AM5" s="22"/>
      <c r="AN5" s="28"/>
      <c r="AO5" s="28"/>
      <c r="AP5" s="26"/>
      <c r="AQ5" s="29">
        <f t="shared" si="0"/>
        <v>159.70354876356026</v>
      </c>
      <c r="AS5" s="294"/>
    </row>
    <row r="6" spans="1:45" ht="12.75" customHeight="1" thickBot="1">
      <c r="A6" s="30" t="s">
        <v>4</v>
      </c>
      <c r="B6" s="31"/>
      <c r="C6" s="19">
        <f>SUM(D6:G6)</f>
        <v>228.02070276163744</v>
      </c>
      <c r="D6" s="32">
        <v>235.30166140750899</v>
      </c>
      <c r="E6" s="22">
        <v>-6.8212245249495016</v>
      </c>
      <c r="F6" s="33"/>
      <c r="G6" s="33">
        <v>-0.45973412092202398</v>
      </c>
      <c r="H6" s="34">
        <f>SUM(I6:K6)</f>
        <v>59.475584030630579</v>
      </c>
      <c r="I6" s="35">
        <v>67.54172803063058</v>
      </c>
      <c r="J6" s="35">
        <v>0</v>
      </c>
      <c r="K6" s="35">
        <v>-8.0661439999999995</v>
      </c>
      <c r="L6" s="34">
        <f>SUM(M6:Z6)</f>
        <v>5.4759230660120295</v>
      </c>
      <c r="M6" s="24">
        <v>1.9510962575999997</v>
      </c>
      <c r="N6" s="24">
        <v>4.26</v>
      </c>
      <c r="O6" s="25"/>
      <c r="P6" s="25">
        <v>-6.2923505444444441</v>
      </c>
      <c r="Q6" s="25">
        <v>4.0295106342400002</v>
      </c>
      <c r="R6" s="25">
        <v>-2.2397286935999996</v>
      </c>
      <c r="S6" s="25">
        <v>30.5319</v>
      </c>
      <c r="T6" s="25">
        <v>-0.29445775467362928</v>
      </c>
      <c r="U6" s="25">
        <v>-25.734546429078609</v>
      </c>
      <c r="V6" s="25">
        <v>1.2072368045322475</v>
      </c>
      <c r="W6" s="33">
        <v>-1.9427372085635359</v>
      </c>
      <c r="X6" s="33">
        <v>0</v>
      </c>
      <c r="Y6" s="33">
        <v>0</v>
      </c>
      <c r="Z6" s="35">
        <v>0</v>
      </c>
      <c r="AA6" s="34">
        <v>53.850302671692013</v>
      </c>
      <c r="AB6" s="37">
        <f>SUM(AC6:AM6)</f>
        <v>-8.7447969137159998</v>
      </c>
      <c r="AC6" s="38"/>
      <c r="AD6" s="36"/>
      <c r="AE6" s="36">
        <v>-1.9336381557479996</v>
      </c>
      <c r="AF6" s="36"/>
      <c r="AG6" s="36"/>
      <c r="AH6" s="36"/>
      <c r="AI6" s="36">
        <v>-4.7333661763199997</v>
      </c>
      <c r="AJ6" s="36">
        <v>-2.0777925816480001</v>
      </c>
      <c r="AK6" s="35"/>
      <c r="AL6" s="35"/>
      <c r="AM6" s="33"/>
      <c r="AN6" s="40"/>
      <c r="AO6" s="40"/>
      <c r="AP6" s="37"/>
      <c r="AQ6" s="41">
        <f t="shared" si="0"/>
        <v>338.07771561625606</v>
      </c>
      <c r="AS6" s="294"/>
    </row>
    <row r="7" spans="1:45" s="49" customFormat="1" ht="12.75" customHeight="1">
      <c r="A7" s="50" t="s">
        <v>66</v>
      </c>
      <c r="B7" s="51"/>
      <c r="C7" s="52">
        <f t="shared" ref="C7:AP7" si="1">C2+C3-C4-C5+C6</f>
        <v>1449.8836134020096</v>
      </c>
      <c r="D7" s="57">
        <f t="shared" si="1"/>
        <v>1368.1430044512535</v>
      </c>
      <c r="E7" s="54">
        <f t="shared" si="1"/>
        <v>67.300568798238302</v>
      </c>
      <c r="F7" s="54">
        <f t="shared" si="1"/>
        <v>0</v>
      </c>
      <c r="G7" s="54">
        <f t="shared" si="1"/>
        <v>14.440040152517755</v>
      </c>
      <c r="H7" s="56">
        <f t="shared" si="1"/>
        <v>734.21477763050666</v>
      </c>
      <c r="I7" s="57">
        <f t="shared" si="1"/>
        <v>619.24481263050677</v>
      </c>
      <c r="J7" s="54">
        <f t="shared" si="1"/>
        <v>127.70399999999999</v>
      </c>
      <c r="K7" s="54">
        <f t="shared" si="1"/>
        <v>-12.734034999999999</v>
      </c>
      <c r="L7" s="56">
        <f t="shared" si="1"/>
        <v>7210.4889986661392</v>
      </c>
      <c r="M7" s="57">
        <f t="shared" si="1"/>
        <v>3272.1621933905999</v>
      </c>
      <c r="N7" s="57">
        <f t="shared" ref="N7" si="2">N2+N3-N4-N5+N6</f>
        <v>4.26</v>
      </c>
      <c r="O7" s="54">
        <f t="shared" si="1"/>
        <v>0</v>
      </c>
      <c r="P7" s="54">
        <f t="shared" si="1"/>
        <v>409.01600401111102</v>
      </c>
      <c r="Q7" s="54">
        <f t="shared" si="1"/>
        <v>511.68508372800011</v>
      </c>
      <c r="R7" s="54">
        <f t="shared" si="1"/>
        <v>1119.8619419054401</v>
      </c>
      <c r="S7" s="54">
        <f t="shared" si="1"/>
        <v>-959.22550345564969</v>
      </c>
      <c r="T7" s="54">
        <f t="shared" si="1"/>
        <v>119.30931247587468</v>
      </c>
      <c r="U7" s="54">
        <f t="shared" si="1"/>
        <v>2392.0986159256126</v>
      </c>
      <c r="V7" s="54">
        <f t="shared" si="1"/>
        <v>154.6957824466615</v>
      </c>
      <c r="W7" s="54">
        <f t="shared" si="1"/>
        <v>-77.667954970994472</v>
      </c>
      <c r="X7" s="54">
        <f t="shared" si="1"/>
        <v>229.95194044376132</v>
      </c>
      <c r="Y7" s="54">
        <f t="shared" si="1"/>
        <v>1.6262228099999998</v>
      </c>
      <c r="Z7" s="54">
        <f t="shared" si="1"/>
        <v>32.715359955724175</v>
      </c>
      <c r="AA7" s="56">
        <f t="shared" si="1"/>
        <v>4250.8766086175829</v>
      </c>
      <c r="AB7" s="56">
        <f t="shared" si="1"/>
        <v>1135.6759959687477</v>
      </c>
      <c r="AC7" s="57">
        <f t="shared" si="1"/>
        <v>58.568191835904003</v>
      </c>
      <c r="AD7" s="54">
        <f t="shared" si="1"/>
        <v>528.64567601366491</v>
      </c>
      <c r="AE7" s="54">
        <f t="shared" si="1"/>
        <v>273.37772480450968</v>
      </c>
      <c r="AF7" s="54">
        <f t="shared" ref="AF7" si="3">AF2+AF3-AF4-AF5+AF6</f>
        <v>63.908592626636761</v>
      </c>
      <c r="AG7" s="54">
        <f t="shared" si="1"/>
        <v>39.662555290042299</v>
      </c>
      <c r="AH7" s="54">
        <f t="shared" si="1"/>
        <v>15.923485443511069</v>
      </c>
      <c r="AI7" s="54">
        <f t="shared" si="1"/>
        <v>78.916030956767997</v>
      </c>
      <c r="AJ7" s="54">
        <f t="shared" ref="AJ7" si="4">AJ2+AJ3-AJ4-AJ5+AJ6</f>
        <v>31.851377212079999</v>
      </c>
      <c r="AK7" s="53">
        <f t="shared" si="1"/>
        <v>0.43048450399710692</v>
      </c>
      <c r="AL7" s="53">
        <f t="shared" ref="AL7" si="5">AL2+AL3-AL4-AL5+AL6</f>
        <v>12.089978425167654</v>
      </c>
      <c r="AM7" s="57">
        <f t="shared" si="1"/>
        <v>32.301898856466202</v>
      </c>
      <c r="AN7" s="56">
        <f t="shared" si="1"/>
        <v>66.642228958003329</v>
      </c>
      <c r="AO7" s="56">
        <f t="shared" si="1"/>
        <v>-61.210379599999982</v>
      </c>
      <c r="AP7" s="182">
        <f t="shared" si="1"/>
        <v>0</v>
      </c>
      <c r="AQ7" s="111">
        <f t="shared" si="0"/>
        <v>14786.571843642991</v>
      </c>
      <c r="AR7" s="2"/>
      <c r="AS7" s="294"/>
    </row>
    <row r="8" spans="1:45" s="49" customFormat="1" ht="12.75" customHeight="1" thickBot="1">
      <c r="A8" s="183" t="s">
        <v>67</v>
      </c>
      <c r="B8" s="184"/>
      <c r="C8" s="187">
        <f t="shared" ref="C8:AP8" si="6">C7-C27</f>
        <v>1449.8836134020096</v>
      </c>
      <c r="D8" s="185">
        <f t="shared" si="6"/>
        <v>1368.1430044512535</v>
      </c>
      <c r="E8" s="188">
        <f t="shared" si="6"/>
        <v>67.300568798238302</v>
      </c>
      <c r="F8" s="189">
        <f t="shared" si="6"/>
        <v>0</v>
      </c>
      <c r="G8" s="189">
        <f t="shared" si="6"/>
        <v>14.440040152517755</v>
      </c>
      <c r="H8" s="190">
        <f t="shared" si="6"/>
        <v>734.21477763050666</v>
      </c>
      <c r="I8" s="185">
        <f t="shared" si="6"/>
        <v>619.24481263050677</v>
      </c>
      <c r="J8" s="188">
        <f t="shared" si="6"/>
        <v>127.70399999999999</v>
      </c>
      <c r="K8" s="188">
        <f t="shared" si="6"/>
        <v>-12.734034999999999</v>
      </c>
      <c r="L8" s="190">
        <f t="shared" si="6"/>
        <v>6946.1954754566541</v>
      </c>
      <c r="M8" s="185">
        <f t="shared" si="6"/>
        <v>3272.1621933905999</v>
      </c>
      <c r="N8" s="185">
        <f t="shared" si="6"/>
        <v>4.26</v>
      </c>
      <c r="O8" s="188">
        <f t="shared" si="6"/>
        <v>0</v>
      </c>
      <c r="P8" s="188">
        <f t="shared" si="6"/>
        <v>409.01600401111102</v>
      </c>
      <c r="Q8" s="188">
        <f t="shared" si="6"/>
        <v>511.68508372800011</v>
      </c>
      <c r="R8" s="188">
        <f t="shared" si="6"/>
        <v>1119.8619419054401</v>
      </c>
      <c r="S8" s="188">
        <f t="shared" si="6"/>
        <v>-959.22550345564969</v>
      </c>
      <c r="T8" s="188">
        <f t="shared" si="6"/>
        <v>119.30931247587468</v>
      </c>
      <c r="U8" s="188">
        <f t="shared" si="6"/>
        <v>2392.0986159256126</v>
      </c>
      <c r="V8" s="188">
        <f t="shared" si="6"/>
        <v>154.6957824466615</v>
      </c>
      <c r="W8" s="189">
        <f t="shared" si="6"/>
        <v>-77.667954970994472</v>
      </c>
      <c r="X8" s="189">
        <f t="shared" si="6"/>
        <v>0</v>
      </c>
      <c r="Y8" s="189">
        <f t="shared" si="6"/>
        <v>0</v>
      </c>
      <c r="Z8" s="188">
        <f t="shared" si="6"/>
        <v>0</v>
      </c>
      <c r="AA8" s="190">
        <f t="shared" si="6"/>
        <v>4250.8766086175829</v>
      </c>
      <c r="AB8" s="196">
        <f t="shared" si="6"/>
        <v>1135.6759959687477</v>
      </c>
      <c r="AC8" s="185">
        <f t="shared" si="6"/>
        <v>58.568191835904003</v>
      </c>
      <c r="AD8" s="188">
        <f t="shared" si="6"/>
        <v>528.64567601366491</v>
      </c>
      <c r="AE8" s="188">
        <f t="shared" si="6"/>
        <v>273.37772480450968</v>
      </c>
      <c r="AF8" s="188">
        <f t="shared" si="6"/>
        <v>63.908592626636761</v>
      </c>
      <c r="AG8" s="188">
        <f t="shared" si="6"/>
        <v>39.662555290042299</v>
      </c>
      <c r="AH8" s="188">
        <f t="shared" si="6"/>
        <v>15.923485443511069</v>
      </c>
      <c r="AI8" s="188">
        <f t="shared" si="6"/>
        <v>78.916030956767997</v>
      </c>
      <c r="AJ8" s="188">
        <f t="shared" ref="AJ8" si="7">AJ7-AJ27</f>
        <v>31.851377212079999</v>
      </c>
      <c r="AK8" s="210">
        <f t="shared" si="6"/>
        <v>0.43048450399710692</v>
      </c>
      <c r="AL8" s="210">
        <f t="shared" si="6"/>
        <v>12.089978425167654</v>
      </c>
      <c r="AM8" s="185">
        <f t="shared" si="6"/>
        <v>32.301898856466202</v>
      </c>
      <c r="AN8" s="190">
        <f t="shared" si="6"/>
        <v>66.642228958003329</v>
      </c>
      <c r="AO8" s="190">
        <f t="shared" si="6"/>
        <v>-61.210379599999982</v>
      </c>
      <c r="AP8" s="185">
        <f t="shared" si="6"/>
        <v>0</v>
      </c>
      <c r="AQ8" s="186">
        <f t="shared" si="0"/>
        <v>14522.278320433505</v>
      </c>
      <c r="AR8" s="2"/>
      <c r="AS8" s="294"/>
    </row>
    <row r="9" spans="1:45" s="49" customFormat="1" ht="12.75" customHeight="1">
      <c r="A9" s="50" t="s">
        <v>5</v>
      </c>
      <c r="B9" s="51"/>
      <c r="C9" s="52">
        <f t="shared" ref="C9:AP9" si="8">SUM(C10:C14)</f>
        <v>1102.5858225261056</v>
      </c>
      <c r="D9" s="53">
        <f t="shared" si="8"/>
        <v>1102.5858225261056</v>
      </c>
      <c r="E9" s="54">
        <f t="shared" si="8"/>
        <v>0</v>
      </c>
      <c r="F9" s="55">
        <f t="shared" si="8"/>
        <v>0</v>
      </c>
      <c r="G9" s="55">
        <f t="shared" si="8"/>
        <v>0</v>
      </c>
      <c r="H9" s="56">
        <f t="shared" si="8"/>
        <v>607.32459871941921</v>
      </c>
      <c r="I9" s="53">
        <f t="shared" si="8"/>
        <v>607.32459871941921</v>
      </c>
      <c r="J9" s="54">
        <f t="shared" si="8"/>
        <v>0</v>
      </c>
      <c r="K9" s="54">
        <f t="shared" si="8"/>
        <v>0</v>
      </c>
      <c r="L9" s="56">
        <f t="shared" si="8"/>
        <v>3374.5881179079074</v>
      </c>
      <c r="M9" s="54">
        <f t="shared" si="8"/>
        <v>3272.1621933905994</v>
      </c>
      <c r="N9" s="54">
        <f t="shared" ref="N9" si="9">SUM(N10:N14)</f>
        <v>34.015999999999998</v>
      </c>
      <c r="O9" s="54">
        <f t="shared" si="8"/>
        <v>4.5934686276923067</v>
      </c>
      <c r="P9" s="54">
        <f t="shared" si="8"/>
        <v>0</v>
      </c>
      <c r="Q9" s="54">
        <f t="shared" si="8"/>
        <v>0</v>
      </c>
      <c r="R9" s="54">
        <f t="shared" si="8"/>
        <v>0</v>
      </c>
      <c r="S9" s="54">
        <f t="shared" si="8"/>
        <v>52.272687881736722</v>
      </c>
      <c r="T9" s="54">
        <f t="shared" si="8"/>
        <v>0.6302865306815999</v>
      </c>
      <c r="U9" s="54">
        <f t="shared" si="8"/>
        <v>10.913481477197381</v>
      </c>
      <c r="V9" s="54">
        <f t="shared" si="8"/>
        <v>0</v>
      </c>
      <c r="W9" s="55">
        <f t="shared" si="8"/>
        <v>0</v>
      </c>
      <c r="X9" s="55">
        <f t="shared" si="8"/>
        <v>0</v>
      </c>
      <c r="Y9" s="55">
        <f t="shared" si="8"/>
        <v>0</v>
      </c>
      <c r="Z9" s="54">
        <f t="shared" si="8"/>
        <v>0</v>
      </c>
      <c r="AA9" s="56">
        <f t="shared" si="8"/>
        <v>2400.5924826750124</v>
      </c>
      <c r="AB9" s="57">
        <f t="shared" si="8"/>
        <v>159.99982654498157</v>
      </c>
      <c r="AC9" s="58">
        <f t="shared" si="8"/>
        <v>0</v>
      </c>
      <c r="AD9" s="54">
        <f t="shared" si="8"/>
        <v>0</v>
      </c>
      <c r="AE9" s="54">
        <f t="shared" si="8"/>
        <v>87.756954095136123</v>
      </c>
      <c r="AF9" s="54">
        <f t="shared" ref="AF9" si="10">SUM(AF10:AF14)</f>
        <v>25.961722116840001</v>
      </c>
      <c r="AG9" s="54">
        <f t="shared" si="8"/>
        <v>39.662555290042299</v>
      </c>
      <c r="AH9" s="54">
        <f t="shared" si="8"/>
        <v>6.6185950429631504</v>
      </c>
      <c r="AI9" s="54">
        <f t="shared" si="8"/>
        <v>0</v>
      </c>
      <c r="AJ9" s="54">
        <f t="shared" ref="AJ9" si="11">SUM(AJ10:AJ14)</f>
        <v>0</v>
      </c>
      <c r="AK9" s="53">
        <f t="shared" si="8"/>
        <v>0</v>
      </c>
      <c r="AL9" s="53">
        <f t="shared" ref="AL9" si="12">SUM(AL10:AL14)</f>
        <v>0</v>
      </c>
      <c r="AM9" s="55">
        <f t="shared" si="8"/>
        <v>0</v>
      </c>
      <c r="AN9" s="56">
        <f t="shared" si="8"/>
        <v>24.94361536716</v>
      </c>
      <c r="AO9" s="56">
        <f t="shared" si="8"/>
        <v>55.748676979999985</v>
      </c>
      <c r="AP9" s="57">
        <f t="shared" si="8"/>
        <v>0</v>
      </c>
      <c r="AQ9" s="59">
        <f t="shared" si="0"/>
        <v>7725.7831407205858</v>
      </c>
      <c r="AR9" s="2"/>
      <c r="AS9" s="294"/>
    </row>
    <row r="10" spans="1:45" ht="12.75" customHeight="1">
      <c r="A10" s="60" t="s">
        <v>220</v>
      </c>
      <c r="B10" s="61"/>
      <c r="C10" s="62">
        <f>SUM(D10:G10)</f>
        <v>1102.5858225261056</v>
      </c>
      <c r="D10" s="63">
        <v>1102.5858225261056</v>
      </c>
      <c r="E10" s="64"/>
      <c r="F10" s="65"/>
      <c r="G10" s="65"/>
      <c r="H10" s="66">
        <f>SUM(I10:K10)</f>
        <v>512.94006062174151</v>
      </c>
      <c r="I10" s="63">
        <v>512.94006062174151</v>
      </c>
      <c r="J10" s="64">
        <v>0</v>
      </c>
      <c r="K10" s="64"/>
      <c r="L10" s="66">
        <f>SUM(M10:Z10)</f>
        <v>63.186169358934102</v>
      </c>
      <c r="M10" s="64"/>
      <c r="N10" s="64"/>
      <c r="O10" s="64"/>
      <c r="P10" s="64"/>
      <c r="Q10" s="64"/>
      <c r="R10" s="64"/>
      <c r="S10" s="64">
        <v>52.272687881736722</v>
      </c>
      <c r="T10" s="64"/>
      <c r="U10" s="64">
        <v>10.913481477197381</v>
      </c>
      <c r="V10" s="64"/>
      <c r="W10" s="65"/>
      <c r="X10" s="65"/>
      <c r="Y10" s="65"/>
      <c r="Z10" s="64"/>
      <c r="AA10" s="66">
        <v>2068.3257680848888</v>
      </c>
      <c r="AB10" s="67">
        <f>SUM(AC10:AM10)</f>
        <v>150.47505843493602</v>
      </c>
      <c r="AC10" s="68"/>
      <c r="AD10" s="64"/>
      <c r="AE10" s="64">
        <v>84.850781028053717</v>
      </c>
      <c r="AF10" s="64">
        <v>25.961722116840001</v>
      </c>
      <c r="AG10" s="64">
        <v>39.662555290042299</v>
      </c>
      <c r="AH10" s="64"/>
      <c r="AI10" s="64"/>
      <c r="AJ10" s="64"/>
      <c r="AK10" s="63"/>
      <c r="AL10" s="63"/>
      <c r="AM10" s="65"/>
      <c r="AN10" s="70">
        <v>24.94361536716</v>
      </c>
      <c r="AO10" s="66"/>
      <c r="AP10" s="67"/>
      <c r="AQ10" s="71">
        <f t="shared" si="0"/>
        <v>3922.4564943937662</v>
      </c>
      <c r="AS10" s="294"/>
    </row>
    <row r="11" spans="1:45" ht="12.75" customHeight="1">
      <c r="A11" s="17" t="s">
        <v>221</v>
      </c>
      <c r="B11" s="18"/>
      <c r="C11" s="19">
        <f>SUM(D11:G11)</f>
        <v>0</v>
      </c>
      <c r="D11" s="24">
        <v>0</v>
      </c>
      <c r="E11" s="25"/>
      <c r="F11" s="22"/>
      <c r="G11" s="22"/>
      <c r="H11" s="23">
        <f>SUM(I11:K11)</f>
        <v>8.9666770450461151</v>
      </c>
      <c r="I11" s="24">
        <v>8.9666770450461151</v>
      </c>
      <c r="J11" s="25"/>
      <c r="K11" s="25"/>
      <c r="L11" s="23">
        <f>SUM(M11:Z11)</f>
        <v>5.2237551583739066</v>
      </c>
      <c r="M11" s="25"/>
      <c r="N11" s="127"/>
      <c r="O11" s="127">
        <v>4.5934686276923067</v>
      </c>
      <c r="P11" s="25"/>
      <c r="Q11" s="25"/>
      <c r="R11" s="25"/>
      <c r="S11" s="25">
        <v>0</v>
      </c>
      <c r="T11" s="25">
        <v>0.6302865306815999</v>
      </c>
      <c r="U11" s="25">
        <v>0</v>
      </c>
      <c r="V11" s="25"/>
      <c r="W11" s="22"/>
      <c r="X11" s="22"/>
      <c r="Y11" s="22"/>
      <c r="Z11" s="25"/>
      <c r="AA11" s="23">
        <v>278.32220647282884</v>
      </c>
      <c r="AB11" s="26">
        <f>SUM(AC11:AM11)</f>
        <v>9.5247681100455548</v>
      </c>
      <c r="AC11" s="27"/>
      <c r="AD11" s="25"/>
      <c r="AE11" s="25">
        <v>2.9061730670824044</v>
      </c>
      <c r="AF11" s="25"/>
      <c r="AG11" s="25"/>
      <c r="AH11" s="25">
        <v>6.6185950429631504</v>
      </c>
      <c r="AI11" s="25"/>
      <c r="AJ11" s="25"/>
      <c r="AK11" s="24"/>
      <c r="AL11" s="24"/>
      <c r="AM11" s="22"/>
      <c r="AN11" s="28"/>
      <c r="AO11" s="28"/>
      <c r="AP11" s="26"/>
      <c r="AQ11" s="29">
        <f t="shared" si="0"/>
        <v>302.03740678629441</v>
      </c>
      <c r="AS11" s="294"/>
    </row>
    <row r="12" spans="1:45" ht="12.75" customHeight="1">
      <c r="A12" s="17" t="s">
        <v>235</v>
      </c>
      <c r="B12" s="18"/>
      <c r="C12" s="19"/>
      <c r="D12" s="24"/>
      <c r="E12" s="25"/>
      <c r="F12" s="22"/>
      <c r="G12" s="22"/>
      <c r="H12" s="23"/>
      <c r="I12" s="24"/>
      <c r="J12" s="25"/>
      <c r="K12" s="25"/>
      <c r="L12" s="23"/>
      <c r="M12" s="25"/>
      <c r="N12" s="127"/>
      <c r="O12" s="127"/>
      <c r="P12" s="25"/>
      <c r="Q12" s="25"/>
      <c r="R12" s="25"/>
      <c r="S12" s="25"/>
      <c r="T12" s="25"/>
      <c r="U12" s="25"/>
      <c r="V12" s="25"/>
      <c r="W12" s="22"/>
      <c r="X12" s="22"/>
      <c r="Y12" s="22"/>
      <c r="Z12" s="25"/>
      <c r="AA12" s="23"/>
      <c r="AB12" s="26"/>
      <c r="AC12" s="27"/>
      <c r="AD12" s="25"/>
      <c r="AE12" s="25"/>
      <c r="AF12" s="25"/>
      <c r="AG12" s="25"/>
      <c r="AH12" s="25"/>
      <c r="AI12" s="25"/>
      <c r="AJ12" s="25"/>
      <c r="AK12" s="24"/>
      <c r="AL12" s="24"/>
      <c r="AM12" s="22"/>
      <c r="AN12" s="28"/>
      <c r="AO12" s="28">
        <v>45.786780979999989</v>
      </c>
      <c r="AP12" s="26"/>
      <c r="AQ12" s="29">
        <f t="shared" si="0"/>
        <v>45.786780979999989</v>
      </c>
      <c r="AS12" s="294"/>
    </row>
    <row r="13" spans="1:45" ht="12.75" customHeight="1">
      <c r="A13" s="17" t="s">
        <v>222</v>
      </c>
      <c r="B13" s="18"/>
      <c r="C13" s="19">
        <f>SUM(D13:G13)</f>
        <v>0</v>
      </c>
      <c r="D13" s="24"/>
      <c r="E13" s="22"/>
      <c r="F13" s="22"/>
      <c r="G13" s="22"/>
      <c r="H13" s="23">
        <f>SUM(I13:K13)</f>
        <v>85.417861052631579</v>
      </c>
      <c r="I13" s="24">
        <v>85.417861052631579</v>
      </c>
      <c r="J13" s="25"/>
      <c r="K13" s="25"/>
      <c r="L13" s="23">
        <f>SUM(M13:Z13)</f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2"/>
      <c r="X13" s="22"/>
      <c r="Y13" s="22"/>
      <c r="Z13" s="25"/>
      <c r="AA13" s="23"/>
      <c r="AB13" s="26">
        <f>SUM(AC13:AM13)</f>
        <v>0</v>
      </c>
      <c r="AC13" s="27"/>
      <c r="AD13" s="25"/>
      <c r="AE13" s="25"/>
      <c r="AF13" s="25"/>
      <c r="AG13" s="25"/>
      <c r="AH13" s="25"/>
      <c r="AI13" s="25"/>
      <c r="AJ13" s="25"/>
      <c r="AK13" s="24"/>
      <c r="AL13" s="24"/>
      <c r="AM13" s="22"/>
      <c r="AN13" s="28"/>
      <c r="AO13" s="28"/>
      <c r="AP13" s="26"/>
      <c r="AQ13" s="29">
        <f t="shared" si="0"/>
        <v>85.417861052631579</v>
      </c>
      <c r="AS13" s="294"/>
    </row>
    <row r="14" spans="1:45" ht="12.75" customHeight="1">
      <c r="A14" s="72" t="s">
        <v>223</v>
      </c>
      <c r="B14" s="73"/>
      <c r="C14" s="74">
        <f>SUM(D14:G14)</f>
        <v>0</v>
      </c>
      <c r="D14" s="75"/>
      <c r="E14" s="76"/>
      <c r="F14" s="77"/>
      <c r="G14" s="77"/>
      <c r="H14" s="78">
        <f>SUM(I14:K14)</f>
        <v>0</v>
      </c>
      <c r="I14" s="75"/>
      <c r="J14" s="76"/>
      <c r="K14" s="76"/>
      <c r="L14" s="78">
        <f>SUM(M14:Z14)</f>
        <v>3306.1781933905995</v>
      </c>
      <c r="M14" s="76">
        <v>3272.1621933905994</v>
      </c>
      <c r="N14" s="76">
        <v>34.015999999999998</v>
      </c>
      <c r="O14" s="76"/>
      <c r="P14" s="76"/>
      <c r="Q14" s="76"/>
      <c r="R14" s="76"/>
      <c r="S14" s="76"/>
      <c r="T14" s="76"/>
      <c r="U14" s="76"/>
      <c r="V14" s="76"/>
      <c r="W14" s="77"/>
      <c r="X14" s="77"/>
      <c r="Y14" s="77"/>
      <c r="Z14" s="76"/>
      <c r="AA14" s="78">
        <v>53.944508117294752</v>
      </c>
      <c r="AB14" s="79">
        <f>SUM(AC14:AM14)</f>
        <v>0</v>
      </c>
      <c r="AC14" s="80"/>
      <c r="AD14" s="76"/>
      <c r="AE14" s="76"/>
      <c r="AF14" s="76"/>
      <c r="AG14" s="76"/>
      <c r="AH14" s="76"/>
      <c r="AI14" s="76"/>
      <c r="AJ14" s="76"/>
      <c r="AK14" s="75"/>
      <c r="AL14" s="75"/>
      <c r="AM14" s="77"/>
      <c r="AN14" s="81"/>
      <c r="AO14" s="81">
        <v>9.9618959999999994</v>
      </c>
      <c r="AP14" s="79"/>
      <c r="AQ14" s="82">
        <f t="shared" si="0"/>
        <v>3370.0845975078942</v>
      </c>
      <c r="AS14" s="294"/>
    </row>
    <row r="15" spans="1:45" s="49" customFormat="1" ht="12.75" customHeight="1">
      <c r="A15" s="83" t="s">
        <v>6</v>
      </c>
      <c r="B15" s="1"/>
      <c r="C15" s="84">
        <f t="shared" ref="C15:AP15" si="13">SUM(C16:C20)</f>
        <v>0</v>
      </c>
      <c r="D15" s="85">
        <f t="shared" si="13"/>
        <v>0</v>
      </c>
      <c r="E15" s="86">
        <f t="shared" si="13"/>
        <v>0</v>
      </c>
      <c r="F15" s="87">
        <f t="shared" si="13"/>
        <v>0</v>
      </c>
      <c r="G15" s="87">
        <f t="shared" si="13"/>
        <v>0</v>
      </c>
      <c r="H15" s="88">
        <f t="shared" si="13"/>
        <v>81.146968000000001</v>
      </c>
      <c r="I15" s="85">
        <f t="shared" si="13"/>
        <v>0</v>
      </c>
      <c r="J15" s="86">
        <f t="shared" si="13"/>
        <v>0</v>
      </c>
      <c r="K15" s="86">
        <f t="shared" si="13"/>
        <v>81.146968000000001</v>
      </c>
      <c r="L15" s="88">
        <f t="shared" si="13"/>
        <v>3318.5399264422967</v>
      </c>
      <c r="M15" s="86">
        <f t="shared" si="13"/>
        <v>0</v>
      </c>
      <c r="N15" s="86">
        <f t="shared" si="13"/>
        <v>0</v>
      </c>
      <c r="O15" s="86">
        <f t="shared" si="13"/>
        <v>92.060906140657792</v>
      </c>
      <c r="P15" s="86">
        <f t="shared" si="13"/>
        <v>589.729195</v>
      </c>
      <c r="Q15" s="86">
        <f t="shared" si="13"/>
        <v>184.67360055872001</v>
      </c>
      <c r="R15" s="86">
        <f t="shared" si="13"/>
        <v>0</v>
      </c>
      <c r="S15" s="86">
        <f t="shared" si="13"/>
        <v>1046.4927135576272</v>
      </c>
      <c r="T15" s="86">
        <f t="shared" si="13"/>
        <v>47.886690660678859</v>
      </c>
      <c r="U15" s="86">
        <f t="shared" si="13"/>
        <v>1277.6699795239222</v>
      </c>
      <c r="V15" s="86">
        <f t="shared" si="13"/>
        <v>0</v>
      </c>
      <c r="W15" s="87">
        <f t="shared" si="13"/>
        <v>80.026841000690595</v>
      </c>
      <c r="X15" s="87">
        <f t="shared" si="13"/>
        <v>0</v>
      </c>
      <c r="Y15" s="87">
        <f t="shared" si="13"/>
        <v>0</v>
      </c>
      <c r="Z15" s="86">
        <f t="shared" si="13"/>
        <v>0</v>
      </c>
      <c r="AA15" s="88">
        <f t="shared" si="13"/>
        <v>0</v>
      </c>
      <c r="AB15" s="89">
        <f t="shared" si="13"/>
        <v>0</v>
      </c>
      <c r="AC15" s="90">
        <f t="shared" si="13"/>
        <v>0</v>
      </c>
      <c r="AD15" s="86">
        <f t="shared" si="13"/>
        <v>0</v>
      </c>
      <c r="AE15" s="86">
        <f t="shared" si="13"/>
        <v>0</v>
      </c>
      <c r="AF15" s="86">
        <f t="shared" si="13"/>
        <v>0</v>
      </c>
      <c r="AG15" s="143">
        <f t="shared" si="13"/>
        <v>0</v>
      </c>
      <c r="AH15" s="143">
        <f t="shared" si="13"/>
        <v>0</v>
      </c>
      <c r="AI15" s="143">
        <f t="shared" si="13"/>
        <v>0</v>
      </c>
      <c r="AJ15" s="143">
        <f t="shared" ref="AJ15" si="14">SUM(AJ16:AJ20)</f>
        <v>0</v>
      </c>
      <c r="AK15" s="85">
        <f t="shared" si="13"/>
        <v>0</v>
      </c>
      <c r="AL15" s="85">
        <f t="shared" si="13"/>
        <v>0</v>
      </c>
      <c r="AM15" s="87">
        <f t="shared" si="13"/>
        <v>0</v>
      </c>
      <c r="AN15" s="88">
        <f t="shared" si="13"/>
        <v>0</v>
      </c>
      <c r="AO15" s="88">
        <f t="shared" si="13"/>
        <v>2036.3705401667912</v>
      </c>
      <c r="AP15" s="89">
        <f t="shared" si="13"/>
        <v>0</v>
      </c>
      <c r="AQ15" s="91">
        <f t="shared" si="0"/>
        <v>5436.057434609088</v>
      </c>
      <c r="AR15" s="2"/>
      <c r="AS15" s="294"/>
    </row>
    <row r="16" spans="1:45" ht="12.75" customHeight="1">
      <c r="A16" s="60" t="s">
        <v>224</v>
      </c>
      <c r="B16" s="61"/>
      <c r="C16" s="62">
        <f>SUM(D16:G16)</f>
        <v>0</v>
      </c>
      <c r="D16" s="63"/>
      <c r="E16" s="64"/>
      <c r="F16" s="65"/>
      <c r="G16" s="65"/>
      <c r="H16" s="66">
        <f>SUM(I16:K16)</f>
        <v>0</v>
      </c>
      <c r="I16" s="63"/>
      <c r="J16" s="64"/>
      <c r="K16" s="64"/>
      <c r="L16" s="66">
        <f>SUM(M16:Z16)</f>
        <v>0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  <c r="X16" s="65"/>
      <c r="Y16" s="65"/>
      <c r="Z16" s="64"/>
      <c r="AA16" s="66"/>
      <c r="AB16" s="67">
        <f>SUM(AC16:AL16)</f>
        <v>0</v>
      </c>
      <c r="AC16" s="68"/>
      <c r="AD16" s="64"/>
      <c r="AE16" s="64"/>
      <c r="AF16" s="64"/>
      <c r="AG16" s="127"/>
      <c r="AH16" s="127"/>
      <c r="AI16" s="127"/>
      <c r="AJ16" s="127"/>
      <c r="AK16" s="63"/>
      <c r="AL16" s="63"/>
      <c r="AM16" s="65"/>
      <c r="AN16" s="70"/>
      <c r="AO16" s="70">
        <v>1822.1707187730935</v>
      </c>
      <c r="AP16" s="67"/>
      <c r="AQ16" s="92">
        <f>C16+H16+L16+AA16+AO16+AP16</f>
        <v>1822.1707187730935</v>
      </c>
      <c r="AS16" s="294"/>
    </row>
    <row r="17" spans="1:45" ht="12.75" customHeight="1">
      <c r="A17" s="17" t="s">
        <v>225</v>
      </c>
      <c r="B17" s="18"/>
      <c r="C17" s="19">
        <f>SUM(D17:G17)</f>
        <v>0</v>
      </c>
      <c r="D17" s="24"/>
      <c r="E17" s="25"/>
      <c r="F17" s="22"/>
      <c r="G17" s="22"/>
      <c r="H17" s="23">
        <f>SUM(I17:K17)</f>
        <v>0</v>
      </c>
      <c r="I17" s="24"/>
      <c r="J17" s="25"/>
      <c r="K17" s="25"/>
      <c r="L17" s="23">
        <f>SUM(M17:Z17)</f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2"/>
      <c r="X17" s="22"/>
      <c r="Y17" s="22"/>
      <c r="Z17" s="25"/>
      <c r="AA17" s="23"/>
      <c r="AB17" s="26">
        <f>SUM(AC17:AL17)</f>
        <v>0</v>
      </c>
      <c r="AC17" s="27"/>
      <c r="AD17" s="25"/>
      <c r="AE17" s="25"/>
      <c r="AF17" s="25"/>
      <c r="AG17" s="25"/>
      <c r="AH17" s="25"/>
      <c r="AI17" s="25"/>
      <c r="AJ17" s="25"/>
      <c r="AK17" s="24"/>
      <c r="AL17" s="24"/>
      <c r="AM17" s="22"/>
      <c r="AN17" s="28"/>
      <c r="AO17" s="235">
        <v>189.09252112720165</v>
      </c>
      <c r="AP17" s="26"/>
      <c r="AQ17" s="29">
        <f>C17+H17+L17+AA17+AO17+AP17</f>
        <v>189.09252112720165</v>
      </c>
      <c r="AS17" s="294"/>
    </row>
    <row r="18" spans="1:45" ht="12.75" customHeight="1">
      <c r="A18" s="17" t="s">
        <v>236</v>
      </c>
      <c r="B18" s="18"/>
      <c r="C18" s="19"/>
      <c r="D18" s="24"/>
      <c r="E18" s="25"/>
      <c r="F18" s="22"/>
      <c r="G18" s="22"/>
      <c r="H18" s="23"/>
      <c r="I18" s="24"/>
      <c r="J18" s="25"/>
      <c r="K18" s="25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2"/>
      <c r="X18" s="22"/>
      <c r="Y18" s="22"/>
      <c r="Z18" s="25"/>
      <c r="AA18" s="23"/>
      <c r="AB18" s="26"/>
      <c r="AC18" s="27"/>
      <c r="AD18" s="25"/>
      <c r="AE18" s="25"/>
      <c r="AF18" s="25"/>
      <c r="AG18" s="25"/>
      <c r="AH18" s="25"/>
      <c r="AI18" s="25"/>
      <c r="AJ18" s="25"/>
      <c r="AK18" s="24"/>
      <c r="AL18" s="24"/>
      <c r="AM18" s="22"/>
      <c r="AN18" s="28"/>
      <c r="AO18" s="28">
        <v>25.107300266495997</v>
      </c>
      <c r="AP18" s="26"/>
      <c r="AQ18" s="29">
        <f t="shared" si="0"/>
        <v>25.107300266495997</v>
      </c>
      <c r="AS18" s="294"/>
    </row>
    <row r="19" spans="1:45" ht="12.75" customHeight="1">
      <c r="A19" s="17" t="s">
        <v>226</v>
      </c>
      <c r="B19" s="18"/>
      <c r="C19" s="19"/>
      <c r="D19" s="2"/>
      <c r="E19" s="25"/>
      <c r="F19" s="22"/>
      <c r="G19" s="22"/>
      <c r="H19" s="23">
        <f>SUM(I19:K19)</f>
        <v>81.146968000000001</v>
      </c>
      <c r="I19" s="24"/>
      <c r="J19" s="25"/>
      <c r="K19" s="25">
        <v>81.146968000000001</v>
      </c>
      <c r="L19" s="23">
        <f>SUM(M19:Z19)</f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2"/>
      <c r="X19" s="22"/>
      <c r="Y19" s="22"/>
      <c r="Z19" s="25"/>
      <c r="AA19" s="23"/>
      <c r="AB19" s="26">
        <f>SUM(AC19:AL19)</f>
        <v>0</v>
      </c>
      <c r="AC19" s="27"/>
      <c r="AD19" s="25"/>
      <c r="AE19" s="25"/>
      <c r="AF19" s="25"/>
      <c r="AG19" s="25"/>
      <c r="AH19" s="25"/>
      <c r="AI19" s="25"/>
      <c r="AJ19" s="25"/>
      <c r="AK19" s="24"/>
      <c r="AL19" s="24"/>
      <c r="AM19" s="22"/>
      <c r="AN19" s="28"/>
      <c r="AO19" s="28"/>
      <c r="AP19" s="26"/>
      <c r="AQ19" s="29">
        <f t="shared" si="0"/>
        <v>81.146968000000001</v>
      </c>
      <c r="AS19" s="294"/>
    </row>
    <row r="20" spans="1:45" ht="12.75" customHeight="1">
      <c r="A20" s="72" t="s">
        <v>227</v>
      </c>
      <c r="B20" s="73"/>
      <c r="C20" s="74"/>
      <c r="D20" s="75"/>
      <c r="E20" s="76"/>
      <c r="F20" s="77"/>
      <c r="G20" s="77"/>
      <c r="H20" s="78">
        <f>SUM(I20:K20)</f>
        <v>0</v>
      </c>
      <c r="I20" s="75"/>
      <c r="J20" s="76"/>
      <c r="K20" s="76"/>
      <c r="L20" s="78">
        <f>SUM(M20:Z20)</f>
        <v>3318.5399264422967</v>
      </c>
      <c r="M20" s="76"/>
      <c r="N20" s="76"/>
      <c r="O20" s="76">
        <v>92.060906140657792</v>
      </c>
      <c r="P20" s="76">
        <v>589.729195</v>
      </c>
      <c r="Q20" s="76">
        <v>184.67360055872001</v>
      </c>
      <c r="R20" s="76">
        <v>0</v>
      </c>
      <c r="S20" s="76">
        <v>1046.4927135576272</v>
      </c>
      <c r="T20" s="76">
        <v>47.886690660678859</v>
      </c>
      <c r="U20" s="76">
        <v>1277.6699795239222</v>
      </c>
      <c r="V20" s="76"/>
      <c r="W20" s="77">
        <v>80.026841000690595</v>
      </c>
      <c r="X20" s="77"/>
      <c r="Y20" s="77"/>
      <c r="Z20" s="76"/>
      <c r="AA20" s="78"/>
      <c r="AB20" s="79">
        <f>SUM(AC20:AL20)</f>
        <v>0</v>
      </c>
      <c r="AC20" s="80"/>
      <c r="AD20" s="76"/>
      <c r="AE20" s="76"/>
      <c r="AF20" s="76"/>
      <c r="AG20" s="76"/>
      <c r="AH20" s="76"/>
      <c r="AI20" s="76"/>
      <c r="AJ20" s="76"/>
      <c r="AK20" s="75"/>
      <c r="AL20" s="75"/>
      <c r="AM20" s="77"/>
      <c r="AN20" s="81"/>
      <c r="AO20" s="81"/>
      <c r="AP20" s="79"/>
      <c r="AQ20" s="82">
        <f t="shared" si="0"/>
        <v>3318.5399264422967</v>
      </c>
      <c r="AS20" s="294"/>
    </row>
    <row r="21" spans="1:45" ht="12.75" customHeight="1">
      <c r="A21" s="93" t="s">
        <v>7</v>
      </c>
      <c r="B21" s="94"/>
      <c r="C21" s="95">
        <f>SUM(C22:C24)</f>
        <v>11.746825572818961</v>
      </c>
      <c r="D21" s="96">
        <f>SUM(D22:D24)</f>
        <v>-6.6227350000000005</v>
      </c>
      <c r="E21" s="97">
        <f>SUM(E22:E24)</f>
        <v>18.369560572818962</v>
      </c>
      <c r="F21" s="98">
        <f>SUM(F22:F24)</f>
        <v>0</v>
      </c>
      <c r="G21" s="98">
        <f>SUM(G22:G24)</f>
        <v>0</v>
      </c>
      <c r="H21" s="99">
        <f>SUM(I21:K21)</f>
        <v>0</v>
      </c>
      <c r="I21" s="96">
        <f>SUM(I22:I24)</f>
        <v>0</v>
      </c>
      <c r="J21" s="97">
        <f>SUM(J22:J24)</f>
        <v>0</v>
      </c>
      <c r="K21" s="97">
        <f>SUM(K22:K24)</f>
        <v>0</v>
      </c>
      <c r="L21" s="99">
        <f>SUM(M21:Z21)</f>
        <v>-14.957733707603385</v>
      </c>
      <c r="M21" s="97">
        <f t="shared" ref="M21:AA21" si="15">SUM(M22:M24)</f>
        <v>0</v>
      </c>
      <c r="N21" s="97">
        <f t="shared" ref="N21" si="16">SUM(N22:N24)</f>
        <v>29.763999999999999</v>
      </c>
      <c r="O21" s="97">
        <f t="shared" si="15"/>
        <v>0</v>
      </c>
      <c r="P21" s="97">
        <f t="shared" si="15"/>
        <v>-25.708347399999997</v>
      </c>
      <c r="Q21" s="97">
        <f t="shared" si="15"/>
        <v>198.45280000000002</v>
      </c>
      <c r="R21" s="97">
        <f t="shared" si="15"/>
        <v>-198.0204</v>
      </c>
      <c r="S21" s="97">
        <f t="shared" si="15"/>
        <v>1.1403500499999997</v>
      </c>
      <c r="T21" s="97">
        <f t="shared" si="15"/>
        <v>0</v>
      </c>
      <c r="U21" s="97">
        <f t="shared" si="15"/>
        <v>-4.6353107847844512</v>
      </c>
      <c r="V21" s="97">
        <f t="shared" si="15"/>
        <v>-11.746825572818963</v>
      </c>
      <c r="W21" s="98">
        <f t="shared" si="15"/>
        <v>-4.2039999999999997</v>
      </c>
      <c r="X21" s="98">
        <f t="shared" si="15"/>
        <v>0</v>
      </c>
      <c r="Y21" s="98">
        <f t="shared" si="15"/>
        <v>0</v>
      </c>
      <c r="Z21" s="97">
        <f t="shared" si="15"/>
        <v>0</v>
      </c>
      <c r="AA21" s="99">
        <f t="shared" si="15"/>
        <v>0</v>
      </c>
      <c r="AB21" s="100">
        <f t="shared" ref="AB21:AQ21" si="17">SUM(AB22:AB24)</f>
        <v>-587.64435235356609</v>
      </c>
      <c r="AC21" s="101">
        <f t="shared" si="17"/>
        <v>-58.568191835904003</v>
      </c>
      <c r="AD21" s="97">
        <f t="shared" si="17"/>
        <v>-528.64567601366491</v>
      </c>
      <c r="AE21" s="97">
        <f t="shared" si="17"/>
        <v>0</v>
      </c>
      <c r="AF21" s="97">
        <f t="shared" si="17"/>
        <v>0</v>
      </c>
      <c r="AG21" s="175">
        <f t="shared" si="17"/>
        <v>0</v>
      </c>
      <c r="AH21" s="175">
        <f t="shared" si="17"/>
        <v>0</v>
      </c>
      <c r="AI21" s="175">
        <f t="shared" si="17"/>
        <v>0</v>
      </c>
      <c r="AJ21" s="175">
        <f t="shared" ref="AJ21:AK21" si="18">SUM(AJ22:AJ24)</f>
        <v>0</v>
      </c>
      <c r="AK21" s="96">
        <f t="shared" si="18"/>
        <v>-0.43048450399710692</v>
      </c>
      <c r="AL21" s="175">
        <f t="shared" ref="AL21" si="19">SUM(AL22:AL24)</f>
        <v>0</v>
      </c>
      <c r="AM21" s="98">
        <f t="shared" si="17"/>
        <v>0</v>
      </c>
      <c r="AN21" s="115">
        <f t="shared" si="17"/>
        <v>0</v>
      </c>
      <c r="AO21" s="99">
        <f t="shared" si="17"/>
        <v>587.64435235356609</v>
      </c>
      <c r="AP21" s="100">
        <f t="shared" si="17"/>
        <v>0</v>
      </c>
      <c r="AQ21" s="102">
        <f t="shared" si="17"/>
        <v>-3.2109081347844235</v>
      </c>
      <c r="AS21" s="294"/>
    </row>
    <row r="22" spans="1:45" ht="12.75" customHeight="1">
      <c r="A22" s="60" t="s">
        <v>228</v>
      </c>
      <c r="B22" s="61"/>
      <c r="C22" s="170"/>
      <c r="D22" s="394"/>
      <c r="E22" s="103"/>
      <c r="F22" s="65"/>
      <c r="G22" s="65"/>
      <c r="H22" s="66"/>
      <c r="I22" s="69"/>
      <c r="J22" s="64"/>
      <c r="K22" s="64"/>
      <c r="L22" s="66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  <c r="X22" s="65"/>
      <c r="Y22" s="65"/>
      <c r="Z22" s="64"/>
      <c r="AA22" s="66"/>
      <c r="AB22" s="67">
        <f>SUM(AC22:AM22)</f>
        <v>-587.64435235356609</v>
      </c>
      <c r="AC22" s="68">
        <f>-AC2</f>
        <v>-58.568191835904003</v>
      </c>
      <c r="AD22" s="64">
        <f>-AD2</f>
        <v>-528.64567601366491</v>
      </c>
      <c r="AE22" s="64"/>
      <c r="AF22" s="64"/>
      <c r="AG22" s="127"/>
      <c r="AH22" s="127"/>
      <c r="AI22" s="127"/>
      <c r="AJ22" s="127"/>
      <c r="AK22" s="63">
        <v>-0.43048450399710692</v>
      </c>
      <c r="AL22" s="127"/>
      <c r="AM22" s="65"/>
      <c r="AN22" s="70"/>
      <c r="AO22" s="66">
        <f>-(C22+H22+L22+AA22+AB22)</f>
        <v>587.64435235356609</v>
      </c>
      <c r="AP22" s="67"/>
      <c r="AQ22" s="92">
        <f>C22+H22+L22+AA22+AB22+AN22+AO22+AP22</f>
        <v>0</v>
      </c>
      <c r="AS22" s="294"/>
    </row>
    <row r="23" spans="1:45" ht="12.75" customHeight="1">
      <c r="A23" s="162" t="s">
        <v>229</v>
      </c>
      <c r="B23" s="1"/>
      <c r="C23" s="171"/>
      <c r="D23" s="172"/>
      <c r="E23" s="86"/>
      <c r="F23" s="104"/>
      <c r="G23" s="104"/>
      <c r="H23" s="88"/>
      <c r="J23" s="105"/>
      <c r="K23" s="105"/>
      <c r="L23" s="88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4"/>
      <c r="X23" s="104"/>
      <c r="Y23" s="104"/>
      <c r="Z23" s="105"/>
      <c r="AA23" s="88"/>
      <c r="AB23" s="89"/>
      <c r="AC23" s="174"/>
      <c r="AD23" s="105"/>
      <c r="AE23" s="105"/>
      <c r="AF23" s="105"/>
      <c r="AG23" s="105"/>
      <c r="AH23" s="105"/>
      <c r="AI23" s="105"/>
      <c r="AJ23" s="105"/>
      <c r="AK23" s="181"/>
      <c r="AL23" s="181"/>
      <c r="AM23" s="104"/>
      <c r="AN23" s="194"/>
      <c r="AO23" s="88"/>
      <c r="AP23" s="89"/>
      <c r="AQ23" s="107">
        <f>C23+H23+L23+AA23+AB23+AN23+AO23+AP23</f>
        <v>0</v>
      </c>
      <c r="AS23" s="294"/>
    </row>
    <row r="24" spans="1:45" ht="12.75" customHeight="1" thickBot="1">
      <c r="A24" s="30" t="s">
        <v>230</v>
      </c>
      <c r="B24" s="31"/>
      <c r="C24" s="173">
        <f>SUM(D24:G24)</f>
        <v>11.746825572818961</v>
      </c>
      <c r="D24" s="207">
        <v>-6.6227350000000005</v>
      </c>
      <c r="E24" s="36">
        <f>-D24-V24</f>
        <v>18.369560572818962</v>
      </c>
      <c r="F24" s="33"/>
      <c r="G24" s="33">
        <v>0</v>
      </c>
      <c r="H24" s="34"/>
      <c r="I24" s="39"/>
      <c r="J24" s="36"/>
      <c r="K24" s="36"/>
      <c r="L24" s="34">
        <f>SUM(N24:Z24)</f>
        <v>-14.957733707603385</v>
      </c>
      <c r="M24" s="36"/>
      <c r="N24" s="36">
        <v>29.763999999999999</v>
      </c>
      <c r="O24" s="36"/>
      <c r="P24" s="36">
        <v>-25.708347399999997</v>
      </c>
      <c r="Q24" s="36">
        <v>198.45280000000002</v>
      </c>
      <c r="R24" s="36">
        <v>-198.0204</v>
      </c>
      <c r="S24" s="36">
        <v>1.1403500499999997</v>
      </c>
      <c r="T24" s="36"/>
      <c r="U24" s="36">
        <v>-4.6353107847844512</v>
      </c>
      <c r="V24" s="33">
        <v>-11.746825572818963</v>
      </c>
      <c r="W24" s="33">
        <v>-4.2039999999999997</v>
      </c>
      <c r="X24" s="33"/>
      <c r="Y24" s="33"/>
      <c r="Z24" s="36"/>
      <c r="AA24" s="34">
        <f>-AH24</f>
        <v>0</v>
      </c>
      <c r="AB24" s="34">
        <f>SUM(AC24:AM24)</f>
        <v>0</v>
      </c>
      <c r="AC24" s="38"/>
      <c r="AD24" s="36"/>
      <c r="AE24" s="36"/>
      <c r="AF24" s="36"/>
      <c r="AG24" s="36"/>
      <c r="AH24" s="36">
        <v>0</v>
      </c>
      <c r="AI24" s="36"/>
      <c r="AJ24" s="36"/>
      <c r="AK24" s="35"/>
      <c r="AL24" s="35"/>
      <c r="AM24" s="33"/>
      <c r="AN24" s="40"/>
      <c r="AO24" s="34"/>
      <c r="AP24" s="37"/>
      <c r="AQ24" s="41">
        <f>C24+H24+L24+AA24+AB24+AN24+AO24+AP24</f>
        <v>-3.2109081347844235</v>
      </c>
      <c r="AS24" s="294"/>
    </row>
    <row r="25" spans="1:45" ht="12.75" customHeight="1" thickBot="1">
      <c r="A25" s="83" t="s">
        <v>8</v>
      </c>
      <c r="B25" s="1"/>
      <c r="C25" s="84">
        <f>SUM(D25:G25)</f>
        <v>0</v>
      </c>
      <c r="D25" s="85"/>
      <c r="E25" s="86"/>
      <c r="F25" s="104"/>
      <c r="G25" s="104"/>
      <c r="H25" s="88">
        <f>SUM(I25:K25)</f>
        <v>11.543734188946431</v>
      </c>
      <c r="I25" s="104">
        <v>11.543734188946431</v>
      </c>
      <c r="J25" s="105"/>
      <c r="K25" s="105"/>
      <c r="L25" s="88">
        <f>SUM(O25:Z25)</f>
        <v>79.767256639506627</v>
      </c>
      <c r="M25" s="105"/>
      <c r="N25" s="105"/>
      <c r="O25" s="105">
        <v>79.589958883534365</v>
      </c>
      <c r="P25" s="105"/>
      <c r="Q25" s="105"/>
      <c r="R25" s="105"/>
      <c r="S25" s="105">
        <v>0</v>
      </c>
      <c r="T25" s="105">
        <v>4.1693256233877908E-3</v>
      </c>
      <c r="U25" s="105">
        <v>0.17312843034886546</v>
      </c>
      <c r="V25" s="105"/>
      <c r="W25" s="104"/>
      <c r="X25" s="104"/>
      <c r="Y25" s="104"/>
      <c r="Z25" s="105"/>
      <c r="AA25" s="88">
        <v>51.299387818969365</v>
      </c>
      <c r="AB25" s="89">
        <f>SUM(AC25:AI25)</f>
        <v>0</v>
      </c>
      <c r="AC25" s="90"/>
      <c r="AD25" s="105"/>
      <c r="AE25" s="105"/>
      <c r="AF25" s="105"/>
      <c r="AG25" s="105"/>
      <c r="AH25" s="105"/>
      <c r="AI25" s="105"/>
      <c r="AJ25" s="105"/>
      <c r="AK25" s="181"/>
      <c r="AL25" s="181"/>
      <c r="AM25" s="104"/>
      <c r="AN25" s="194"/>
      <c r="AO25" s="88">
        <v>254.22815999841504</v>
      </c>
      <c r="AP25" s="89"/>
      <c r="AQ25" s="107">
        <f>C25+H25+L25+AA25+AB25+AN25+AO25+AP25</f>
        <v>396.83853864583745</v>
      </c>
      <c r="AS25" s="294"/>
    </row>
    <row r="26" spans="1:45" s="49" customFormat="1" ht="12.75" customHeight="1" thickBot="1">
      <c r="A26" s="42" t="s">
        <v>9</v>
      </c>
      <c r="B26" s="43"/>
      <c r="C26" s="44">
        <f t="shared" ref="C26:AP26" si="20">C7-C9+C15+C21-C25</f>
        <v>359.04461644872293</v>
      </c>
      <c r="D26" s="108">
        <f t="shared" si="20"/>
        <v>258.93444692514794</v>
      </c>
      <c r="E26" s="46">
        <f t="shared" si="20"/>
        <v>85.670129371057271</v>
      </c>
      <c r="F26" s="46">
        <f t="shared" si="20"/>
        <v>0</v>
      </c>
      <c r="G26" s="46">
        <f t="shared" si="20"/>
        <v>14.440040152517755</v>
      </c>
      <c r="H26" s="47">
        <f t="shared" si="20"/>
        <v>196.49341272214104</v>
      </c>
      <c r="I26" s="108">
        <f t="shared" si="20"/>
        <v>0.37647972214112713</v>
      </c>
      <c r="J26" s="46">
        <f t="shared" si="20"/>
        <v>127.70399999999999</v>
      </c>
      <c r="K26" s="46">
        <f t="shared" si="20"/>
        <v>68.41293300000001</v>
      </c>
      <c r="L26" s="47">
        <f t="shared" si="20"/>
        <v>7059.7158168534179</v>
      </c>
      <c r="M26" s="46">
        <f t="shared" si="20"/>
        <v>4.5474735088646412E-13</v>
      </c>
      <c r="N26" s="46">
        <f t="shared" si="20"/>
        <v>7.9999999999991189E-3</v>
      </c>
      <c r="O26" s="46">
        <f t="shared" si="20"/>
        <v>7.8774786294311241</v>
      </c>
      <c r="P26" s="46">
        <f t="shared" si="20"/>
        <v>973.03685161111105</v>
      </c>
      <c r="Q26" s="46">
        <f t="shared" si="20"/>
        <v>894.81148428672009</v>
      </c>
      <c r="R26" s="46">
        <f t="shared" si="20"/>
        <v>921.84154190544007</v>
      </c>
      <c r="S26" s="46">
        <f t="shared" si="20"/>
        <v>36.134872270240812</v>
      </c>
      <c r="T26" s="46">
        <f t="shared" si="20"/>
        <v>166.56154728024853</v>
      </c>
      <c r="U26" s="46">
        <f t="shared" si="20"/>
        <v>3654.0466747572045</v>
      </c>
      <c r="V26" s="46">
        <f t="shared" si="20"/>
        <v>142.94895687384252</v>
      </c>
      <c r="W26" s="46">
        <f t="shared" si="20"/>
        <v>-1.8451139703038768</v>
      </c>
      <c r="X26" s="46">
        <f t="shared" si="20"/>
        <v>229.95194044376132</v>
      </c>
      <c r="Y26" s="46">
        <f t="shared" si="20"/>
        <v>1.6262228099999998</v>
      </c>
      <c r="Z26" s="46">
        <f t="shared" si="20"/>
        <v>32.715359955724175</v>
      </c>
      <c r="AA26" s="47">
        <f t="shared" si="20"/>
        <v>1798.9847381236011</v>
      </c>
      <c r="AB26" s="45">
        <f t="shared" si="20"/>
        <v>388.03181707019996</v>
      </c>
      <c r="AC26" s="58">
        <f t="shared" si="20"/>
        <v>0</v>
      </c>
      <c r="AD26" s="54">
        <f t="shared" si="20"/>
        <v>0</v>
      </c>
      <c r="AE26" s="54">
        <f t="shared" si="20"/>
        <v>185.62077070937357</v>
      </c>
      <c r="AF26" s="54">
        <f t="shared" si="20"/>
        <v>37.94687050979676</v>
      </c>
      <c r="AG26" s="54">
        <f t="shared" si="20"/>
        <v>0</v>
      </c>
      <c r="AH26" s="54">
        <f t="shared" si="20"/>
        <v>9.3048904005479187</v>
      </c>
      <c r="AI26" s="54">
        <f t="shared" si="20"/>
        <v>78.916030956767997</v>
      </c>
      <c r="AJ26" s="54">
        <f t="shared" ref="AJ26" si="21">AJ7-AJ9+AJ15+AJ21-AJ25</f>
        <v>31.851377212079999</v>
      </c>
      <c r="AK26" s="53">
        <f t="shared" si="20"/>
        <v>0</v>
      </c>
      <c r="AL26" s="53">
        <f t="shared" si="20"/>
        <v>12.089978425167654</v>
      </c>
      <c r="AM26" s="109">
        <f t="shared" si="20"/>
        <v>32.301898856466202</v>
      </c>
      <c r="AN26" s="47">
        <f t="shared" si="20"/>
        <v>41.69861359084333</v>
      </c>
      <c r="AO26" s="47">
        <f t="shared" si="20"/>
        <v>2252.8276759419427</v>
      </c>
      <c r="AP26" s="45">
        <f t="shared" si="20"/>
        <v>0</v>
      </c>
      <c r="AQ26" s="48">
        <f>C26+H26+L26+AA26+AB26+AN26+AO26+AP26</f>
        <v>12096.796690750867</v>
      </c>
      <c r="AR26" s="2"/>
      <c r="AS26" s="294"/>
    </row>
    <row r="27" spans="1:45" s="49" customFormat="1" ht="12.75" customHeight="1">
      <c r="A27" s="50" t="s">
        <v>10</v>
      </c>
      <c r="B27" s="51"/>
      <c r="C27" s="52">
        <f t="shared" ref="C27:V27" si="22">C28</f>
        <v>0</v>
      </c>
      <c r="D27" s="53">
        <f t="shared" si="22"/>
        <v>0</v>
      </c>
      <c r="E27" s="54">
        <f t="shared" si="22"/>
        <v>0</v>
      </c>
      <c r="F27" s="55">
        <f t="shared" si="22"/>
        <v>0</v>
      </c>
      <c r="G27" s="55">
        <f t="shared" si="22"/>
        <v>0</v>
      </c>
      <c r="H27" s="56">
        <f t="shared" si="22"/>
        <v>0</v>
      </c>
      <c r="I27" s="53">
        <f t="shared" si="22"/>
        <v>0</v>
      </c>
      <c r="J27" s="54">
        <f t="shared" si="22"/>
        <v>0</v>
      </c>
      <c r="K27" s="54">
        <f t="shared" si="22"/>
        <v>0</v>
      </c>
      <c r="L27" s="56">
        <f t="shared" si="22"/>
        <v>264.2935232094855</v>
      </c>
      <c r="M27" s="54">
        <f t="shared" si="22"/>
        <v>0</v>
      </c>
      <c r="N27" s="54">
        <f t="shared" si="22"/>
        <v>0</v>
      </c>
      <c r="O27" s="54">
        <f t="shared" si="22"/>
        <v>0</v>
      </c>
      <c r="P27" s="54">
        <f t="shared" si="22"/>
        <v>0</v>
      </c>
      <c r="Q27" s="54">
        <f t="shared" si="22"/>
        <v>0</v>
      </c>
      <c r="R27" s="54">
        <f t="shared" si="22"/>
        <v>0</v>
      </c>
      <c r="S27" s="54">
        <f t="shared" si="22"/>
        <v>0</v>
      </c>
      <c r="T27" s="54">
        <f t="shared" si="22"/>
        <v>0</v>
      </c>
      <c r="U27" s="54">
        <f t="shared" si="22"/>
        <v>0</v>
      </c>
      <c r="V27" s="54">
        <f t="shared" si="22"/>
        <v>0</v>
      </c>
      <c r="W27" s="55"/>
      <c r="X27" s="55">
        <f t="shared" ref="X27:AQ27" si="23">X28</f>
        <v>229.95194044376132</v>
      </c>
      <c r="Y27" s="55">
        <f t="shared" si="23"/>
        <v>1.6262228099999998</v>
      </c>
      <c r="Z27" s="54">
        <f t="shared" si="23"/>
        <v>32.715359955724175</v>
      </c>
      <c r="AA27" s="56">
        <f t="shared" si="23"/>
        <v>0</v>
      </c>
      <c r="AB27" s="57">
        <f t="shared" si="23"/>
        <v>0</v>
      </c>
      <c r="AC27" s="58">
        <f t="shared" si="23"/>
        <v>0</v>
      </c>
      <c r="AD27" s="54">
        <f t="shared" si="23"/>
        <v>0</v>
      </c>
      <c r="AE27" s="54">
        <f t="shared" si="23"/>
        <v>0</v>
      </c>
      <c r="AF27" s="54">
        <f t="shared" si="23"/>
        <v>0</v>
      </c>
      <c r="AG27" s="54">
        <f t="shared" si="23"/>
        <v>0</v>
      </c>
      <c r="AH27" s="54">
        <f t="shared" si="23"/>
        <v>0</v>
      </c>
      <c r="AI27" s="54">
        <f t="shared" si="23"/>
        <v>0</v>
      </c>
      <c r="AJ27" s="54">
        <f t="shared" si="23"/>
        <v>0</v>
      </c>
      <c r="AK27" s="53">
        <f t="shared" si="23"/>
        <v>0</v>
      </c>
      <c r="AL27" s="53">
        <f t="shared" si="23"/>
        <v>0</v>
      </c>
      <c r="AM27" s="55">
        <f t="shared" si="23"/>
        <v>0</v>
      </c>
      <c r="AN27" s="56">
        <f t="shared" si="23"/>
        <v>0</v>
      </c>
      <c r="AO27" s="56">
        <f t="shared" si="23"/>
        <v>0</v>
      </c>
      <c r="AP27" s="57">
        <f t="shared" si="23"/>
        <v>0</v>
      </c>
      <c r="AQ27" s="111">
        <f t="shared" si="23"/>
        <v>264.2935232094855</v>
      </c>
      <c r="AR27" s="2"/>
      <c r="AS27" s="294"/>
    </row>
    <row r="28" spans="1:45" ht="12.75" customHeight="1" thickBot="1">
      <c r="A28" s="112" t="s">
        <v>11</v>
      </c>
      <c r="B28" s="113"/>
      <c r="C28" s="114">
        <f>SUM(D28:G28)</f>
        <v>0</v>
      </c>
      <c r="D28" s="96"/>
      <c r="E28" s="97"/>
      <c r="F28" s="98"/>
      <c r="G28" s="98"/>
      <c r="H28" s="115">
        <f>SUM(I28:K28)</f>
        <v>0</v>
      </c>
      <c r="I28" s="96"/>
      <c r="J28" s="97"/>
      <c r="K28" s="97"/>
      <c r="L28" s="115">
        <f>SUM(M28:Z28)</f>
        <v>264.2935232094855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8"/>
      <c r="X28" s="98">
        <f>X26</f>
        <v>229.95194044376132</v>
      </c>
      <c r="Y28" s="98">
        <f>Y26</f>
        <v>1.6262228099999998</v>
      </c>
      <c r="Z28" s="97">
        <f>Z26</f>
        <v>32.715359955724175</v>
      </c>
      <c r="AA28" s="115">
        <v>0</v>
      </c>
      <c r="AB28" s="116">
        <f>SUM(AC28:AI28)</f>
        <v>0</v>
      </c>
      <c r="AC28" s="101"/>
      <c r="AD28" s="97"/>
      <c r="AE28" s="97"/>
      <c r="AF28" s="97"/>
      <c r="AG28" s="97"/>
      <c r="AH28" s="97"/>
      <c r="AI28" s="97"/>
      <c r="AJ28" s="97"/>
      <c r="AK28" s="96"/>
      <c r="AL28" s="96"/>
      <c r="AM28" s="98"/>
      <c r="AN28" s="115"/>
      <c r="AO28" s="115"/>
      <c r="AP28" s="116"/>
      <c r="AQ28" s="102">
        <f t="shared" ref="AQ28:AQ72" si="24">C28+H28+L28+AA28+AB28+AN28+AO28+AP28</f>
        <v>264.2935232094855</v>
      </c>
      <c r="AS28" s="294"/>
    </row>
    <row r="29" spans="1:45" s="49" customFormat="1" ht="12.75" customHeight="1" thickBot="1">
      <c r="A29" s="50" t="s">
        <v>12</v>
      </c>
      <c r="B29" s="51"/>
      <c r="C29" s="52">
        <f t="shared" ref="C29:AQ29" si="25">C30+C45+C56+C58+C65+C70+C71</f>
        <v>364.16146235117685</v>
      </c>
      <c r="D29" s="53">
        <f t="shared" si="25"/>
        <v>258.9181368574794</v>
      </c>
      <c r="E29" s="54">
        <f t="shared" si="25"/>
        <v>88.843908767859119</v>
      </c>
      <c r="F29" s="55">
        <f t="shared" si="25"/>
        <v>0</v>
      </c>
      <c r="G29" s="55">
        <f t="shared" si="25"/>
        <v>16.41134150583839</v>
      </c>
      <c r="H29" s="56">
        <f t="shared" si="25"/>
        <v>197.72611220723999</v>
      </c>
      <c r="I29" s="53">
        <f t="shared" si="25"/>
        <v>0.83999387723999996</v>
      </c>
      <c r="J29" s="53">
        <f t="shared" si="25"/>
        <v>127.70399999999999</v>
      </c>
      <c r="K29" s="53">
        <f t="shared" si="25"/>
        <v>69.182118329999994</v>
      </c>
      <c r="L29" s="56">
        <f t="shared" si="25"/>
        <v>6735.8903728050045</v>
      </c>
      <c r="M29" s="54">
        <f t="shared" si="25"/>
        <v>0</v>
      </c>
      <c r="N29" s="54">
        <f t="shared" ref="N29" si="26">N30+N45+N56+N58+N65+N70+N71</f>
        <v>0</v>
      </c>
      <c r="O29" s="54">
        <f t="shared" si="25"/>
        <v>0</v>
      </c>
      <c r="P29" s="54">
        <f t="shared" si="25"/>
        <v>1002.8277154756413</v>
      </c>
      <c r="Q29" s="54">
        <f t="shared" si="25"/>
        <v>905.83842122592011</v>
      </c>
      <c r="R29" s="54">
        <f t="shared" si="25"/>
        <v>868.35380084904</v>
      </c>
      <c r="S29" s="54">
        <f t="shared" si="25"/>
        <v>35.972593076732302</v>
      </c>
      <c r="T29" s="54">
        <f t="shared" si="25"/>
        <v>163.46641507493476</v>
      </c>
      <c r="U29" s="54">
        <f t="shared" si="25"/>
        <v>3616.3661761398744</v>
      </c>
      <c r="V29" s="54">
        <f t="shared" si="25"/>
        <v>143.06525096286194</v>
      </c>
      <c r="W29" s="55">
        <f t="shared" si="25"/>
        <v>0</v>
      </c>
      <c r="X29" s="55">
        <f t="shared" si="25"/>
        <v>0</v>
      </c>
      <c r="Y29" s="55">
        <f t="shared" si="25"/>
        <v>0</v>
      </c>
      <c r="Z29" s="53">
        <f t="shared" si="25"/>
        <v>0</v>
      </c>
      <c r="AA29" s="47">
        <f t="shared" si="25"/>
        <v>1788.7909026396824</v>
      </c>
      <c r="AB29" s="57">
        <f t="shared" si="25"/>
        <v>403.09485639926902</v>
      </c>
      <c r="AC29" s="58">
        <f t="shared" si="25"/>
        <v>0</v>
      </c>
      <c r="AD29" s="54">
        <f t="shared" si="25"/>
        <v>0</v>
      </c>
      <c r="AE29" s="54">
        <f t="shared" si="25"/>
        <v>192.96956574116248</v>
      </c>
      <c r="AF29" s="54">
        <f t="shared" ref="AF29" si="27">AF30+AF45+AF56+AF58+AF65+AF70+AF71</f>
        <v>37.94687050979676</v>
      </c>
      <c r="AG29" s="54">
        <f t="shared" si="25"/>
        <v>0</v>
      </c>
      <c r="AH29" s="54">
        <f t="shared" si="25"/>
        <v>9.3048904005479187</v>
      </c>
      <c r="AI29" s="54">
        <f t="shared" si="25"/>
        <v>85.726035212256008</v>
      </c>
      <c r="AJ29" s="54">
        <f t="shared" ref="AJ29" si="28">AJ30+AJ45+AJ56+AJ58+AJ65+AJ70+AJ71</f>
        <v>32.755617253871989</v>
      </c>
      <c r="AK29" s="57">
        <f t="shared" si="25"/>
        <v>0</v>
      </c>
      <c r="AL29" s="57">
        <f t="shared" ref="AL29" si="29">AL30+AL45+AL56+AL58+AL65+AL70+AL71</f>
        <v>12.089978425167653</v>
      </c>
      <c r="AM29" s="57">
        <f t="shared" si="25"/>
        <v>32.30189885646621</v>
      </c>
      <c r="AN29" s="57">
        <f t="shared" si="25"/>
        <v>41.69861359084333</v>
      </c>
      <c r="AO29" s="56">
        <f t="shared" si="25"/>
        <v>2268.4547768538982</v>
      </c>
      <c r="AP29" s="57">
        <f t="shared" si="25"/>
        <v>0</v>
      </c>
      <c r="AQ29" s="48">
        <f t="shared" si="25"/>
        <v>11799.817096847113</v>
      </c>
      <c r="AR29" s="2"/>
      <c r="AS29" s="293"/>
    </row>
    <row r="30" spans="1:45" s="49" customFormat="1" ht="12.75" customHeight="1">
      <c r="A30" s="164" t="s">
        <v>43</v>
      </c>
      <c r="B30" s="117"/>
      <c r="C30" s="118">
        <f>SUM(C31:C44)</f>
        <v>106.48111522750999</v>
      </c>
      <c r="D30" s="120">
        <v>106.48111522751</v>
      </c>
      <c r="E30" s="120">
        <v>1.1924780000000001E-2</v>
      </c>
      <c r="F30" s="121"/>
      <c r="G30" s="121"/>
      <c r="H30" s="122">
        <f>SUM(H31:H44)</f>
        <v>0.83999387723999996</v>
      </c>
      <c r="I30" s="119">
        <f t="shared" ref="I30:K30" si="30">SUM(I31:I44)</f>
        <v>0.83999387723999996</v>
      </c>
      <c r="J30" s="120">
        <f t="shared" si="30"/>
        <v>0</v>
      </c>
      <c r="K30" s="120">
        <f t="shared" si="30"/>
        <v>0</v>
      </c>
      <c r="L30" s="122">
        <f>SUM(L31:L44)</f>
        <v>316.97222356223114</v>
      </c>
      <c r="M30" s="120">
        <f>SUM(M31:M44)</f>
        <v>0</v>
      </c>
      <c r="N30" s="120">
        <f>SUM(N31:N44)</f>
        <v>0</v>
      </c>
      <c r="O30" s="120">
        <f>SUM(O31:O44)</f>
        <v>0</v>
      </c>
      <c r="P30" s="120">
        <f>SUM(P31:P44)</f>
        <v>0</v>
      </c>
      <c r="Q30" s="120">
        <v>5.9897440224305072</v>
      </c>
      <c r="R30" s="120">
        <f>SUM(R31:R44)</f>
        <v>0</v>
      </c>
      <c r="S30" s="120">
        <v>34.565986353677957</v>
      </c>
      <c r="T30" s="120">
        <v>54.374682092586724</v>
      </c>
      <c r="U30" s="120">
        <v>88.626108222539187</v>
      </c>
      <c r="V30" s="120">
        <v>133.41570287099682</v>
      </c>
      <c r="W30" s="120">
        <f>SUM(W31:W44)</f>
        <v>0</v>
      </c>
      <c r="X30" s="120">
        <f>SUM(X31:X44)</f>
        <v>0</v>
      </c>
      <c r="Y30" s="120">
        <f>SUM(Y31:Y44)</f>
        <v>0</v>
      </c>
      <c r="Z30" s="120">
        <f>SUM(Z31:Z44)</f>
        <v>0</v>
      </c>
      <c r="AA30" s="122">
        <v>866.72681993957951</v>
      </c>
      <c r="AB30" s="123">
        <f t="shared" ref="AB30:AN30" si="31">SUM(AB31:AB44)</f>
        <v>175.84804797464739</v>
      </c>
      <c r="AC30" s="176">
        <f t="shared" si="31"/>
        <v>0</v>
      </c>
      <c r="AD30" s="120">
        <f t="shared" si="31"/>
        <v>0</v>
      </c>
      <c r="AE30" s="120">
        <f t="shared" si="31"/>
        <v>133.82920037801091</v>
      </c>
      <c r="AF30" s="120">
        <f t="shared" ref="AF30" si="32">SUM(AF31:AF44)</f>
        <v>37.94687050979676</v>
      </c>
      <c r="AG30" s="120">
        <f t="shared" si="31"/>
        <v>0</v>
      </c>
      <c r="AH30" s="120">
        <f t="shared" si="31"/>
        <v>4.0719770868397198</v>
      </c>
      <c r="AI30" s="120">
        <f t="shared" si="31"/>
        <v>0</v>
      </c>
      <c r="AJ30" s="120">
        <f t="shared" ref="AJ30" si="33">SUM(AJ31:AJ44)</f>
        <v>0</v>
      </c>
      <c r="AK30" s="120">
        <f t="shared" si="31"/>
        <v>0</v>
      </c>
      <c r="AL30" s="120">
        <f t="shared" ref="AL30" si="34">SUM(AL31:AL44)</f>
        <v>0</v>
      </c>
      <c r="AM30" s="228">
        <f t="shared" si="31"/>
        <v>0</v>
      </c>
      <c r="AN30" s="119">
        <f t="shared" si="31"/>
        <v>41.69861359084333</v>
      </c>
      <c r="AO30" s="122">
        <v>579.08805141301991</v>
      </c>
      <c r="AP30" s="123">
        <f>SUM(AP31:AP44)</f>
        <v>0</v>
      </c>
      <c r="AQ30" s="59">
        <f t="shared" ref="AQ30" si="35">C30+H30+L30+AA30+AB30+AN30+AO30+AP30</f>
        <v>2087.6548655850711</v>
      </c>
      <c r="AR30" s="2"/>
      <c r="AS30" s="293"/>
    </row>
    <row r="31" spans="1:45" ht="12.75" customHeight="1">
      <c r="A31" s="165" t="s">
        <v>13</v>
      </c>
      <c r="B31" s="124" t="s">
        <v>121</v>
      </c>
      <c r="C31" s="125">
        <f t="shared" ref="C31:C43" si="36">SUM(D31:G31)</f>
        <v>0</v>
      </c>
      <c r="D31" s="68">
        <v>0</v>
      </c>
      <c r="E31" s="223"/>
      <c r="F31" s="223"/>
      <c r="G31" s="351"/>
      <c r="H31" s="129">
        <f t="shared" ref="H31:H43" si="37">SUM(I31:K31)</f>
        <v>0</v>
      </c>
      <c r="I31" s="126"/>
      <c r="J31" s="127"/>
      <c r="K31" s="127"/>
      <c r="L31" s="129">
        <f t="shared" ref="L31:L43" si="38">SUM(M31:Z31)</f>
        <v>19.221600695889361</v>
      </c>
      <c r="M31" s="127"/>
      <c r="N31" s="127"/>
      <c r="O31" s="127"/>
      <c r="P31" s="128"/>
      <c r="Q31" s="69">
        <v>0.107</v>
      </c>
      <c r="R31" s="223"/>
      <c r="S31" s="69">
        <v>1.0648820913734216</v>
      </c>
      <c r="T31" s="69">
        <v>2.3437186045159386</v>
      </c>
      <c r="U31" s="69">
        <v>15.706</v>
      </c>
      <c r="V31" s="69">
        <v>0</v>
      </c>
      <c r="W31" s="223"/>
      <c r="X31" s="126"/>
      <c r="Y31" s="128"/>
      <c r="Z31" s="127"/>
      <c r="AA31" s="70">
        <v>7.5156842457124924</v>
      </c>
      <c r="AB31" s="131">
        <f t="shared" ref="AB31:AB43" si="39">SUM(AC31:AM31)</f>
        <v>0</v>
      </c>
      <c r="AC31" s="132"/>
      <c r="AD31" s="127"/>
      <c r="AE31" s="127">
        <v>0</v>
      </c>
      <c r="AF31" s="127"/>
      <c r="AG31" s="127"/>
      <c r="AH31" s="127"/>
      <c r="AI31" s="127"/>
      <c r="AJ31" s="127"/>
      <c r="AK31" s="63"/>
      <c r="AL31" s="65"/>
      <c r="AM31" s="127"/>
      <c r="AN31" s="70"/>
      <c r="AO31" s="70">
        <v>23.380023637515897</v>
      </c>
      <c r="AP31" s="131"/>
      <c r="AQ31" s="71">
        <f t="shared" si="24"/>
        <v>50.117308579117747</v>
      </c>
    </row>
    <row r="32" spans="1:45" ht="12.75" customHeight="1">
      <c r="A32" s="166" t="s">
        <v>110</v>
      </c>
      <c r="B32" s="206" t="s">
        <v>122</v>
      </c>
      <c r="C32" s="19">
        <f t="shared" si="36"/>
        <v>20.685610814</v>
      </c>
      <c r="D32" s="27">
        <v>20.685610814</v>
      </c>
      <c r="E32" s="212"/>
      <c r="F32" s="212"/>
      <c r="G32" s="350"/>
      <c r="H32" s="23">
        <f t="shared" si="37"/>
        <v>0.83999387723999996</v>
      </c>
      <c r="I32" s="24">
        <v>0.83999387723999996</v>
      </c>
      <c r="J32" s="25"/>
      <c r="K32" s="25"/>
      <c r="L32" s="23">
        <f t="shared" si="38"/>
        <v>62.735203909302996</v>
      </c>
      <c r="M32" s="25"/>
      <c r="N32" s="25"/>
      <c r="O32" s="25"/>
      <c r="P32" s="128"/>
      <c r="Q32" s="212">
        <v>1.268</v>
      </c>
      <c r="R32" s="212"/>
      <c r="S32" s="212">
        <v>19.824288333019901</v>
      </c>
      <c r="T32" s="212">
        <v>29.893915576283092</v>
      </c>
      <c r="U32" s="212">
        <v>11.749000000000001</v>
      </c>
      <c r="V32" s="212">
        <v>0</v>
      </c>
      <c r="W32" s="212"/>
      <c r="X32" s="24"/>
      <c r="Y32" s="22"/>
      <c r="Z32" s="25"/>
      <c r="AA32" s="28">
        <v>237.13943042203937</v>
      </c>
      <c r="AB32" s="26">
        <f t="shared" si="39"/>
        <v>30.199319275611717</v>
      </c>
      <c r="AC32" s="27"/>
      <c r="AD32" s="25"/>
      <c r="AE32" s="25">
        <v>26.127342188771998</v>
      </c>
      <c r="AF32" s="25"/>
      <c r="AG32" s="127"/>
      <c r="AH32" s="127">
        <v>4.0719770868397198</v>
      </c>
      <c r="AI32" s="127"/>
      <c r="AJ32" s="127"/>
      <c r="AK32" s="24"/>
      <c r="AL32" s="22"/>
      <c r="AM32" s="25"/>
      <c r="AN32" s="28"/>
      <c r="AO32" s="28">
        <v>134.8696634905466</v>
      </c>
      <c r="AP32" s="26"/>
      <c r="AQ32" s="29">
        <f t="shared" si="24"/>
        <v>486.4692217887407</v>
      </c>
    </row>
    <row r="33" spans="1:45" ht="12.75" customHeight="1">
      <c r="A33" s="166" t="s">
        <v>16</v>
      </c>
      <c r="B33" s="133" t="s">
        <v>14</v>
      </c>
      <c r="C33" s="19">
        <f t="shared" si="36"/>
        <v>0</v>
      </c>
      <c r="D33" s="27">
        <v>0</v>
      </c>
      <c r="E33" s="212"/>
      <c r="F33" s="212"/>
      <c r="G33" s="350"/>
      <c r="H33" s="23">
        <f t="shared" si="37"/>
        <v>0</v>
      </c>
      <c r="I33" s="24"/>
      <c r="J33" s="25"/>
      <c r="K33" s="25"/>
      <c r="L33" s="23">
        <f t="shared" si="38"/>
        <v>4.8043077125732214</v>
      </c>
      <c r="M33" s="25"/>
      <c r="N33" s="25"/>
      <c r="O33" s="25"/>
      <c r="P33" s="128"/>
      <c r="Q33" s="212">
        <v>2.8000000000000001E-2</v>
      </c>
      <c r="R33" s="212"/>
      <c r="S33" s="212">
        <v>0.43874970288346971</v>
      </c>
      <c r="T33" s="212">
        <v>4.1085580096897516</v>
      </c>
      <c r="U33" s="212">
        <v>0.22900000000000001</v>
      </c>
      <c r="V33" s="212">
        <v>0</v>
      </c>
      <c r="W33" s="212"/>
      <c r="X33" s="24"/>
      <c r="Y33" s="22"/>
      <c r="Z33" s="25"/>
      <c r="AA33" s="28">
        <v>2.2100049416098</v>
      </c>
      <c r="AB33" s="26">
        <f t="shared" si="39"/>
        <v>0</v>
      </c>
      <c r="AC33" s="27"/>
      <c r="AD33" s="25"/>
      <c r="AE33" s="25">
        <v>0</v>
      </c>
      <c r="AF33" s="25"/>
      <c r="AG33" s="127"/>
      <c r="AH33" s="127"/>
      <c r="AI33" s="127"/>
      <c r="AJ33" s="127"/>
      <c r="AK33" s="24"/>
      <c r="AL33" s="22"/>
      <c r="AM33" s="25"/>
      <c r="AN33" s="28"/>
      <c r="AO33" s="28">
        <v>2.7667112107978826</v>
      </c>
      <c r="AP33" s="26"/>
      <c r="AQ33" s="29">
        <f t="shared" si="24"/>
        <v>9.781023864980904</v>
      </c>
    </row>
    <row r="34" spans="1:45" ht="12.75" customHeight="1">
      <c r="A34" s="166" t="s">
        <v>18</v>
      </c>
      <c r="B34" s="133" t="s">
        <v>123</v>
      </c>
      <c r="C34" s="305">
        <f t="shared" si="36"/>
        <v>0</v>
      </c>
      <c r="D34" s="27">
        <v>0</v>
      </c>
      <c r="E34" s="212"/>
      <c r="F34" s="212"/>
      <c r="G34" s="350"/>
      <c r="H34" s="23">
        <f t="shared" si="37"/>
        <v>0</v>
      </c>
      <c r="I34" s="24"/>
      <c r="J34" s="25"/>
      <c r="K34" s="25"/>
      <c r="L34" s="23">
        <f t="shared" si="38"/>
        <v>3.4711020447325982</v>
      </c>
      <c r="M34" s="25"/>
      <c r="N34" s="25"/>
      <c r="O34" s="25"/>
      <c r="P34" s="128"/>
      <c r="Q34" s="212">
        <v>0.1</v>
      </c>
      <c r="R34" s="212"/>
      <c r="S34" s="212">
        <v>0.15481923109559934</v>
      </c>
      <c r="T34" s="212">
        <v>0.63528281363699912</v>
      </c>
      <c r="U34" s="212">
        <v>2.581</v>
      </c>
      <c r="V34" s="212">
        <v>0</v>
      </c>
      <c r="W34" s="212"/>
      <c r="X34" s="24"/>
      <c r="Y34" s="22"/>
      <c r="Z34" s="25"/>
      <c r="AA34" s="28">
        <v>4.67589844146171</v>
      </c>
      <c r="AB34" s="26">
        <f t="shared" si="39"/>
        <v>106.26720739668004</v>
      </c>
      <c r="AC34" s="27"/>
      <c r="AD34" s="25"/>
      <c r="AE34" s="25">
        <v>106.26720739668004</v>
      </c>
      <c r="AF34" s="25"/>
      <c r="AG34" s="127"/>
      <c r="AH34" s="127"/>
      <c r="AI34" s="127"/>
      <c r="AJ34" s="127"/>
      <c r="AK34" s="24"/>
      <c r="AL34" s="22"/>
      <c r="AM34" s="25"/>
      <c r="AN34" s="28"/>
      <c r="AO34" s="28">
        <v>24.819689511791317</v>
      </c>
      <c r="AP34" s="26"/>
      <c r="AQ34" s="29">
        <f t="shared" si="24"/>
        <v>139.23389739466566</v>
      </c>
    </row>
    <row r="35" spans="1:45" ht="12.75" customHeight="1">
      <c r="A35" s="166" t="s">
        <v>20</v>
      </c>
      <c r="B35" s="133" t="s">
        <v>124</v>
      </c>
      <c r="C35" s="305">
        <f t="shared" si="36"/>
        <v>0</v>
      </c>
      <c r="D35" s="27">
        <v>0</v>
      </c>
      <c r="E35" s="212"/>
      <c r="F35" s="212"/>
      <c r="G35" s="350"/>
      <c r="H35" s="23">
        <f t="shared" si="37"/>
        <v>0</v>
      </c>
      <c r="I35" s="24"/>
      <c r="J35" s="25"/>
      <c r="K35" s="25"/>
      <c r="L35" s="23">
        <f t="shared" si="38"/>
        <v>1.5706438909825962</v>
      </c>
      <c r="M35" s="25"/>
      <c r="N35" s="25"/>
      <c r="O35" s="25"/>
      <c r="P35" s="128"/>
      <c r="Q35" s="212">
        <v>5.8999999999999997E-2</v>
      </c>
      <c r="R35" s="212"/>
      <c r="S35" s="212">
        <v>0.35876928829533722</v>
      </c>
      <c r="T35" s="212">
        <v>0.34287460268725889</v>
      </c>
      <c r="U35" s="212">
        <v>0.81</v>
      </c>
      <c r="V35" s="212">
        <v>0</v>
      </c>
      <c r="W35" s="212"/>
      <c r="X35" s="24"/>
      <c r="Y35" s="22"/>
      <c r="Z35" s="25"/>
      <c r="AA35" s="28">
        <v>7.4092243442884564</v>
      </c>
      <c r="AB35" s="26">
        <f t="shared" si="39"/>
        <v>0</v>
      </c>
      <c r="AC35" s="27"/>
      <c r="AD35" s="25"/>
      <c r="AE35" s="25">
        <v>0</v>
      </c>
      <c r="AF35" s="25"/>
      <c r="AG35" s="127"/>
      <c r="AH35" s="127"/>
      <c r="AI35" s="127"/>
      <c r="AJ35" s="127"/>
      <c r="AK35" s="24"/>
      <c r="AL35" s="22"/>
      <c r="AM35" s="25"/>
      <c r="AN35" s="28"/>
      <c r="AO35" s="28">
        <v>9.5539756193766774</v>
      </c>
      <c r="AP35" s="26"/>
      <c r="AQ35" s="29">
        <f t="shared" si="24"/>
        <v>18.533843854647728</v>
      </c>
    </row>
    <row r="36" spans="1:45" ht="12.75" customHeight="1">
      <c r="A36" s="166" t="s">
        <v>22</v>
      </c>
      <c r="B36" s="133" t="s">
        <v>125</v>
      </c>
      <c r="C36" s="19">
        <f t="shared" si="36"/>
        <v>0</v>
      </c>
      <c r="D36" s="132">
        <v>0</v>
      </c>
      <c r="E36" s="212"/>
      <c r="F36" s="212"/>
      <c r="G36" s="350"/>
      <c r="H36" s="23">
        <f t="shared" si="37"/>
        <v>0</v>
      </c>
      <c r="I36" s="24"/>
      <c r="J36" s="25"/>
      <c r="K36" s="25"/>
      <c r="L36" s="23">
        <f t="shared" si="38"/>
        <v>20.524122429055225</v>
      </c>
      <c r="M36" s="25"/>
      <c r="N36" s="25"/>
      <c r="O36" s="25"/>
      <c r="P36" s="128"/>
      <c r="Q36" s="223">
        <v>0.46</v>
      </c>
      <c r="R36" s="212"/>
      <c r="S36" s="223">
        <v>4.7159880173216706</v>
      </c>
      <c r="T36" s="223">
        <v>2.2472387379589174</v>
      </c>
      <c r="U36" s="223">
        <v>3.5339999999999998</v>
      </c>
      <c r="V36" s="223">
        <v>9.5668956737746367</v>
      </c>
      <c r="W36" s="212"/>
      <c r="X36" s="24"/>
      <c r="Y36" s="22"/>
      <c r="Z36" s="25"/>
      <c r="AA36" s="130">
        <v>113.85245132593238</v>
      </c>
      <c r="AB36" s="26">
        <f t="shared" si="39"/>
        <v>0</v>
      </c>
      <c r="AC36" s="27"/>
      <c r="AD36" s="25"/>
      <c r="AE36" s="25">
        <v>0</v>
      </c>
      <c r="AF36" s="25"/>
      <c r="AG36" s="127"/>
      <c r="AH36" s="127"/>
      <c r="AI36" s="127"/>
      <c r="AJ36" s="127"/>
      <c r="AK36" s="126"/>
      <c r="AL36" s="128"/>
      <c r="AM36" s="25"/>
      <c r="AN36" s="130"/>
      <c r="AO36" s="130">
        <v>91.90774385123359</v>
      </c>
      <c r="AP36" s="26"/>
      <c r="AQ36" s="29">
        <f t="shared" si="24"/>
        <v>226.28431760622118</v>
      </c>
    </row>
    <row r="37" spans="1:45" ht="12.75" customHeight="1">
      <c r="A37" s="166" t="s">
        <v>24</v>
      </c>
      <c r="B37" s="133" t="s">
        <v>126</v>
      </c>
      <c r="C37" s="19">
        <f t="shared" si="36"/>
        <v>0</v>
      </c>
      <c r="D37" s="27">
        <v>0</v>
      </c>
      <c r="E37" s="212"/>
      <c r="F37" s="212"/>
      <c r="G37" s="350"/>
      <c r="H37" s="23">
        <f t="shared" si="37"/>
        <v>0</v>
      </c>
      <c r="I37" s="24"/>
      <c r="J37" s="25"/>
      <c r="K37" s="25"/>
      <c r="L37" s="23">
        <f t="shared" si="38"/>
        <v>3.1730503308846663</v>
      </c>
      <c r="M37" s="25"/>
      <c r="N37" s="25"/>
      <c r="O37" s="25"/>
      <c r="P37" s="128"/>
      <c r="Q37" s="212">
        <v>0.54500000000000004</v>
      </c>
      <c r="R37" s="212"/>
      <c r="S37" s="212">
        <v>3.0278299808364453E-2</v>
      </c>
      <c r="T37" s="212">
        <v>1.5347720310763018</v>
      </c>
      <c r="U37" s="212">
        <v>1.0629999999999999</v>
      </c>
      <c r="V37" s="212">
        <v>0</v>
      </c>
      <c r="W37" s="212"/>
      <c r="X37" s="24"/>
      <c r="Y37" s="22"/>
      <c r="Z37" s="25"/>
      <c r="AA37" s="28">
        <v>8.3750593535932616</v>
      </c>
      <c r="AB37" s="26">
        <f t="shared" si="39"/>
        <v>0</v>
      </c>
      <c r="AC37" s="27"/>
      <c r="AD37" s="25"/>
      <c r="AE37" s="25">
        <v>0</v>
      </c>
      <c r="AF37" s="25"/>
      <c r="AG37" s="127"/>
      <c r="AH37" s="127"/>
      <c r="AI37" s="127"/>
      <c r="AJ37" s="127"/>
      <c r="AK37" s="24"/>
      <c r="AL37" s="22"/>
      <c r="AM37" s="25"/>
      <c r="AN37" s="28"/>
      <c r="AO37" s="28">
        <v>22.404917481471458</v>
      </c>
      <c r="AP37" s="26"/>
      <c r="AQ37" s="29">
        <f t="shared" si="24"/>
        <v>33.953027165949386</v>
      </c>
    </row>
    <row r="38" spans="1:45" ht="12.75" customHeight="1">
      <c r="A38" s="166" t="s">
        <v>26</v>
      </c>
      <c r="B38" s="133" t="s">
        <v>127</v>
      </c>
      <c r="C38" s="19">
        <f t="shared" si="36"/>
        <v>85.795504413509988</v>
      </c>
      <c r="D38" s="27">
        <v>85.795504413509988</v>
      </c>
      <c r="E38" s="212"/>
      <c r="F38" s="212"/>
      <c r="G38" s="350"/>
      <c r="H38" s="23">
        <f t="shared" si="37"/>
        <v>0</v>
      </c>
      <c r="I38" s="24"/>
      <c r="J38" s="25"/>
      <c r="K38" s="25"/>
      <c r="L38" s="23">
        <f t="shared" si="38"/>
        <v>150.02291994571613</v>
      </c>
      <c r="M38" s="25"/>
      <c r="N38" s="25"/>
      <c r="O38" s="25"/>
      <c r="P38" s="128"/>
      <c r="Q38" s="212">
        <v>1.2629999999999999</v>
      </c>
      <c r="R38" s="212"/>
      <c r="S38" s="212">
        <v>3.1929324080933754</v>
      </c>
      <c r="T38" s="212">
        <v>1.8761623281242219</v>
      </c>
      <c r="U38" s="212">
        <v>19.866</v>
      </c>
      <c r="V38" s="212">
        <v>123.82482520949853</v>
      </c>
      <c r="W38" s="212"/>
      <c r="X38" s="24"/>
      <c r="Y38" s="22"/>
      <c r="Z38" s="25"/>
      <c r="AA38" s="28">
        <v>24.894942490832626</v>
      </c>
      <c r="AB38" s="26">
        <f t="shared" si="39"/>
        <v>39.381521302355637</v>
      </c>
      <c r="AC38" s="27"/>
      <c r="AD38" s="25"/>
      <c r="AE38" s="25">
        <v>1.4346507925588798</v>
      </c>
      <c r="AF38" s="25">
        <v>37.94687050979676</v>
      </c>
      <c r="AG38" s="127"/>
      <c r="AH38" s="127"/>
      <c r="AI38" s="127"/>
      <c r="AJ38" s="127"/>
      <c r="AK38" s="24"/>
      <c r="AL38" s="22"/>
      <c r="AM38" s="25"/>
      <c r="AN38" s="28">
        <v>41.69861359084333</v>
      </c>
      <c r="AO38" s="28">
        <v>57.723656625283105</v>
      </c>
      <c r="AP38" s="26"/>
      <c r="AQ38" s="29">
        <f t="shared" si="24"/>
        <v>399.51715836854083</v>
      </c>
    </row>
    <row r="39" spans="1:45" ht="12.75" customHeight="1">
      <c r="A39" s="166" t="s">
        <v>28</v>
      </c>
      <c r="B39" s="133" t="s">
        <v>128</v>
      </c>
      <c r="C39" s="19">
        <f t="shared" si="36"/>
        <v>0</v>
      </c>
      <c r="D39" s="27">
        <v>0</v>
      </c>
      <c r="E39" s="212"/>
      <c r="F39" s="212"/>
      <c r="G39" s="350"/>
      <c r="H39" s="23">
        <f t="shared" si="37"/>
        <v>0</v>
      </c>
      <c r="I39" s="24"/>
      <c r="J39" s="25"/>
      <c r="K39" s="25"/>
      <c r="L39" s="23">
        <f t="shared" si="38"/>
        <v>5.0206726464401452</v>
      </c>
      <c r="M39" s="25"/>
      <c r="N39" s="25"/>
      <c r="O39" s="25"/>
      <c r="P39" s="128"/>
      <c r="Q39" s="212">
        <v>0.34399999999999992</v>
      </c>
      <c r="R39" s="212"/>
      <c r="S39" s="212">
        <v>0.82110686159359891</v>
      </c>
      <c r="T39" s="212">
        <v>1.601565784846547</v>
      </c>
      <c r="U39" s="212">
        <v>2.254</v>
      </c>
      <c r="V39" s="212">
        <v>0</v>
      </c>
      <c r="W39" s="212"/>
      <c r="X39" s="24"/>
      <c r="Y39" s="22"/>
      <c r="Z39" s="25"/>
      <c r="AA39" s="28">
        <v>387.61088121430311</v>
      </c>
      <c r="AB39" s="26">
        <f t="shared" si="39"/>
        <v>0</v>
      </c>
      <c r="AC39" s="27"/>
      <c r="AD39" s="25"/>
      <c r="AE39" s="25">
        <v>0</v>
      </c>
      <c r="AF39" s="25"/>
      <c r="AG39" s="127"/>
      <c r="AH39" s="127"/>
      <c r="AI39" s="127"/>
      <c r="AJ39" s="127"/>
      <c r="AK39" s="24"/>
      <c r="AL39" s="22"/>
      <c r="AM39" s="25"/>
      <c r="AN39" s="28"/>
      <c r="AO39" s="28">
        <v>46.568592360851746</v>
      </c>
      <c r="AP39" s="26"/>
      <c r="AQ39" s="29">
        <f t="shared" si="24"/>
        <v>439.20014622159499</v>
      </c>
    </row>
    <row r="40" spans="1:45" ht="12.75" customHeight="1">
      <c r="A40" s="166" t="s">
        <v>30</v>
      </c>
      <c r="B40" s="133" t="s">
        <v>129</v>
      </c>
      <c r="C40" s="19">
        <f t="shared" si="36"/>
        <v>0</v>
      </c>
      <c r="D40" s="27">
        <v>0</v>
      </c>
      <c r="E40" s="212"/>
      <c r="F40" s="212"/>
      <c r="G40" s="350"/>
      <c r="H40" s="23">
        <f t="shared" si="37"/>
        <v>0</v>
      </c>
      <c r="I40" s="24"/>
      <c r="J40" s="25"/>
      <c r="K40" s="25"/>
      <c r="L40" s="23">
        <f t="shared" si="38"/>
        <v>3.5025339366261008</v>
      </c>
      <c r="M40" s="25"/>
      <c r="N40" s="25"/>
      <c r="O40" s="25"/>
      <c r="P40" s="128"/>
      <c r="Q40" s="212">
        <v>0.126</v>
      </c>
      <c r="R40" s="212"/>
      <c r="S40" s="212">
        <v>0.16510242725693067</v>
      </c>
      <c r="T40" s="212">
        <v>2.1344315093691701</v>
      </c>
      <c r="U40" s="212">
        <v>1.077</v>
      </c>
      <c r="V40" s="212">
        <v>0</v>
      </c>
      <c r="W40" s="212"/>
      <c r="X40" s="24"/>
      <c r="Y40" s="22"/>
      <c r="Z40" s="25"/>
      <c r="AA40" s="28">
        <v>7.7337346462195535</v>
      </c>
      <c r="AB40" s="26">
        <f t="shared" si="39"/>
        <v>0</v>
      </c>
      <c r="AC40" s="27"/>
      <c r="AD40" s="25"/>
      <c r="AE40" s="25">
        <v>0</v>
      </c>
      <c r="AF40" s="25"/>
      <c r="AG40" s="127"/>
      <c r="AH40" s="127"/>
      <c r="AI40" s="127"/>
      <c r="AJ40" s="127"/>
      <c r="AK40" s="24"/>
      <c r="AL40" s="22"/>
      <c r="AM40" s="25"/>
      <c r="AN40" s="28"/>
      <c r="AO40" s="28">
        <v>14.77675305767051</v>
      </c>
      <c r="AP40" s="26"/>
      <c r="AQ40" s="29">
        <f t="shared" si="24"/>
        <v>26.013021640516165</v>
      </c>
    </row>
    <row r="41" spans="1:45" ht="12.75" customHeight="1">
      <c r="A41" s="166" t="s">
        <v>32</v>
      </c>
      <c r="B41" s="133" t="s">
        <v>130</v>
      </c>
      <c r="C41" s="305">
        <f t="shared" si="36"/>
        <v>0</v>
      </c>
      <c r="D41" s="132">
        <v>0</v>
      </c>
      <c r="E41" s="212"/>
      <c r="F41" s="212"/>
      <c r="G41" s="350"/>
      <c r="H41" s="23">
        <f t="shared" si="37"/>
        <v>0</v>
      </c>
      <c r="I41" s="24"/>
      <c r="J41" s="25"/>
      <c r="K41" s="25"/>
      <c r="L41" s="23">
        <f t="shared" si="38"/>
        <v>3.4890276836324032</v>
      </c>
      <c r="M41" s="25"/>
      <c r="N41" s="25"/>
      <c r="O41" s="25"/>
      <c r="P41" s="128"/>
      <c r="Q41" s="223">
        <v>0.79200000000000004</v>
      </c>
      <c r="R41" s="212"/>
      <c r="S41" s="223">
        <v>0.13653799347545478</v>
      </c>
      <c r="T41" s="223">
        <v>1.8924896901569483</v>
      </c>
      <c r="U41" s="223">
        <v>0.66800000000000004</v>
      </c>
      <c r="V41" s="223">
        <v>0</v>
      </c>
      <c r="W41" s="212"/>
      <c r="X41" s="24"/>
      <c r="Y41" s="22"/>
      <c r="Z41" s="25"/>
      <c r="AA41" s="130">
        <v>17.295886033161548</v>
      </c>
      <c r="AB41" s="26">
        <f t="shared" si="39"/>
        <v>0</v>
      </c>
      <c r="AC41" s="27"/>
      <c r="AD41" s="25"/>
      <c r="AE41" s="25">
        <v>0</v>
      </c>
      <c r="AF41" s="25"/>
      <c r="AG41" s="127"/>
      <c r="AH41" s="127"/>
      <c r="AI41" s="127"/>
      <c r="AJ41" s="127"/>
      <c r="AK41" s="126"/>
      <c r="AL41" s="128"/>
      <c r="AM41" s="25"/>
      <c r="AN41" s="130"/>
      <c r="AO41" s="130">
        <v>80.7583106136899</v>
      </c>
      <c r="AP41" s="26"/>
      <c r="AQ41" s="29">
        <f t="shared" si="24"/>
        <v>101.54322433048385</v>
      </c>
    </row>
    <row r="42" spans="1:45" ht="12.75" customHeight="1">
      <c r="A42" s="166" t="s">
        <v>34</v>
      </c>
      <c r="B42" s="133" t="s">
        <v>131</v>
      </c>
      <c r="C42" s="19">
        <f t="shared" si="36"/>
        <v>0</v>
      </c>
      <c r="D42" s="27">
        <v>0</v>
      </c>
      <c r="E42" s="212"/>
      <c r="F42" s="212"/>
      <c r="G42" s="350"/>
      <c r="H42" s="23">
        <f t="shared" si="37"/>
        <v>0</v>
      </c>
      <c r="I42" s="24"/>
      <c r="J42" s="25"/>
      <c r="K42" s="25"/>
      <c r="L42" s="23">
        <f t="shared" si="38"/>
        <v>1.5271409031912722</v>
      </c>
      <c r="M42" s="25"/>
      <c r="N42" s="25"/>
      <c r="O42" s="25"/>
      <c r="P42" s="128"/>
      <c r="Q42" s="212">
        <v>6.6000000000000003E-2</v>
      </c>
      <c r="R42" s="212"/>
      <c r="S42" s="212">
        <v>0.10683098234271986</v>
      </c>
      <c r="T42" s="212">
        <v>1.0583099208485522</v>
      </c>
      <c r="U42" s="212">
        <v>0.29599999999999999</v>
      </c>
      <c r="V42" s="212">
        <v>0</v>
      </c>
      <c r="W42" s="212"/>
      <c r="X42" s="24"/>
      <c r="Y42" s="22"/>
      <c r="Z42" s="25"/>
      <c r="AA42" s="28">
        <v>0.91196373388541396</v>
      </c>
      <c r="AB42" s="26">
        <f t="shared" si="39"/>
        <v>0</v>
      </c>
      <c r="AC42" s="27"/>
      <c r="AD42" s="25"/>
      <c r="AE42" s="25">
        <v>0</v>
      </c>
      <c r="AF42" s="25"/>
      <c r="AG42" s="127"/>
      <c r="AH42" s="127"/>
      <c r="AI42" s="127"/>
      <c r="AJ42" s="127"/>
      <c r="AK42" s="181"/>
      <c r="AL42" s="104"/>
      <c r="AM42" s="25"/>
      <c r="AN42" s="194"/>
      <c r="AO42" s="28">
        <v>2.5639942428425426</v>
      </c>
      <c r="AP42" s="26"/>
      <c r="AQ42" s="29">
        <f t="shared" si="24"/>
        <v>5.0030988799192286</v>
      </c>
    </row>
    <row r="43" spans="1:45" ht="12.75" customHeight="1">
      <c r="A43" s="166" t="s">
        <v>36</v>
      </c>
      <c r="B43" s="133" t="s">
        <v>141</v>
      </c>
      <c r="C43" s="305">
        <f t="shared" si="36"/>
        <v>0</v>
      </c>
      <c r="D43" s="27">
        <v>0</v>
      </c>
      <c r="E43" s="212"/>
      <c r="F43" s="212"/>
      <c r="G43" s="350"/>
      <c r="H43" s="23">
        <f t="shared" si="37"/>
        <v>0</v>
      </c>
      <c r="I43" s="24"/>
      <c r="J43" s="25"/>
      <c r="K43" s="25">
        <v>0</v>
      </c>
      <c r="L43" s="23">
        <f t="shared" si="38"/>
        <v>10.482101842399302</v>
      </c>
      <c r="M43" s="25"/>
      <c r="N43" s="25"/>
      <c r="O43" s="25"/>
      <c r="P43" s="22"/>
      <c r="Q43" s="212">
        <v>0.35099999999999998</v>
      </c>
      <c r="R43" s="212"/>
      <c r="S43" s="212">
        <v>3.555700717118119</v>
      </c>
      <c r="T43" s="212">
        <v>4.4054191375575087</v>
      </c>
      <c r="U43" s="212">
        <v>2.1459999999999999</v>
      </c>
      <c r="V43" s="212">
        <v>2.3981987723676525E-2</v>
      </c>
      <c r="W43" s="212"/>
      <c r="X43" s="24"/>
      <c r="Y43" s="22"/>
      <c r="Z43" s="25"/>
      <c r="AA43" s="28">
        <v>42.854599596125965</v>
      </c>
      <c r="AB43" s="26">
        <f t="shared" si="39"/>
        <v>0</v>
      </c>
      <c r="AC43" s="27"/>
      <c r="AD43" s="25"/>
      <c r="AE43" s="25">
        <v>0</v>
      </c>
      <c r="AF43" s="25"/>
      <c r="AG43" s="25"/>
      <c r="AH43" s="25"/>
      <c r="AI43" s="25"/>
      <c r="AJ43" s="25"/>
      <c r="AK43" s="24"/>
      <c r="AL43" s="22"/>
      <c r="AM43" s="25"/>
      <c r="AN43" s="28"/>
      <c r="AO43" s="28">
        <v>57.107997685566872</v>
      </c>
      <c r="AP43" s="26"/>
      <c r="AQ43" s="29">
        <f t="shared" si="24"/>
        <v>110.44469912409214</v>
      </c>
    </row>
    <row r="44" spans="1:45" ht="12.75" customHeight="1">
      <c r="A44" s="395" t="s">
        <v>171</v>
      </c>
      <c r="B44" s="396" t="s">
        <v>172</v>
      </c>
      <c r="C44" s="317">
        <f>SUM(D44:G44)</f>
        <v>0</v>
      </c>
      <c r="D44" s="80">
        <v>0</v>
      </c>
      <c r="E44" s="213"/>
      <c r="F44" s="213"/>
      <c r="G44" s="348"/>
      <c r="H44" s="78">
        <f>SUM(I44:K44)</f>
        <v>0</v>
      </c>
      <c r="I44" s="75"/>
      <c r="J44" s="76"/>
      <c r="K44" s="76"/>
      <c r="L44" s="78">
        <f>SUM(M44:Z44)</f>
        <v>27.427795590805182</v>
      </c>
      <c r="M44" s="76"/>
      <c r="N44" s="76"/>
      <c r="O44" s="76"/>
      <c r="P44" s="77"/>
      <c r="Q44" s="213">
        <v>0.48074402243050773</v>
      </c>
      <c r="R44" s="213"/>
      <c r="S44" s="213">
        <v>0</v>
      </c>
      <c r="T44" s="213">
        <v>0.29994334583550986</v>
      </c>
      <c r="U44" s="213">
        <v>26.647108222539163</v>
      </c>
      <c r="V44" s="213">
        <v>0</v>
      </c>
      <c r="W44" s="213"/>
      <c r="X44" s="75"/>
      <c r="Y44" s="77"/>
      <c r="Z44" s="76"/>
      <c r="AA44" s="81">
        <v>4.2470591504138806</v>
      </c>
      <c r="AB44" s="79">
        <f>SUM(AC44:AM44)</f>
        <v>0</v>
      </c>
      <c r="AC44" s="80"/>
      <c r="AD44" s="76"/>
      <c r="AE44" s="76">
        <v>0</v>
      </c>
      <c r="AF44" s="76"/>
      <c r="AG44" s="76"/>
      <c r="AH44" s="76"/>
      <c r="AI44" s="76"/>
      <c r="AJ44" s="76"/>
      <c r="AK44" s="75"/>
      <c r="AL44" s="77"/>
      <c r="AM44" s="76"/>
      <c r="AN44" s="81"/>
      <c r="AO44" s="81">
        <v>9.8860220243818091</v>
      </c>
      <c r="AP44" s="79"/>
      <c r="AQ44" s="82">
        <f>C44+H44+L44+AA44+AB44+AN44+AO44+AP44</f>
        <v>41.560876765600874</v>
      </c>
    </row>
    <row r="45" spans="1:45" s="49" customFormat="1" ht="12.75" customHeight="1">
      <c r="A45" s="83" t="s">
        <v>37</v>
      </c>
      <c r="B45" s="1"/>
      <c r="C45" s="306">
        <f t="shared" ref="C45:AP45" si="40">SUM(C46:C55)</f>
        <v>0</v>
      </c>
      <c r="D45" s="307">
        <f t="shared" si="40"/>
        <v>0</v>
      </c>
      <c r="E45" s="307">
        <f t="shared" si="40"/>
        <v>0</v>
      </c>
      <c r="F45" s="308">
        <f t="shared" si="40"/>
        <v>0</v>
      </c>
      <c r="G45" s="308">
        <f t="shared" si="40"/>
        <v>0</v>
      </c>
      <c r="H45" s="309">
        <f t="shared" si="40"/>
        <v>0</v>
      </c>
      <c r="I45" s="310">
        <f t="shared" si="40"/>
        <v>0</v>
      </c>
      <c r="J45" s="307">
        <f t="shared" si="40"/>
        <v>0</v>
      </c>
      <c r="K45" s="307">
        <f t="shared" si="40"/>
        <v>0</v>
      </c>
      <c r="L45" s="309">
        <f t="shared" si="40"/>
        <v>4825.0528099751691</v>
      </c>
      <c r="M45" s="307">
        <f t="shared" si="40"/>
        <v>0</v>
      </c>
      <c r="N45" s="307">
        <f t="shared" ref="N45" si="41">SUM(N46:N55)</f>
        <v>0</v>
      </c>
      <c r="O45" s="307">
        <f t="shared" si="40"/>
        <v>0</v>
      </c>
      <c r="P45" s="307">
        <f t="shared" si="40"/>
        <v>1002.8277154756413</v>
      </c>
      <c r="Q45" s="307">
        <f t="shared" si="40"/>
        <v>0</v>
      </c>
      <c r="R45" s="307">
        <f t="shared" si="40"/>
        <v>868.35380084904</v>
      </c>
      <c r="S45" s="307">
        <f t="shared" si="40"/>
        <v>0</v>
      </c>
      <c r="T45" s="307">
        <f t="shared" si="40"/>
        <v>2.5484375456919062</v>
      </c>
      <c r="U45" s="307">
        <f>SUM(U46:U55)</f>
        <v>2951.3228561047958</v>
      </c>
      <c r="V45" s="307">
        <f t="shared" si="40"/>
        <v>0</v>
      </c>
      <c r="W45" s="308">
        <f t="shared" si="40"/>
        <v>0</v>
      </c>
      <c r="X45" s="308">
        <f t="shared" si="40"/>
        <v>0</v>
      </c>
      <c r="Y45" s="308">
        <f t="shared" si="40"/>
        <v>0</v>
      </c>
      <c r="Z45" s="307">
        <f t="shared" si="40"/>
        <v>0</v>
      </c>
      <c r="AA45" s="309">
        <f t="shared" si="40"/>
        <v>21.286015103956061</v>
      </c>
      <c r="AB45" s="311">
        <f t="shared" si="40"/>
        <v>118.481652466128</v>
      </c>
      <c r="AC45" s="312">
        <f t="shared" si="40"/>
        <v>0</v>
      </c>
      <c r="AD45" s="307">
        <f t="shared" si="40"/>
        <v>0</v>
      </c>
      <c r="AE45" s="307">
        <f t="shared" si="40"/>
        <v>0</v>
      </c>
      <c r="AF45" s="307">
        <f t="shared" ref="AF45" si="42">SUM(AF46:AF55)</f>
        <v>0</v>
      </c>
      <c r="AG45" s="307">
        <f t="shared" si="40"/>
        <v>0</v>
      </c>
      <c r="AH45" s="307">
        <f t="shared" si="40"/>
        <v>0</v>
      </c>
      <c r="AI45" s="307">
        <f t="shared" si="40"/>
        <v>85.726035212256008</v>
      </c>
      <c r="AJ45" s="307">
        <f t="shared" ref="AJ45" si="43">SUM(AJ46:AJ55)</f>
        <v>32.755617253871989</v>
      </c>
      <c r="AK45" s="310">
        <f t="shared" si="40"/>
        <v>0</v>
      </c>
      <c r="AL45" s="308">
        <f t="shared" ref="AL45" si="44">SUM(AL46:AL55)</f>
        <v>0</v>
      </c>
      <c r="AM45" s="307">
        <f t="shared" si="40"/>
        <v>0</v>
      </c>
      <c r="AN45" s="309">
        <f t="shared" si="40"/>
        <v>0</v>
      </c>
      <c r="AO45" s="309">
        <f t="shared" si="40"/>
        <v>4.2710792883727651</v>
      </c>
      <c r="AP45" s="311">
        <f t="shared" si="40"/>
        <v>0</v>
      </c>
      <c r="AQ45" s="314">
        <f t="shared" si="24"/>
        <v>4969.0915568336259</v>
      </c>
      <c r="AR45" s="2"/>
      <c r="AS45" s="293"/>
    </row>
    <row r="46" spans="1:45" ht="12.75" customHeight="1">
      <c r="A46" s="167" t="s">
        <v>70</v>
      </c>
      <c r="B46" s="61"/>
      <c r="C46" s="62">
        <f t="shared" ref="C46:C64" si="45">SUM(D46:G46)</f>
        <v>0</v>
      </c>
      <c r="D46" s="149"/>
      <c r="E46" s="103"/>
      <c r="F46" s="65"/>
      <c r="G46" s="65"/>
      <c r="H46" s="66">
        <f t="shared" ref="H46:H64" si="46">SUM(I46:K46)</f>
        <v>0</v>
      </c>
      <c r="I46" s="63"/>
      <c r="J46" s="64"/>
      <c r="K46" s="64"/>
      <c r="L46" s="66">
        <f t="shared" ref="L46:L64" si="47">SUM(M46:Z46)</f>
        <v>713.83870896831479</v>
      </c>
      <c r="M46" s="64"/>
      <c r="N46" s="64"/>
      <c r="O46" s="64"/>
      <c r="P46" s="64"/>
      <c r="Q46" s="64"/>
      <c r="R46" s="64"/>
      <c r="S46" s="64"/>
      <c r="T46" s="64"/>
      <c r="U46" s="64">
        <v>713.83870896831479</v>
      </c>
      <c r="V46" s="64"/>
      <c r="W46" s="65"/>
      <c r="X46" s="65"/>
      <c r="Y46" s="65"/>
      <c r="Z46" s="64"/>
      <c r="AA46" s="70">
        <v>1.2876951999999999E-2</v>
      </c>
      <c r="AB46" s="67">
        <f t="shared" ref="AB46:AB64" si="48">SUM(AC46:AM46)</f>
        <v>21.63169103168514</v>
      </c>
      <c r="AC46" s="68"/>
      <c r="AD46" s="64"/>
      <c r="AE46" s="64"/>
      <c r="AF46" s="64"/>
      <c r="AG46" s="64"/>
      <c r="AH46" s="64"/>
      <c r="AI46" s="64">
        <v>21.63169103168514</v>
      </c>
      <c r="AJ46" s="64">
        <v>0</v>
      </c>
      <c r="AK46" s="63"/>
      <c r="AL46" s="65"/>
      <c r="AM46" s="64"/>
      <c r="AN46" s="66"/>
      <c r="AO46" s="70"/>
      <c r="AP46" s="67"/>
      <c r="AQ46" s="92">
        <f t="shared" si="24"/>
        <v>735.48327695199998</v>
      </c>
    </row>
    <row r="47" spans="1:45" ht="12.75" customHeight="1">
      <c r="A47" s="165" t="s">
        <v>149</v>
      </c>
      <c r="B47" s="289"/>
      <c r="C47" s="19">
        <f t="shared" si="45"/>
        <v>0</v>
      </c>
      <c r="D47" s="290"/>
      <c r="E47" s="291"/>
      <c r="F47" s="128"/>
      <c r="G47" s="128"/>
      <c r="H47" s="23">
        <f t="shared" si="46"/>
        <v>0</v>
      </c>
      <c r="I47" s="126"/>
      <c r="J47" s="127"/>
      <c r="K47" s="127"/>
      <c r="L47" s="129">
        <f t="shared" si="47"/>
        <v>348.58878447534926</v>
      </c>
      <c r="M47" s="127"/>
      <c r="N47" s="127"/>
      <c r="O47" s="127"/>
      <c r="P47" s="127">
        <v>0</v>
      </c>
      <c r="Q47" s="127"/>
      <c r="R47" s="127"/>
      <c r="S47" s="127"/>
      <c r="T47" s="127"/>
      <c r="U47" s="127">
        <v>348.58878447534926</v>
      </c>
      <c r="V47" s="127"/>
      <c r="W47" s="128"/>
      <c r="X47" s="128"/>
      <c r="Y47" s="128"/>
      <c r="Z47" s="127"/>
      <c r="AA47" s="297"/>
      <c r="AB47" s="131">
        <f t="shared" si="48"/>
        <v>10.563401491325036</v>
      </c>
      <c r="AC47" s="132"/>
      <c r="AD47" s="127"/>
      <c r="AE47" s="127"/>
      <c r="AF47" s="127"/>
      <c r="AG47" s="127"/>
      <c r="AH47" s="127"/>
      <c r="AI47" s="127">
        <v>10.563401491325036</v>
      </c>
      <c r="AJ47" s="127">
        <v>0</v>
      </c>
      <c r="AK47" s="126"/>
      <c r="AL47" s="128"/>
      <c r="AM47" s="127"/>
      <c r="AN47" s="129"/>
      <c r="AO47" s="130">
        <v>1.0018510382182258E-2</v>
      </c>
      <c r="AP47" s="131"/>
      <c r="AQ47" s="71">
        <f t="shared" si="24"/>
        <v>359.16220447705643</v>
      </c>
    </row>
    <row r="48" spans="1:45" ht="12.75" customHeight="1">
      <c r="A48" s="166" t="s">
        <v>71</v>
      </c>
      <c r="B48" s="18"/>
      <c r="C48" s="19">
        <f t="shared" si="45"/>
        <v>0</v>
      </c>
      <c r="D48" s="20"/>
      <c r="E48" s="21"/>
      <c r="F48" s="22"/>
      <c r="G48" s="22"/>
      <c r="H48" s="23">
        <f t="shared" si="46"/>
        <v>0</v>
      </c>
      <c r="I48" s="24"/>
      <c r="J48" s="25"/>
      <c r="K48" s="25"/>
      <c r="L48" s="23">
        <f t="shared" si="47"/>
        <v>2068.5678373998976</v>
      </c>
      <c r="M48" s="25"/>
      <c r="N48" s="25"/>
      <c r="O48" s="25"/>
      <c r="P48" s="25">
        <v>851.68519498897558</v>
      </c>
      <c r="Q48" s="25"/>
      <c r="R48" s="25"/>
      <c r="S48" s="25"/>
      <c r="T48" s="25">
        <v>2.5484375456919062</v>
      </c>
      <c r="U48" s="25">
        <v>1214.3342048652303</v>
      </c>
      <c r="V48" s="25"/>
      <c r="W48" s="22"/>
      <c r="X48" s="22"/>
      <c r="Y48" s="22"/>
      <c r="Z48" s="25"/>
      <c r="AA48" s="28"/>
      <c r="AB48" s="26">
        <f t="shared" si="48"/>
        <v>64.63983741957469</v>
      </c>
      <c r="AC48" s="27"/>
      <c r="AD48" s="25"/>
      <c r="AE48" s="25"/>
      <c r="AF48" s="25"/>
      <c r="AG48" s="25"/>
      <c r="AH48" s="25"/>
      <c r="AI48" s="25">
        <v>36.798371955502446</v>
      </c>
      <c r="AJ48" s="25">
        <v>27.84146546407224</v>
      </c>
      <c r="AK48" s="24"/>
      <c r="AL48" s="22"/>
      <c r="AM48" s="25"/>
      <c r="AN48" s="23"/>
      <c r="AO48" s="28">
        <v>0.42463148519241306</v>
      </c>
      <c r="AP48" s="26"/>
      <c r="AQ48" s="29">
        <f t="shared" si="24"/>
        <v>2133.6323063046648</v>
      </c>
    </row>
    <row r="49" spans="1:45" ht="12.75" customHeight="1">
      <c r="A49" s="166" t="s">
        <v>72</v>
      </c>
      <c r="B49" s="18"/>
      <c r="C49" s="19">
        <f t="shared" si="45"/>
        <v>0</v>
      </c>
      <c r="D49" s="20"/>
      <c r="E49" s="21"/>
      <c r="F49" s="22"/>
      <c r="G49" s="22"/>
      <c r="H49" s="23">
        <f t="shared" si="46"/>
        <v>0</v>
      </c>
      <c r="I49" s="24"/>
      <c r="J49" s="25"/>
      <c r="K49" s="25"/>
      <c r="L49" s="23">
        <f t="shared" si="47"/>
        <v>128.89000222910084</v>
      </c>
      <c r="M49" s="25"/>
      <c r="N49" s="25"/>
      <c r="O49" s="25"/>
      <c r="P49" s="25">
        <v>14.348708866431828</v>
      </c>
      <c r="Q49" s="25"/>
      <c r="R49" s="25"/>
      <c r="S49" s="25"/>
      <c r="T49" s="25"/>
      <c r="U49" s="25">
        <v>114.54129336266902</v>
      </c>
      <c r="V49" s="25"/>
      <c r="W49" s="22"/>
      <c r="X49" s="22"/>
      <c r="Y49" s="22"/>
      <c r="Z49" s="25"/>
      <c r="AA49" s="28"/>
      <c r="AB49" s="26">
        <f t="shared" si="48"/>
        <v>3.9400399937847257</v>
      </c>
      <c r="AC49" s="27"/>
      <c r="AD49" s="25"/>
      <c r="AE49" s="25"/>
      <c r="AF49" s="25"/>
      <c r="AG49" s="25"/>
      <c r="AH49" s="25"/>
      <c r="AI49" s="25">
        <v>3.4709827826118111</v>
      </c>
      <c r="AJ49" s="25">
        <v>0.4690572111729146</v>
      </c>
      <c r="AK49" s="24"/>
      <c r="AL49" s="22"/>
      <c r="AM49" s="25"/>
      <c r="AN49" s="23"/>
      <c r="AO49" s="28">
        <v>1.9364241181698077E-3</v>
      </c>
      <c r="AP49" s="26"/>
      <c r="AQ49" s="29">
        <f t="shared" si="24"/>
        <v>132.83197864700372</v>
      </c>
    </row>
    <row r="50" spans="1:45" ht="12.75" customHeight="1">
      <c r="A50" s="166" t="s">
        <v>38</v>
      </c>
      <c r="B50" s="18"/>
      <c r="C50" s="19">
        <f t="shared" si="45"/>
        <v>0</v>
      </c>
      <c r="D50" s="20"/>
      <c r="E50" s="21"/>
      <c r="F50" s="22"/>
      <c r="G50" s="22"/>
      <c r="H50" s="23">
        <f t="shared" si="46"/>
        <v>0</v>
      </c>
      <c r="I50" s="24"/>
      <c r="J50" s="25"/>
      <c r="K50" s="25"/>
      <c r="L50" s="23">
        <f t="shared" si="47"/>
        <v>36.470774645477604</v>
      </c>
      <c r="M50" s="25"/>
      <c r="N50" s="25"/>
      <c r="O50" s="25"/>
      <c r="P50" s="25"/>
      <c r="Q50" s="25"/>
      <c r="R50" s="135"/>
      <c r="S50" s="25"/>
      <c r="T50" s="25"/>
      <c r="U50" s="25">
        <v>36.470774645477604</v>
      </c>
      <c r="V50" s="25"/>
      <c r="W50" s="22"/>
      <c r="X50" s="22"/>
      <c r="Y50" s="22"/>
      <c r="Z50" s="25"/>
      <c r="AA50" s="28"/>
      <c r="AB50" s="26">
        <f t="shared" si="48"/>
        <v>0</v>
      </c>
      <c r="AC50" s="27"/>
      <c r="AD50" s="25"/>
      <c r="AE50" s="25"/>
      <c r="AF50" s="25"/>
      <c r="AG50" s="25"/>
      <c r="AH50" s="25"/>
      <c r="AI50" s="25">
        <v>0</v>
      </c>
      <c r="AJ50" s="25"/>
      <c r="AK50" s="24"/>
      <c r="AL50" s="22"/>
      <c r="AM50" s="25"/>
      <c r="AN50" s="23"/>
      <c r="AO50" s="28">
        <v>3.8344928686799999</v>
      </c>
      <c r="AP50" s="26"/>
      <c r="AQ50" s="29">
        <f t="shared" si="24"/>
        <v>40.305267514157606</v>
      </c>
    </row>
    <row r="51" spans="1:45" ht="12.75" customHeight="1">
      <c r="A51" s="166" t="s">
        <v>39</v>
      </c>
      <c r="B51" s="18"/>
      <c r="C51" s="19">
        <f t="shared" si="45"/>
        <v>0</v>
      </c>
      <c r="D51" s="20"/>
      <c r="E51" s="21"/>
      <c r="F51" s="22"/>
      <c r="G51" s="22"/>
      <c r="H51" s="23">
        <f t="shared" si="46"/>
        <v>0</v>
      </c>
      <c r="I51" s="24"/>
      <c r="J51" s="25"/>
      <c r="K51" s="25"/>
      <c r="L51" s="23">
        <f t="shared" si="47"/>
        <v>5.6031751248888888</v>
      </c>
      <c r="M51" s="25"/>
      <c r="N51" s="25"/>
      <c r="O51" s="25"/>
      <c r="P51" s="25">
        <v>0.81601088888888884</v>
      </c>
      <c r="Q51" s="25"/>
      <c r="R51" s="25">
        <v>4.7871642359999997</v>
      </c>
      <c r="S51" s="25"/>
      <c r="T51" s="25"/>
      <c r="U51" s="25"/>
      <c r="V51" s="25"/>
      <c r="W51" s="22"/>
      <c r="X51" s="22"/>
      <c r="Y51" s="22"/>
      <c r="Z51" s="25"/>
      <c r="AA51" s="28"/>
      <c r="AB51" s="26">
        <f t="shared" si="48"/>
        <v>0</v>
      </c>
      <c r="AC51" s="27"/>
      <c r="AD51" s="25"/>
      <c r="AE51" s="25"/>
      <c r="AF51" s="25"/>
      <c r="AG51" s="25"/>
      <c r="AH51" s="25"/>
      <c r="AI51" s="25"/>
      <c r="AJ51" s="25"/>
      <c r="AK51" s="24"/>
      <c r="AL51" s="22"/>
      <c r="AM51" s="25"/>
      <c r="AN51" s="23"/>
      <c r="AO51" s="28"/>
      <c r="AP51" s="26"/>
      <c r="AQ51" s="29">
        <f t="shared" si="24"/>
        <v>5.6031751248888888</v>
      </c>
    </row>
    <row r="52" spans="1:45" ht="12.75" customHeight="1">
      <c r="A52" s="166" t="s">
        <v>75</v>
      </c>
      <c r="B52" s="133"/>
      <c r="C52" s="134">
        <f t="shared" si="45"/>
        <v>0</v>
      </c>
      <c r="D52" s="135"/>
      <c r="E52" s="135"/>
      <c r="F52" s="136"/>
      <c r="G52" s="136"/>
      <c r="H52" s="137">
        <f t="shared" si="46"/>
        <v>0</v>
      </c>
      <c r="I52" s="138"/>
      <c r="J52" s="135"/>
      <c r="K52" s="135"/>
      <c r="L52" s="137">
        <f t="shared" si="47"/>
        <v>863.56663661304003</v>
      </c>
      <c r="M52" s="135"/>
      <c r="N52" s="135"/>
      <c r="O52" s="135"/>
      <c r="P52" s="127"/>
      <c r="Q52" s="135"/>
      <c r="R52" s="135">
        <v>863.56663661304003</v>
      </c>
      <c r="S52" s="135"/>
      <c r="T52" s="135"/>
      <c r="U52" s="135"/>
      <c r="V52" s="135"/>
      <c r="W52" s="136"/>
      <c r="X52" s="136"/>
      <c r="Y52" s="136"/>
      <c r="Z52" s="135"/>
      <c r="AA52" s="130"/>
      <c r="AB52" s="139">
        <f t="shared" si="48"/>
        <v>0</v>
      </c>
      <c r="AC52" s="140"/>
      <c r="AD52" s="135"/>
      <c r="AE52" s="135"/>
      <c r="AF52" s="135"/>
      <c r="AG52" s="135"/>
      <c r="AH52" s="135"/>
      <c r="AI52" s="135"/>
      <c r="AJ52" s="135"/>
      <c r="AK52" s="126"/>
      <c r="AL52" s="128"/>
      <c r="AM52" s="135"/>
      <c r="AN52" s="130"/>
      <c r="AO52" s="130"/>
      <c r="AP52" s="139"/>
      <c r="AQ52" s="141">
        <f t="shared" si="24"/>
        <v>863.56663661304003</v>
      </c>
    </row>
    <row r="53" spans="1:45" ht="12.75" customHeight="1">
      <c r="A53" s="166" t="s">
        <v>73</v>
      </c>
      <c r="B53" s="133"/>
      <c r="C53" s="134">
        <f t="shared" si="45"/>
        <v>0</v>
      </c>
      <c r="D53" s="138"/>
      <c r="E53" s="135"/>
      <c r="F53" s="136"/>
      <c r="G53" s="136"/>
      <c r="H53" s="137">
        <f t="shared" si="46"/>
        <v>0</v>
      </c>
      <c r="I53" s="138"/>
      <c r="J53" s="135"/>
      <c r="K53" s="135"/>
      <c r="L53" s="137">
        <f t="shared" si="47"/>
        <v>372.82775228698023</v>
      </c>
      <c r="M53" s="135"/>
      <c r="N53" s="135"/>
      <c r="O53" s="135"/>
      <c r="P53" s="135">
        <v>9.5554121127406351</v>
      </c>
      <c r="Q53" s="135"/>
      <c r="R53" s="135"/>
      <c r="S53" s="135"/>
      <c r="T53" s="135"/>
      <c r="U53" s="135">
        <v>363.27234017423962</v>
      </c>
      <c r="V53" s="135"/>
      <c r="W53" s="136"/>
      <c r="X53" s="136"/>
      <c r="Y53" s="136"/>
      <c r="Z53" s="135"/>
      <c r="AA53" s="130"/>
      <c r="AB53" s="139">
        <f t="shared" si="48"/>
        <v>11.320727182883736</v>
      </c>
      <c r="AC53" s="140"/>
      <c r="AD53" s="135"/>
      <c r="AE53" s="135"/>
      <c r="AF53" s="135"/>
      <c r="AG53" s="135"/>
      <c r="AH53" s="135"/>
      <c r="AI53" s="25">
        <v>11.008362147190836</v>
      </c>
      <c r="AJ53" s="25">
        <v>0.31236503569290008</v>
      </c>
      <c r="AK53" s="135"/>
      <c r="AL53" s="135"/>
      <c r="AM53" s="135"/>
      <c r="AN53" s="130"/>
      <c r="AO53" s="28"/>
      <c r="AP53" s="139"/>
      <c r="AQ53" s="141">
        <f t="shared" si="24"/>
        <v>384.14847946986396</v>
      </c>
    </row>
    <row r="54" spans="1:45" ht="12.75" customHeight="1">
      <c r="A54" s="17" t="s">
        <v>133</v>
      </c>
      <c r="B54" s="18"/>
      <c r="C54" s="134">
        <f t="shared" si="45"/>
        <v>0</v>
      </c>
      <c r="D54" s="138"/>
      <c r="E54" s="135"/>
      <c r="F54" s="136"/>
      <c r="G54" s="136"/>
      <c r="H54" s="137">
        <f t="shared" si="46"/>
        <v>0</v>
      </c>
      <c r="I54" s="138"/>
      <c r="J54" s="135"/>
      <c r="K54" s="135"/>
      <c r="L54" s="137">
        <f t="shared" si="47"/>
        <v>85.921037129309724</v>
      </c>
      <c r="M54" s="135"/>
      <c r="N54" s="135"/>
      <c r="O54" s="135"/>
      <c r="P54" s="135"/>
      <c r="Q54" s="135"/>
      <c r="R54" s="135"/>
      <c r="S54" s="135"/>
      <c r="T54" s="135"/>
      <c r="U54" s="135">
        <v>85.921037129309724</v>
      </c>
      <c r="V54" s="135"/>
      <c r="W54" s="136"/>
      <c r="X54" s="136"/>
      <c r="Y54" s="136"/>
      <c r="Z54" s="135"/>
      <c r="AA54" s="194"/>
      <c r="AB54" s="139">
        <f t="shared" si="48"/>
        <v>0</v>
      </c>
      <c r="AC54" s="140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94"/>
      <c r="AO54" s="130"/>
      <c r="AP54" s="139"/>
      <c r="AQ54" s="141">
        <f t="shared" si="24"/>
        <v>85.921037129309724</v>
      </c>
    </row>
    <row r="55" spans="1:45" ht="12.75" customHeight="1">
      <c r="A55" s="72" t="s">
        <v>237</v>
      </c>
      <c r="B55" s="73"/>
      <c r="C55" s="74">
        <f t="shared" si="45"/>
        <v>0</v>
      </c>
      <c r="D55" s="150"/>
      <c r="E55" s="151"/>
      <c r="F55" s="77"/>
      <c r="G55" s="77"/>
      <c r="H55" s="78">
        <f t="shared" si="46"/>
        <v>0</v>
      </c>
      <c r="I55" s="75"/>
      <c r="J55" s="76"/>
      <c r="K55" s="76"/>
      <c r="L55" s="78">
        <f t="shared" si="47"/>
        <v>200.7781011028099</v>
      </c>
      <c r="M55" s="76"/>
      <c r="N55" s="76"/>
      <c r="O55" s="76"/>
      <c r="P55" s="76">
        <v>126.42238861860439</v>
      </c>
      <c r="Q55" s="76"/>
      <c r="R55" s="76"/>
      <c r="S55" s="76">
        <v>0</v>
      </c>
      <c r="T55" s="76"/>
      <c r="U55" s="76">
        <v>74.355712484205498</v>
      </c>
      <c r="V55" s="76"/>
      <c r="W55" s="77"/>
      <c r="X55" s="77"/>
      <c r="Y55" s="77"/>
      <c r="Z55" s="76"/>
      <c r="AA55" s="296">
        <v>21.273138151956061</v>
      </c>
      <c r="AB55" s="79">
        <f t="shared" si="48"/>
        <v>6.3859553468746748</v>
      </c>
      <c r="AC55" s="80"/>
      <c r="AD55" s="76"/>
      <c r="AE55" s="76"/>
      <c r="AF55" s="76"/>
      <c r="AG55" s="76"/>
      <c r="AH55" s="76"/>
      <c r="AI55" s="76">
        <v>2.253225803940734</v>
      </c>
      <c r="AJ55" s="76">
        <v>4.1327295429339408</v>
      </c>
      <c r="AK55" s="75"/>
      <c r="AL55" s="77"/>
      <c r="AM55" s="76"/>
      <c r="AN55" s="78"/>
      <c r="AO55" s="81"/>
      <c r="AP55" s="79"/>
      <c r="AQ55" s="82">
        <f t="shared" si="24"/>
        <v>228.43719460164064</v>
      </c>
    </row>
    <row r="56" spans="1:45" s="49" customFormat="1" ht="12.75" customHeight="1">
      <c r="A56" s="168" t="s">
        <v>40</v>
      </c>
      <c r="B56" s="152"/>
      <c r="C56" s="142">
        <f t="shared" si="45"/>
        <v>257.07243855223828</v>
      </c>
      <c r="D56" s="146">
        <v>151.8291130585408</v>
      </c>
      <c r="E56" s="169">
        <v>88.831983987859118</v>
      </c>
      <c r="F56" s="144"/>
      <c r="G56" s="144">
        <v>16.41134150583839</v>
      </c>
      <c r="H56" s="145">
        <f t="shared" si="46"/>
        <v>196.88611832999999</v>
      </c>
      <c r="I56" s="146"/>
      <c r="J56" s="143">
        <v>127.70399999999999</v>
      </c>
      <c r="K56" s="143">
        <v>69.182118329999994</v>
      </c>
      <c r="L56" s="145">
        <f t="shared" si="47"/>
        <v>1197.4475683229621</v>
      </c>
      <c r="M56" s="143"/>
      <c r="N56" s="143"/>
      <c r="O56" s="143"/>
      <c r="P56" s="143">
        <v>0</v>
      </c>
      <c r="Q56" s="143">
        <v>845.21267720348965</v>
      </c>
      <c r="R56" s="143"/>
      <c r="S56" s="143">
        <v>0</v>
      </c>
      <c r="T56" s="143">
        <v>48.275393258772851</v>
      </c>
      <c r="U56" s="143">
        <v>294.30994976883449</v>
      </c>
      <c r="V56" s="143">
        <v>9.6495480918651246</v>
      </c>
      <c r="W56" s="144"/>
      <c r="X56" s="144"/>
      <c r="Y56" s="144"/>
      <c r="Z56" s="143"/>
      <c r="AA56" s="145">
        <v>562.98977892358505</v>
      </c>
      <c r="AB56" s="147">
        <f t="shared" si="48"/>
        <v>66.340282924242132</v>
      </c>
      <c r="AC56" s="177"/>
      <c r="AD56" s="143"/>
      <c r="AE56" s="143">
        <v>34.411611991471581</v>
      </c>
      <c r="AF56" s="143"/>
      <c r="AG56" s="143"/>
      <c r="AH56" s="143"/>
      <c r="AI56" s="143"/>
      <c r="AJ56" s="143"/>
      <c r="AK56" s="146"/>
      <c r="AL56" s="144">
        <v>11.923835344432943</v>
      </c>
      <c r="AM56" s="143">
        <v>20.004835588337606</v>
      </c>
      <c r="AN56" s="145"/>
      <c r="AO56" s="145">
        <v>677.05604049219596</v>
      </c>
      <c r="AP56" s="147"/>
      <c r="AQ56" s="91">
        <f t="shared" si="24"/>
        <v>2957.7922275452238</v>
      </c>
      <c r="AR56" s="2"/>
      <c r="AS56" s="293"/>
    </row>
    <row r="57" spans="1:45" s="49" customFormat="1" ht="12.75" customHeight="1">
      <c r="A57" s="168" t="s">
        <v>192</v>
      </c>
      <c r="B57" s="152"/>
      <c r="C57" s="142">
        <f>C58+C65</f>
        <v>0.60790857142857146</v>
      </c>
      <c r="D57" s="143">
        <f t="shared" ref="D57:AP57" si="49">D58+D65</f>
        <v>0.60790857142857146</v>
      </c>
      <c r="E57" s="143">
        <f t="shared" si="49"/>
        <v>0</v>
      </c>
      <c r="F57" s="144">
        <f t="shared" si="49"/>
        <v>0</v>
      </c>
      <c r="G57" s="144">
        <f t="shared" si="49"/>
        <v>0</v>
      </c>
      <c r="H57" s="145">
        <f t="shared" si="49"/>
        <v>0</v>
      </c>
      <c r="I57" s="146">
        <f t="shared" si="49"/>
        <v>0</v>
      </c>
      <c r="J57" s="146">
        <f t="shared" si="49"/>
        <v>0</v>
      </c>
      <c r="K57" s="146">
        <f t="shared" si="49"/>
        <v>0</v>
      </c>
      <c r="L57" s="145">
        <f t="shared" si="49"/>
        <v>217.9105089009376</v>
      </c>
      <c r="M57" s="143">
        <f t="shared" si="49"/>
        <v>0</v>
      </c>
      <c r="N57" s="143">
        <f t="shared" ref="N57" si="50">N58+N65</f>
        <v>0</v>
      </c>
      <c r="O57" s="143">
        <f t="shared" si="49"/>
        <v>0</v>
      </c>
      <c r="P57" s="143">
        <f t="shared" si="49"/>
        <v>0</v>
      </c>
      <c r="Q57" s="143">
        <f t="shared" si="49"/>
        <v>54.635999999999996</v>
      </c>
      <c r="R57" s="143">
        <f t="shared" si="49"/>
        <v>0</v>
      </c>
      <c r="S57" s="143">
        <f t="shared" si="49"/>
        <v>1.4066067230543422</v>
      </c>
      <c r="T57" s="143">
        <f t="shared" si="49"/>
        <v>58.267902177883279</v>
      </c>
      <c r="U57" s="143">
        <f t="shared" si="49"/>
        <v>103.6</v>
      </c>
      <c r="V57" s="143">
        <f t="shared" si="49"/>
        <v>0</v>
      </c>
      <c r="W57" s="144">
        <f t="shared" si="49"/>
        <v>0</v>
      </c>
      <c r="X57" s="144">
        <f t="shared" si="49"/>
        <v>0</v>
      </c>
      <c r="Y57" s="144">
        <f t="shared" si="49"/>
        <v>0</v>
      </c>
      <c r="Z57" s="146">
        <f t="shared" si="49"/>
        <v>0</v>
      </c>
      <c r="AA57" s="145">
        <f t="shared" si="49"/>
        <v>337.78828867256186</v>
      </c>
      <c r="AB57" s="147">
        <f t="shared" si="49"/>
        <v>42.424873034251512</v>
      </c>
      <c r="AC57" s="177">
        <f t="shared" si="49"/>
        <v>0</v>
      </c>
      <c r="AD57" s="143">
        <f t="shared" si="49"/>
        <v>0</v>
      </c>
      <c r="AE57" s="143">
        <f t="shared" si="49"/>
        <v>24.728753371679996</v>
      </c>
      <c r="AF57" s="143">
        <f t="shared" ref="AF57" si="51">AF58+AF65</f>
        <v>0</v>
      </c>
      <c r="AG57" s="143">
        <f t="shared" si="49"/>
        <v>0</v>
      </c>
      <c r="AH57" s="143">
        <f t="shared" si="49"/>
        <v>5.2329133137081998</v>
      </c>
      <c r="AI57" s="143">
        <f t="shared" si="49"/>
        <v>0</v>
      </c>
      <c r="AJ57" s="143">
        <f t="shared" ref="AJ57" si="52">AJ58+AJ65</f>
        <v>0</v>
      </c>
      <c r="AK57" s="143">
        <f t="shared" si="49"/>
        <v>0</v>
      </c>
      <c r="AL57" s="143">
        <f t="shared" ref="AL57" si="53">AL58+AL65</f>
        <v>0.16614308073470971</v>
      </c>
      <c r="AM57" s="146">
        <f t="shared" si="49"/>
        <v>12.297063268128605</v>
      </c>
      <c r="AN57" s="145">
        <f t="shared" si="49"/>
        <v>0</v>
      </c>
      <c r="AO57" s="145">
        <f t="shared" si="49"/>
        <v>960.05160566030929</v>
      </c>
      <c r="AP57" s="147">
        <f t="shared" si="49"/>
        <v>0</v>
      </c>
      <c r="AQ57" s="148">
        <f t="shared" si="24"/>
        <v>1558.783184839489</v>
      </c>
      <c r="AR57" s="2"/>
      <c r="AS57" s="293"/>
    </row>
    <row r="58" spans="1:45" s="49" customFormat="1" ht="12.75" customHeight="1">
      <c r="A58" s="168" t="s">
        <v>193</v>
      </c>
      <c r="B58" s="152"/>
      <c r="C58" s="142">
        <f t="shared" si="45"/>
        <v>0.60690872180451128</v>
      </c>
      <c r="D58" s="177">
        <v>0.60690872180451128</v>
      </c>
      <c r="E58" s="147">
        <v>0</v>
      </c>
      <c r="F58" s="147">
        <f>SUM(F59:F64)</f>
        <v>0</v>
      </c>
      <c r="G58" s="345">
        <v>0</v>
      </c>
      <c r="H58" s="145">
        <f t="shared" si="46"/>
        <v>0</v>
      </c>
      <c r="I58" s="146">
        <f>SUM(I59:I64)</f>
        <v>0</v>
      </c>
      <c r="J58" s="146">
        <f>SUM(J59:J64)</f>
        <v>0</v>
      </c>
      <c r="K58" s="146">
        <f>SUM(K59:K64)</f>
        <v>0</v>
      </c>
      <c r="L58" s="145">
        <f t="shared" si="47"/>
        <v>108.95005552437223</v>
      </c>
      <c r="M58" s="143">
        <f t="shared" ref="M58:AN58" si="54">SUM(M59:M64)</f>
        <v>0</v>
      </c>
      <c r="N58" s="144">
        <f t="shared" ref="N58" si="55">SUM(N59:N64)</f>
        <v>0</v>
      </c>
      <c r="O58" s="144">
        <f t="shared" si="54"/>
        <v>0</v>
      </c>
      <c r="P58" s="147">
        <f t="shared" si="54"/>
        <v>0</v>
      </c>
      <c r="Q58" s="147">
        <v>16.466999999999999</v>
      </c>
      <c r="R58" s="147">
        <f t="shared" si="54"/>
        <v>0</v>
      </c>
      <c r="S58" s="147">
        <v>0</v>
      </c>
      <c r="T58" s="147">
        <v>41.27705552437223</v>
      </c>
      <c r="U58" s="147">
        <v>51.20600000000001</v>
      </c>
      <c r="V58" s="147">
        <f t="shared" si="54"/>
        <v>0</v>
      </c>
      <c r="W58" s="147">
        <f t="shared" si="54"/>
        <v>0</v>
      </c>
      <c r="X58" s="147">
        <f t="shared" si="54"/>
        <v>0</v>
      </c>
      <c r="Y58" s="144">
        <f t="shared" si="54"/>
        <v>0</v>
      </c>
      <c r="Z58" s="146">
        <f t="shared" si="54"/>
        <v>0</v>
      </c>
      <c r="AA58" s="145">
        <v>209.14881356871388</v>
      </c>
      <c r="AB58" s="147">
        <f t="shared" si="48"/>
        <v>24.007896530309139</v>
      </c>
      <c r="AC58" s="177">
        <f t="shared" si="54"/>
        <v>0</v>
      </c>
      <c r="AD58" s="143">
        <f t="shared" si="54"/>
        <v>0</v>
      </c>
      <c r="AE58" s="143">
        <f>SUM(AE59:AE64)</f>
        <v>10.704882737033694</v>
      </c>
      <c r="AF58" s="143"/>
      <c r="AG58" s="143">
        <f t="shared" si="54"/>
        <v>0</v>
      </c>
      <c r="AH58" s="143">
        <f t="shared" si="54"/>
        <v>0.8398074444121314</v>
      </c>
      <c r="AI58" s="143">
        <f t="shared" si="54"/>
        <v>0</v>
      </c>
      <c r="AJ58" s="143">
        <f t="shared" ref="AJ58" si="56">SUM(AJ59:AJ64)</f>
        <v>0</v>
      </c>
      <c r="AK58" s="143"/>
      <c r="AL58" s="143">
        <v>0.16614308073470971</v>
      </c>
      <c r="AM58" s="144">
        <v>12.297063268128605</v>
      </c>
      <c r="AN58" s="145">
        <f t="shared" si="54"/>
        <v>0</v>
      </c>
      <c r="AO58" s="145">
        <v>718.7602265156155</v>
      </c>
      <c r="AP58" s="147">
        <f t="shared" ref="AP58" si="57">SUM(AP59:AP64)</f>
        <v>0</v>
      </c>
      <c r="AQ58" s="148">
        <f t="shared" si="24"/>
        <v>1061.4739008608153</v>
      </c>
      <c r="AR58" s="2"/>
      <c r="AS58" s="293"/>
    </row>
    <row r="59" spans="1:45" s="49" customFormat="1" ht="12.75" customHeight="1">
      <c r="A59" s="398" t="s">
        <v>173</v>
      </c>
      <c r="B59" s="399" t="s">
        <v>174</v>
      </c>
      <c r="C59" s="62">
        <f t="shared" si="45"/>
        <v>2.4996240601503759E-2</v>
      </c>
      <c r="D59" s="416">
        <v>2.4996240601503759E-2</v>
      </c>
      <c r="E59" s="67"/>
      <c r="F59" s="67"/>
      <c r="G59" s="170"/>
      <c r="H59" s="66">
        <f t="shared" si="46"/>
        <v>0</v>
      </c>
      <c r="I59" s="149"/>
      <c r="J59" s="149"/>
      <c r="K59" s="149"/>
      <c r="L59" s="66">
        <f t="shared" si="47"/>
        <v>27.441574005670034</v>
      </c>
      <c r="M59" s="103"/>
      <c r="N59" s="327"/>
      <c r="O59" s="327"/>
      <c r="P59" s="67"/>
      <c r="Q59" s="381">
        <v>7.1420000000000003</v>
      </c>
      <c r="R59" s="67"/>
      <c r="S59" s="381">
        <v>0</v>
      </c>
      <c r="T59" s="381">
        <v>9.4505740056700329</v>
      </c>
      <c r="U59" s="381">
        <v>10.849</v>
      </c>
      <c r="V59" s="381">
        <v>0</v>
      </c>
      <c r="W59" s="67"/>
      <c r="X59" s="67"/>
      <c r="Y59" s="327"/>
      <c r="Z59" s="149"/>
      <c r="AA59" s="406">
        <v>49.23129116154275</v>
      </c>
      <c r="AB59" s="67">
        <f t="shared" si="48"/>
        <v>3.4422482544398458</v>
      </c>
      <c r="AC59" s="328"/>
      <c r="AD59" s="103"/>
      <c r="AE59" s="342">
        <v>3.4422482544398458</v>
      </c>
      <c r="AF59" s="342"/>
      <c r="AG59" s="342"/>
      <c r="AH59" s="342">
        <v>0</v>
      </c>
      <c r="AI59" s="342"/>
      <c r="AJ59" s="342"/>
      <c r="AK59" s="342"/>
      <c r="AL59" s="342">
        <v>0</v>
      </c>
      <c r="AM59" s="386">
        <v>0</v>
      </c>
      <c r="AN59" s="66"/>
      <c r="AO59" s="406">
        <v>209.48921629221857</v>
      </c>
      <c r="AP59" s="67"/>
      <c r="AQ59" s="334">
        <f t="shared" si="24"/>
        <v>289.62932595447273</v>
      </c>
      <c r="AR59" s="2"/>
      <c r="AS59" s="293"/>
    </row>
    <row r="60" spans="1:45" s="49" customFormat="1" ht="12.75" customHeight="1">
      <c r="A60" s="398" t="s">
        <v>175</v>
      </c>
      <c r="B60" s="399" t="s">
        <v>176</v>
      </c>
      <c r="C60" s="19">
        <f t="shared" si="45"/>
        <v>2.4996240601503759E-2</v>
      </c>
      <c r="D60" s="416">
        <v>2.4996240601503759E-2</v>
      </c>
      <c r="E60" s="26"/>
      <c r="F60" s="26"/>
      <c r="G60" s="346"/>
      <c r="H60" s="23">
        <f t="shared" si="46"/>
        <v>0</v>
      </c>
      <c r="I60" s="20"/>
      <c r="J60" s="20"/>
      <c r="K60" s="20"/>
      <c r="L60" s="23">
        <f t="shared" si="47"/>
        <v>20.594615245042238</v>
      </c>
      <c r="M60" s="21"/>
      <c r="N60" s="169"/>
      <c r="O60" s="169"/>
      <c r="P60" s="26"/>
      <c r="Q60" s="381">
        <v>1.3879999999999999</v>
      </c>
      <c r="R60" s="26"/>
      <c r="S60" s="381">
        <v>0</v>
      </c>
      <c r="T60" s="381">
        <v>1.8806152450422384</v>
      </c>
      <c r="U60" s="381">
        <v>17.326000000000001</v>
      </c>
      <c r="V60" s="381">
        <v>0</v>
      </c>
      <c r="W60" s="26"/>
      <c r="X60" s="26"/>
      <c r="Y60" s="169"/>
      <c r="Z60" s="20"/>
      <c r="AA60" s="406">
        <v>16.712921874158848</v>
      </c>
      <c r="AB60" s="26">
        <f t="shared" si="48"/>
        <v>5.3216205723642843E-2</v>
      </c>
      <c r="AC60" s="329"/>
      <c r="AD60" s="21"/>
      <c r="AE60" s="343">
        <v>5.3216205723642843E-2</v>
      </c>
      <c r="AF60" s="343"/>
      <c r="AG60" s="343"/>
      <c r="AH60" s="343">
        <v>0</v>
      </c>
      <c r="AI60" s="343"/>
      <c r="AJ60" s="343"/>
      <c r="AK60" s="343"/>
      <c r="AL60" s="343">
        <v>0</v>
      </c>
      <c r="AM60" s="387">
        <v>0</v>
      </c>
      <c r="AN60" s="23"/>
      <c r="AO60" s="406">
        <v>57.746180732833693</v>
      </c>
      <c r="AP60" s="26"/>
      <c r="AQ60" s="335">
        <f t="shared" si="24"/>
        <v>95.131930298359919</v>
      </c>
      <c r="AR60" s="2"/>
      <c r="AS60" s="293"/>
    </row>
    <row r="61" spans="1:45" s="49" customFormat="1" ht="12.75" customHeight="1">
      <c r="A61" s="398" t="s">
        <v>177</v>
      </c>
      <c r="B61" s="399" t="s">
        <v>178</v>
      </c>
      <c r="C61" s="19">
        <f t="shared" si="45"/>
        <v>0.46493007518796997</v>
      </c>
      <c r="D61" s="416">
        <v>0.46493007518796997</v>
      </c>
      <c r="E61" s="26"/>
      <c r="F61" s="26"/>
      <c r="G61" s="346"/>
      <c r="H61" s="23">
        <f t="shared" si="46"/>
        <v>0</v>
      </c>
      <c r="I61" s="20"/>
      <c r="J61" s="20"/>
      <c r="K61" s="20"/>
      <c r="L61" s="23">
        <f t="shared" si="47"/>
        <v>31.000714584049355</v>
      </c>
      <c r="M61" s="21"/>
      <c r="N61" s="169"/>
      <c r="O61" s="169"/>
      <c r="P61" s="26"/>
      <c r="Q61" s="381">
        <v>2.923</v>
      </c>
      <c r="R61" s="26"/>
      <c r="S61" s="381">
        <v>0</v>
      </c>
      <c r="T61" s="381">
        <v>22.157714584049355</v>
      </c>
      <c r="U61" s="381">
        <v>5.92</v>
      </c>
      <c r="V61" s="381">
        <v>0</v>
      </c>
      <c r="W61" s="26"/>
      <c r="X61" s="26"/>
      <c r="Y61" s="169"/>
      <c r="Z61" s="20"/>
      <c r="AA61" s="406">
        <v>43.187447119252916</v>
      </c>
      <c r="AB61" s="26">
        <f t="shared" si="48"/>
        <v>4.7922593680606802</v>
      </c>
      <c r="AC61" s="329"/>
      <c r="AD61" s="21"/>
      <c r="AE61" s="343">
        <v>4.7922593680606802</v>
      </c>
      <c r="AF61" s="343"/>
      <c r="AG61" s="343"/>
      <c r="AH61" s="343">
        <v>0</v>
      </c>
      <c r="AI61" s="343"/>
      <c r="AJ61" s="343"/>
      <c r="AK61" s="343"/>
      <c r="AL61" s="343">
        <v>0</v>
      </c>
      <c r="AM61" s="387">
        <v>0</v>
      </c>
      <c r="AN61" s="23"/>
      <c r="AO61" s="406">
        <v>112.98843150962644</v>
      </c>
      <c r="AP61" s="26"/>
      <c r="AQ61" s="335">
        <f t="shared" si="24"/>
        <v>192.43378265617736</v>
      </c>
      <c r="AR61" s="2"/>
      <c r="AS61" s="293"/>
    </row>
    <row r="62" spans="1:45" s="49" customFormat="1" ht="12.75" customHeight="1">
      <c r="A62" s="398" t="s">
        <v>179</v>
      </c>
      <c r="B62" s="399" t="s">
        <v>180</v>
      </c>
      <c r="C62" s="19">
        <f t="shared" si="45"/>
        <v>1.2998045112781954E-2</v>
      </c>
      <c r="D62" s="416">
        <v>1.2998045112781954E-2</v>
      </c>
      <c r="E62" s="26"/>
      <c r="F62" s="26"/>
      <c r="G62" s="346"/>
      <c r="H62" s="23">
        <f t="shared" si="46"/>
        <v>0</v>
      </c>
      <c r="I62" s="20"/>
      <c r="J62" s="20"/>
      <c r="K62" s="20"/>
      <c r="L62" s="23">
        <f t="shared" si="47"/>
        <v>3.400336870487557</v>
      </c>
      <c r="M62" s="21"/>
      <c r="N62" s="169"/>
      <c r="O62" s="169"/>
      <c r="P62" s="26"/>
      <c r="Q62" s="381">
        <v>0.40500000000000003</v>
      </c>
      <c r="R62" s="26"/>
      <c r="S62" s="381">
        <v>0</v>
      </c>
      <c r="T62" s="381">
        <v>1.150336870487557</v>
      </c>
      <c r="U62" s="381">
        <v>1.845</v>
      </c>
      <c r="V62" s="381">
        <v>0</v>
      </c>
      <c r="W62" s="26"/>
      <c r="X62" s="26"/>
      <c r="Y62" s="169"/>
      <c r="Z62" s="20"/>
      <c r="AA62" s="406">
        <v>12.871386876990336</v>
      </c>
      <c r="AB62" s="26">
        <f t="shared" si="48"/>
        <v>0.28288614621515407</v>
      </c>
      <c r="AC62" s="329"/>
      <c r="AD62" s="21"/>
      <c r="AE62" s="343">
        <v>0.28288614621515407</v>
      </c>
      <c r="AF62" s="343"/>
      <c r="AG62" s="343"/>
      <c r="AH62" s="343">
        <v>0</v>
      </c>
      <c r="AI62" s="343"/>
      <c r="AJ62" s="343"/>
      <c r="AK62" s="343"/>
      <c r="AL62" s="343">
        <v>0</v>
      </c>
      <c r="AM62" s="387">
        <v>0</v>
      </c>
      <c r="AN62" s="23"/>
      <c r="AO62" s="406">
        <v>177.01039170874418</v>
      </c>
      <c r="AP62" s="26"/>
      <c r="AQ62" s="335">
        <f t="shared" si="24"/>
        <v>193.57799964755</v>
      </c>
      <c r="AR62" s="2"/>
      <c r="AS62" s="293"/>
    </row>
    <row r="63" spans="1:45" s="49" customFormat="1" ht="12.75" customHeight="1">
      <c r="A63" s="398" t="s">
        <v>181</v>
      </c>
      <c r="B63" s="399" t="s">
        <v>182</v>
      </c>
      <c r="C63" s="19">
        <f t="shared" si="45"/>
        <v>6.8989624060150384E-2</v>
      </c>
      <c r="D63" s="417">
        <v>6.8989624060150384E-2</v>
      </c>
      <c r="E63" s="26"/>
      <c r="F63" s="26"/>
      <c r="G63" s="346"/>
      <c r="H63" s="23">
        <f t="shared" si="46"/>
        <v>0</v>
      </c>
      <c r="I63" s="20"/>
      <c r="J63" s="20"/>
      <c r="K63" s="20"/>
      <c r="L63" s="23">
        <f t="shared" si="47"/>
        <v>1.7303454335070954</v>
      </c>
      <c r="M63" s="21"/>
      <c r="N63" s="169"/>
      <c r="O63" s="169"/>
      <c r="P63" s="26"/>
      <c r="Q63" s="382">
        <v>0.83799999999999997</v>
      </c>
      <c r="R63" s="26"/>
      <c r="S63" s="382">
        <v>0</v>
      </c>
      <c r="T63" s="382">
        <v>0.29834543350709541</v>
      </c>
      <c r="U63" s="382">
        <v>0.59399999999999997</v>
      </c>
      <c r="V63" s="382">
        <v>0</v>
      </c>
      <c r="W63" s="26"/>
      <c r="X63" s="26"/>
      <c r="Y63" s="169"/>
      <c r="Z63" s="20"/>
      <c r="AA63" s="407">
        <v>6.737757375668183</v>
      </c>
      <c r="AB63" s="26">
        <f t="shared" si="48"/>
        <v>2.5207676395409769E-2</v>
      </c>
      <c r="AC63" s="329"/>
      <c r="AD63" s="21"/>
      <c r="AE63" s="343">
        <v>2.5207676395409769E-2</v>
      </c>
      <c r="AF63" s="343"/>
      <c r="AG63" s="343"/>
      <c r="AH63" s="343">
        <v>0</v>
      </c>
      <c r="AI63" s="343"/>
      <c r="AJ63" s="343"/>
      <c r="AK63" s="343"/>
      <c r="AL63" s="343">
        <v>0</v>
      </c>
      <c r="AM63" s="387">
        <v>0</v>
      </c>
      <c r="AN63" s="23"/>
      <c r="AO63" s="407">
        <v>36.470284142335728</v>
      </c>
      <c r="AP63" s="26"/>
      <c r="AQ63" s="335">
        <f t="shared" si="24"/>
        <v>45.032584251966568</v>
      </c>
      <c r="AR63" s="2"/>
      <c r="AS63" s="293"/>
    </row>
    <row r="64" spans="1:45" ht="12.75" customHeight="1">
      <c r="A64" s="400" t="s">
        <v>183</v>
      </c>
      <c r="B64" s="401"/>
      <c r="C64" s="74">
        <f t="shared" si="45"/>
        <v>9.9984962406015031E-3</v>
      </c>
      <c r="D64" s="417">
        <v>9.9984962406015031E-3</v>
      </c>
      <c r="E64" s="79"/>
      <c r="F64" s="79"/>
      <c r="G64" s="347"/>
      <c r="H64" s="78">
        <f t="shared" si="46"/>
        <v>0</v>
      </c>
      <c r="I64" s="150"/>
      <c r="J64" s="150"/>
      <c r="K64" s="150"/>
      <c r="L64" s="78">
        <f t="shared" si="47"/>
        <v>24.782469385615943</v>
      </c>
      <c r="M64" s="151"/>
      <c r="N64" s="331"/>
      <c r="O64" s="331"/>
      <c r="P64" s="79"/>
      <c r="Q64" s="382">
        <v>3.7709999999999999</v>
      </c>
      <c r="R64" s="79"/>
      <c r="S64" s="382">
        <v>0</v>
      </c>
      <c r="T64" s="382">
        <v>6.339469385615943</v>
      </c>
      <c r="U64" s="382">
        <v>14.672000000000001</v>
      </c>
      <c r="V64" s="382">
        <v>0</v>
      </c>
      <c r="W64" s="79"/>
      <c r="X64" s="79"/>
      <c r="Y64" s="331"/>
      <c r="Z64" s="150"/>
      <c r="AA64" s="407">
        <v>80.408009161100836</v>
      </c>
      <c r="AB64" s="79">
        <f t="shared" si="48"/>
        <v>15.412078879474407</v>
      </c>
      <c r="AC64" s="332"/>
      <c r="AD64" s="151"/>
      <c r="AE64" s="344">
        <v>2.1090650861989619</v>
      </c>
      <c r="AF64" s="344"/>
      <c r="AG64" s="344"/>
      <c r="AH64" s="344">
        <v>0.8398074444121314</v>
      </c>
      <c r="AI64" s="344"/>
      <c r="AJ64" s="344"/>
      <c r="AK64" s="344"/>
      <c r="AL64" s="344">
        <v>0.16614308073470971</v>
      </c>
      <c r="AM64" s="388">
        <v>12.297063268128605</v>
      </c>
      <c r="AN64" s="78"/>
      <c r="AO64" s="407">
        <v>125.0557221298568</v>
      </c>
      <c r="AP64" s="79"/>
      <c r="AQ64" s="336">
        <f t="shared" si="24"/>
        <v>245.6682780522886</v>
      </c>
    </row>
    <row r="65" spans="1:45" ht="12.75" customHeight="1">
      <c r="A65" s="168" t="s">
        <v>194</v>
      </c>
      <c r="B65" s="152"/>
      <c r="C65" s="74">
        <f>SUM(D65:G65)</f>
        <v>9.9984962406015026E-4</v>
      </c>
      <c r="D65" s="177">
        <f>SUM(D66:D69)</f>
        <v>9.9984962406015026E-4</v>
      </c>
      <c r="E65" s="213"/>
      <c r="F65" s="213"/>
      <c r="G65" s="348"/>
      <c r="H65" s="78">
        <f>SUM(I65:K65)</f>
        <v>0</v>
      </c>
      <c r="I65" s="75"/>
      <c r="J65" s="76">
        <v>0</v>
      </c>
      <c r="K65" s="76">
        <v>0</v>
      </c>
      <c r="L65" s="78">
        <f>SUM(M65:Z65)</f>
        <v>108.96045337656538</v>
      </c>
      <c r="M65" s="76"/>
      <c r="N65" s="77"/>
      <c r="O65" s="77"/>
      <c r="P65" s="213"/>
      <c r="Q65" s="147">
        <v>38.168999999999997</v>
      </c>
      <c r="R65" s="213"/>
      <c r="S65" s="147">
        <v>1.4066067230543422</v>
      </c>
      <c r="T65" s="147">
        <v>16.990846653511049</v>
      </c>
      <c r="U65" s="147">
        <v>52.393999999999991</v>
      </c>
      <c r="V65" s="147">
        <f>SUM(V66:V69)</f>
        <v>0</v>
      </c>
      <c r="W65" s="213"/>
      <c r="X65" s="213"/>
      <c r="Y65" s="77"/>
      <c r="Z65" s="76"/>
      <c r="AA65" s="145">
        <v>128.63947510384799</v>
      </c>
      <c r="AB65" s="79">
        <f>SUM(AC65:AM65)</f>
        <v>18.416976503942372</v>
      </c>
      <c r="AC65" s="80"/>
      <c r="AD65" s="76"/>
      <c r="AE65" s="147">
        <f>SUM(AE66:AE69)</f>
        <v>14.023870634646302</v>
      </c>
      <c r="AF65" s="76"/>
      <c r="AG65" s="76"/>
      <c r="AH65" s="76">
        <v>4.3931058692960683</v>
      </c>
      <c r="AI65" s="76"/>
      <c r="AJ65" s="76"/>
      <c r="AK65" s="76"/>
      <c r="AL65" s="76"/>
      <c r="AM65" s="77"/>
      <c r="AN65" s="78"/>
      <c r="AO65" s="145">
        <v>241.29137914469379</v>
      </c>
      <c r="AP65" s="79"/>
      <c r="AQ65" s="340">
        <f t="shared" si="24"/>
        <v>497.30928397867359</v>
      </c>
    </row>
    <row r="66" spans="1:45" ht="12.75" customHeight="1">
      <c r="A66" s="402" t="s">
        <v>184</v>
      </c>
      <c r="B66" s="403" t="s">
        <v>185</v>
      </c>
      <c r="C66" s="62">
        <f t="shared" ref="C66:C69" si="58">SUM(D66:G66)</f>
        <v>0</v>
      </c>
      <c r="D66" s="418">
        <v>0</v>
      </c>
      <c r="E66" s="69"/>
      <c r="F66" s="69"/>
      <c r="G66" s="349"/>
      <c r="H66" s="66">
        <f t="shared" ref="H66:H69" si="59">SUM(I66:K66)</f>
        <v>0</v>
      </c>
      <c r="I66" s="318"/>
      <c r="J66" s="64"/>
      <c r="K66" s="219"/>
      <c r="L66" s="66">
        <f t="shared" ref="L66:L69" si="60">SUM(M66:Z66)</f>
        <v>4.5623995169123788</v>
      </c>
      <c r="M66" s="318"/>
      <c r="N66" s="69"/>
      <c r="O66" s="65"/>
      <c r="P66" s="69"/>
      <c r="Q66" s="383">
        <v>5.1999999999999998E-2</v>
      </c>
      <c r="R66" s="69"/>
      <c r="S66" s="383">
        <v>7.8014793291976848E-4</v>
      </c>
      <c r="T66" s="383">
        <v>1.1236193689794587</v>
      </c>
      <c r="U66" s="383">
        <v>3.3860000000000001</v>
      </c>
      <c r="V66" s="383">
        <v>0</v>
      </c>
      <c r="W66" s="69"/>
      <c r="X66" s="69"/>
      <c r="Y66" s="65"/>
      <c r="Z66" s="64"/>
      <c r="AA66" s="408">
        <v>8.6521116271787033</v>
      </c>
      <c r="AB66" s="67">
        <f t="shared" ref="AB66:AB69" si="61">SUM(AC66:AM66)</f>
        <v>6.03720654086335</v>
      </c>
      <c r="AC66" s="68"/>
      <c r="AD66" s="64"/>
      <c r="AE66" s="64">
        <v>1.6441006715672817</v>
      </c>
      <c r="AF66" s="64"/>
      <c r="AG66" s="64"/>
      <c r="AH66" s="64">
        <v>4.3931058692960683</v>
      </c>
      <c r="AI66" s="64"/>
      <c r="AJ66" s="64"/>
      <c r="AK66" s="64"/>
      <c r="AL66" s="64"/>
      <c r="AM66" s="65"/>
      <c r="AN66" s="66"/>
      <c r="AO66" s="408">
        <v>72.994063040104123</v>
      </c>
      <c r="AP66" s="67"/>
      <c r="AQ66" s="92">
        <f t="shared" si="24"/>
        <v>92.245780725058552</v>
      </c>
    </row>
    <row r="67" spans="1:45" ht="12.75" customHeight="1">
      <c r="A67" s="404" t="s">
        <v>186</v>
      </c>
      <c r="B67" s="405">
        <v>84</v>
      </c>
      <c r="C67" s="19">
        <f t="shared" si="58"/>
        <v>9.9984962406015026E-4</v>
      </c>
      <c r="D67" s="419">
        <v>9.9984962406015026E-4</v>
      </c>
      <c r="E67" s="212"/>
      <c r="F67" s="212"/>
      <c r="G67" s="350"/>
      <c r="H67" s="23">
        <f t="shared" si="59"/>
        <v>0</v>
      </c>
      <c r="I67" s="319"/>
      <c r="J67" s="25"/>
      <c r="K67" s="215"/>
      <c r="L67" s="23">
        <f t="shared" si="60"/>
        <v>39.695647100277995</v>
      </c>
      <c r="M67" s="319"/>
      <c r="N67" s="212"/>
      <c r="O67" s="22"/>
      <c r="P67" s="212"/>
      <c r="Q67" s="384">
        <v>7.8129999999999997</v>
      </c>
      <c r="R67" s="212"/>
      <c r="S67" s="384">
        <v>0.96426284508883364</v>
      </c>
      <c r="T67" s="384">
        <v>6.4893842551891598</v>
      </c>
      <c r="U67" s="384">
        <v>24.428999999999998</v>
      </c>
      <c r="V67" s="384">
        <v>0</v>
      </c>
      <c r="W67" s="212"/>
      <c r="X67" s="212"/>
      <c r="Y67" s="22"/>
      <c r="Z67" s="25"/>
      <c r="AA67" s="409">
        <v>45.020994457634352</v>
      </c>
      <c r="AB67" s="26">
        <f t="shared" si="61"/>
        <v>8.8703012382514164</v>
      </c>
      <c r="AC67" s="27"/>
      <c r="AD67" s="25"/>
      <c r="AE67" s="25">
        <v>8.8703012382514164</v>
      </c>
      <c r="AF67" s="25"/>
      <c r="AG67" s="25"/>
      <c r="AH67" s="25">
        <v>0</v>
      </c>
      <c r="AI67" s="25"/>
      <c r="AJ67" s="25"/>
      <c r="AK67" s="25"/>
      <c r="AL67" s="25"/>
      <c r="AM67" s="22"/>
      <c r="AN67" s="23"/>
      <c r="AO67" s="409">
        <v>83.020106413561976</v>
      </c>
      <c r="AP67" s="26"/>
      <c r="AQ67" s="29">
        <f t="shared" si="24"/>
        <v>176.60804905934981</v>
      </c>
    </row>
    <row r="68" spans="1:45" ht="12.75" customHeight="1">
      <c r="A68" s="398" t="s">
        <v>187</v>
      </c>
      <c r="B68" s="399">
        <v>85</v>
      </c>
      <c r="C68" s="19">
        <f t="shared" si="58"/>
        <v>0</v>
      </c>
      <c r="D68" s="419">
        <v>0</v>
      </c>
      <c r="E68" s="212"/>
      <c r="F68" s="212"/>
      <c r="G68" s="350"/>
      <c r="H68" s="23">
        <f t="shared" si="59"/>
        <v>0</v>
      </c>
      <c r="I68" s="319"/>
      <c r="J68" s="25"/>
      <c r="K68" s="215"/>
      <c r="L68" s="23">
        <f t="shared" si="60"/>
        <v>50.888178736483276</v>
      </c>
      <c r="M68" s="319"/>
      <c r="N68" s="212"/>
      <c r="O68" s="22"/>
      <c r="P68" s="212"/>
      <c r="Q68" s="384">
        <v>25.550000000000004</v>
      </c>
      <c r="R68" s="212"/>
      <c r="S68" s="384">
        <v>0.11078100647460709</v>
      </c>
      <c r="T68" s="384">
        <v>6.5353977300086621</v>
      </c>
      <c r="U68" s="384">
        <v>18.692</v>
      </c>
      <c r="V68" s="384">
        <v>0</v>
      </c>
      <c r="W68" s="212"/>
      <c r="X68" s="212"/>
      <c r="Y68" s="22"/>
      <c r="Z68" s="25"/>
      <c r="AA68" s="409">
        <v>26.691934320893754</v>
      </c>
      <c r="AB68" s="26">
        <f t="shared" si="61"/>
        <v>2.1062414054831273</v>
      </c>
      <c r="AC68" s="27"/>
      <c r="AD68" s="25"/>
      <c r="AE68" s="25">
        <v>2.1062414054831273</v>
      </c>
      <c r="AF68" s="25"/>
      <c r="AG68" s="25"/>
      <c r="AH68" s="25">
        <v>0</v>
      </c>
      <c r="AI68" s="25"/>
      <c r="AJ68" s="25"/>
      <c r="AK68" s="25"/>
      <c r="AL68" s="25"/>
      <c r="AM68" s="22"/>
      <c r="AN68" s="23"/>
      <c r="AO68" s="409">
        <v>50.335749348688481</v>
      </c>
      <c r="AP68" s="26"/>
      <c r="AQ68" s="29">
        <f t="shared" si="24"/>
        <v>130.02210381154865</v>
      </c>
    </row>
    <row r="69" spans="1:45" s="49" customFormat="1" ht="12.75" customHeight="1">
      <c r="A69" s="400" t="s">
        <v>188</v>
      </c>
      <c r="B69" s="401" t="s">
        <v>189</v>
      </c>
      <c r="C69" s="134">
        <f t="shared" si="58"/>
        <v>0</v>
      </c>
      <c r="D69" s="420">
        <v>0</v>
      </c>
      <c r="E69" s="213"/>
      <c r="F69" s="213"/>
      <c r="G69" s="348"/>
      <c r="H69" s="137">
        <f t="shared" si="59"/>
        <v>0</v>
      </c>
      <c r="I69" s="320"/>
      <c r="J69" s="76"/>
      <c r="K69" s="220"/>
      <c r="L69" s="137">
        <f t="shared" si="60"/>
        <v>13.814228022891751</v>
      </c>
      <c r="M69" s="320"/>
      <c r="N69" s="213"/>
      <c r="O69" s="77"/>
      <c r="P69" s="213"/>
      <c r="Q69" s="385">
        <v>4.7539999999999996</v>
      </c>
      <c r="R69" s="213"/>
      <c r="S69" s="385">
        <v>0.33078272355798172</v>
      </c>
      <c r="T69" s="385">
        <v>2.8424452993337699</v>
      </c>
      <c r="U69" s="385">
        <v>5.8869999999999996</v>
      </c>
      <c r="V69" s="385">
        <v>0</v>
      </c>
      <c r="W69" s="213"/>
      <c r="X69" s="213"/>
      <c r="Y69" s="77"/>
      <c r="Z69" s="76"/>
      <c r="AA69" s="410">
        <v>48.274434698141171</v>
      </c>
      <c r="AB69" s="139">
        <f t="shared" si="61"/>
        <v>1.4032273193444773</v>
      </c>
      <c r="AC69" s="140"/>
      <c r="AD69" s="135"/>
      <c r="AE69" s="135">
        <v>1.4032273193444773</v>
      </c>
      <c r="AF69" s="135"/>
      <c r="AG69" s="135"/>
      <c r="AH69" s="135">
        <v>0</v>
      </c>
      <c r="AI69" s="135"/>
      <c r="AJ69" s="135"/>
      <c r="AK69" s="135"/>
      <c r="AL69" s="135"/>
      <c r="AM69" s="136"/>
      <c r="AN69" s="137"/>
      <c r="AO69" s="410">
        <v>34.941460342339205</v>
      </c>
      <c r="AP69" s="139"/>
      <c r="AQ69" s="141">
        <f t="shared" si="24"/>
        <v>98.433350382716611</v>
      </c>
      <c r="AR69" s="2"/>
      <c r="AS69" s="293"/>
    </row>
    <row r="70" spans="1:45" s="49" customFormat="1" ht="12.75" customHeight="1">
      <c r="A70" s="93" t="s">
        <v>41</v>
      </c>
      <c r="B70" s="94"/>
      <c r="C70" s="95">
        <f>SUM(D70:G70)</f>
        <v>0</v>
      </c>
      <c r="D70" s="153">
        <v>0</v>
      </c>
      <c r="E70" s="154"/>
      <c r="F70" s="155"/>
      <c r="G70" s="155"/>
      <c r="H70" s="99">
        <f>SUM(I70:K70)</f>
        <v>0</v>
      </c>
      <c r="I70" s="153"/>
      <c r="J70" s="154"/>
      <c r="K70" s="154"/>
      <c r="L70" s="99">
        <f>SUM(M70:Z70)</f>
        <v>159.22814279126575</v>
      </c>
      <c r="M70" s="154"/>
      <c r="N70" s="154"/>
      <c r="O70" s="154"/>
      <c r="P70" s="154">
        <v>0</v>
      </c>
      <c r="Q70" s="154">
        <v>0</v>
      </c>
      <c r="R70" s="154"/>
      <c r="S70" s="154"/>
      <c r="T70" s="341">
        <v>0</v>
      </c>
      <c r="U70" s="154">
        <v>159.22814279126575</v>
      </c>
      <c r="V70" s="64"/>
      <c r="W70" s="155"/>
      <c r="X70" s="155"/>
      <c r="Y70" s="155"/>
      <c r="Z70" s="154"/>
      <c r="AA70" s="99">
        <v>0</v>
      </c>
      <c r="AB70" s="100">
        <f>SUM(AC70:AM70)</f>
        <v>0</v>
      </c>
      <c r="AC70" s="178"/>
      <c r="AD70" s="154"/>
      <c r="AE70" s="154"/>
      <c r="AF70" s="154"/>
      <c r="AG70" s="154"/>
      <c r="AH70" s="154"/>
      <c r="AI70" s="154"/>
      <c r="AJ70" s="154"/>
      <c r="AK70" s="153"/>
      <c r="AL70" s="155"/>
      <c r="AM70" s="154"/>
      <c r="AN70" s="99"/>
      <c r="AO70" s="99">
        <v>47.988</v>
      </c>
      <c r="AP70" s="100"/>
      <c r="AQ70" s="91">
        <f t="shared" si="24"/>
        <v>207.21614279126575</v>
      </c>
      <c r="AR70" s="2"/>
      <c r="AS70" s="293"/>
    </row>
    <row r="71" spans="1:45" s="49" customFormat="1" ht="12.75" customHeight="1" thickBot="1">
      <c r="A71" s="242" t="s">
        <v>132</v>
      </c>
      <c r="B71" s="73"/>
      <c r="C71" s="74">
        <f>SUM(D71:G71)</f>
        <v>0</v>
      </c>
      <c r="D71" s="75"/>
      <c r="E71" s="76"/>
      <c r="F71" s="77"/>
      <c r="G71" s="77"/>
      <c r="H71" s="78">
        <f>SUM(I71:K71)</f>
        <v>0</v>
      </c>
      <c r="I71" s="75"/>
      <c r="J71" s="76"/>
      <c r="K71" s="76"/>
      <c r="L71" s="78">
        <f>SUM(M71:Z71)</f>
        <v>19.279119252439148</v>
      </c>
      <c r="M71" s="76"/>
      <c r="N71" s="76"/>
      <c r="O71" s="76"/>
      <c r="P71" s="76"/>
      <c r="Q71" s="76"/>
      <c r="R71" s="76"/>
      <c r="S71" s="76"/>
      <c r="T71" s="76"/>
      <c r="U71" s="151">
        <v>19.279119252439148</v>
      </c>
      <c r="V71" s="76"/>
      <c r="W71" s="77"/>
      <c r="X71" s="77"/>
      <c r="Y71" s="77"/>
      <c r="Z71" s="76"/>
      <c r="AA71" s="78"/>
      <c r="AB71" s="79">
        <f>SUM(AC71:AM71)</f>
        <v>0</v>
      </c>
      <c r="AC71" s="80"/>
      <c r="AD71" s="76"/>
      <c r="AE71" s="76"/>
      <c r="AF71" s="76"/>
      <c r="AG71" s="76"/>
      <c r="AH71" s="76"/>
      <c r="AI71" s="76"/>
      <c r="AJ71" s="76"/>
      <c r="AK71" s="75"/>
      <c r="AL71" s="77"/>
      <c r="AM71" s="76"/>
      <c r="AN71" s="78"/>
      <c r="AO71" s="81"/>
      <c r="AP71" s="79"/>
      <c r="AQ71" s="244">
        <f t="shared" si="24"/>
        <v>19.279119252439148</v>
      </c>
      <c r="AR71" s="2"/>
    </row>
    <row r="72" spans="1:45" ht="12.75" customHeight="1" thickBot="1">
      <c r="A72" s="42" t="s">
        <v>42</v>
      </c>
      <c r="B72" s="43"/>
      <c r="C72" s="44">
        <f t="shared" ref="C72:AP72" si="62">C26-C27-C29</f>
        <v>-5.1168459024539175</v>
      </c>
      <c r="D72" s="108">
        <f t="shared" si="62"/>
        <v>1.6310067668541706E-2</v>
      </c>
      <c r="E72" s="46">
        <f t="shared" si="62"/>
        <v>-3.173779396801848</v>
      </c>
      <c r="F72" s="109">
        <f t="shared" si="62"/>
        <v>0</v>
      </c>
      <c r="G72" s="109">
        <f t="shared" si="62"/>
        <v>-1.9713013533206354</v>
      </c>
      <c r="H72" s="47">
        <f t="shared" si="62"/>
        <v>-1.2326994850989479</v>
      </c>
      <c r="I72" s="108">
        <f t="shared" si="62"/>
        <v>-0.46351415509887284</v>
      </c>
      <c r="J72" s="46">
        <f t="shared" si="62"/>
        <v>0</v>
      </c>
      <c r="K72" s="46">
        <f t="shared" si="62"/>
        <v>-0.7691853299999849</v>
      </c>
      <c r="L72" s="47">
        <f t="shared" si="62"/>
        <v>59.531920838928272</v>
      </c>
      <c r="M72" s="46">
        <f t="shared" si="62"/>
        <v>4.5474735088646412E-13</v>
      </c>
      <c r="N72" s="46">
        <f t="shared" ref="N72" si="63">N26-N27-N29</f>
        <v>7.9999999999991189E-3</v>
      </c>
      <c r="O72" s="46">
        <f t="shared" si="62"/>
        <v>7.8774786294311241</v>
      </c>
      <c r="P72" s="46">
        <f t="shared" si="62"/>
        <v>-29.790863864530252</v>
      </c>
      <c r="Q72" s="46">
        <f t="shared" si="62"/>
        <v>-11.026936939200027</v>
      </c>
      <c r="R72" s="46">
        <f t="shared" si="62"/>
        <v>53.487741056400068</v>
      </c>
      <c r="S72" s="46">
        <f t="shared" si="62"/>
        <v>0.16227919350851039</v>
      </c>
      <c r="T72" s="46">
        <f t="shared" si="62"/>
        <v>3.0951322053137744</v>
      </c>
      <c r="U72" s="46">
        <f t="shared" si="62"/>
        <v>37.680498617330159</v>
      </c>
      <c r="V72" s="46">
        <f t="shared" si="62"/>
        <v>-0.11629408901941929</v>
      </c>
      <c r="W72" s="109">
        <f t="shared" si="62"/>
        <v>-1.8451139703038768</v>
      </c>
      <c r="X72" s="109">
        <f t="shared" si="62"/>
        <v>0</v>
      </c>
      <c r="Y72" s="109">
        <f t="shared" si="62"/>
        <v>0</v>
      </c>
      <c r="Z72" s="46">
        <f t="shared" si="62"/>
        <v>0</v>
      </c>
      <c r="AA72" s="47">
        <f t="shared" si="62"/>
        <v>10.193835483918747</v>
      </c>
      <c r="AB72" s="45">
        <f t="shared" si="62"/>
        <v>-15.063039329069056</v>
      </c>
      <c r="AC72" s="110">
        <f t="shared" si="62"/>
        <v>0</v>
      </c>
      <c r="AD72" s="46">
        <f t="shared" si="62"/>
        <v>0</v>
      </c>
      <c r="AE72" s="46">
        <f t="shared" si="62"/>
        <v>-7.3487950317889101</v>
      </c>
      <c r="AF72" s="46">
        <f t="shared" ref="AF72" si="64">AF26-AF27-AF29</f>
        <v>0</v>
      </c>
      <c r="AG72" s="46">
        <f t="shared" si="62"/>
        <v>0</v>
      </c>
      <c r="AH72" s="46">
        <f t="shared" si="62"/>
        <v>0</v>
      </c>
      <c r="AI72" s="46">
        <f t="shared" si="62"/>
        <v>-6.8100042554880105</v>
      </c>
      <c r="AJ72" s="46">
        <f t="shared" ref="AJ72" si="65">AJ26-AJ27-AJ29</f>
        <v>-0.90424004179199002</v>
      </c>
      <c r="AK72" s="108">
        <f t="shared" si="62"/>
        <v>0</v>
      </c>
      <c r="AL72" s="109">
        <f t="shared" ref="AL72" si="66">AL26-AL27-AL29</f>
        <v>0</v>
      </c>
      <c r="AM72" s="46">
        <f t="shared" si="62"/>
        <v>0</v>
      </c>
      <c r="AN72" s="47">
        <f t="shared" si="62"/>
        <v>0</v>
      </c>
      <c r="AO72" s="47">
        <f t="shared" si="62"/>
        <v>-15.627100911955495</v>
      </c>
      <c r="AP72" s="45">
        <f t="shared" si="62"/>
        <v>0</v>
      </c>
      <c r="AQ72" s="48">
        <f t="shared" si="24"/>
        <v>32.686070694269603</v>
      </c>
    </row>
    <row r="73" spans="1:45" s="49" customFormat="1" ht="15" customHeigh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</row>
    <row r="74" spans="1:45" ht="12.75" customHeight="1">
      <c r="A74" s="162" t="s">
        <v>201</v>
      </c>
      <c r="B74" s="89"/>
      <c r="F74" s="89"/>
      <c r="G74" s="89"/>
      <c r="I74" s="89"/>
      <c r="J74" s="89"/>
      <c r="K74" s="89"/>
      <c r="L74" s="205"/>
      <c r="M74" s="89"/>
      <c r="N74" s="89"/>
      <c r="O74" s="49"/>
      <c r="P74" s="49"/>
      <c r="Q74" s="89"/>
      <c r="R74" s="89"/>
      <c r="S74" s="89"/>
      <c r="T74" s="89"/>
      <c r="U74" s="89"/>
      <c r="V74" s="89"/>
      <c r="W74" s="83"/>
      <c r="X74" s="4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</row>
    <row r="75" spans="1:45" ht="12.75" customHeight="1">
      <c r="A75" s="195" t="s">
        <v>248</v>
      </c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</row>
    <row r="76" spans="1:45" ht="12.75" customHeight="1">
      <c r="A76" s="263" t="s">
        <v>160</v>
      </c>
      <c r="B76" s="234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</row>
    <row r="77" spans="1:45" ht="12.75" customHeight="1">
      <c r="A77" s="239" t="s">
        <v>164</v>
      </c>
      <c r="B77" s="19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</row>
    <row r="78" spans="1:45" ht="12.75" customHeight="1">
      <c r="A78" s="237" t="s">
        <v>161</v>
      </c>
      <c r="B78" s="19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</row>
    <row r="79" spans="1:45" ht="12.75" customHeight="1">
      <c r="A79" s="245" t="s">
        <v>140</v>
      </c>
      <c r="B79" s="246"/>
      <c r="C79" s="246"/>
      <c r="D79" s="246"/>
      <c r="E79" s="247"/>
      <c r="F79" s="157"/>
      <c r="G79" s="157"/>
      <c r="H79" s="158"/>
      <c r="I79" s="157"/>
      <c r="J79" s="157"/>
      <c r="K79" s="157"/>
      <c r="S79" s="159"/>
      <c r="T79"/>
      <c r="U79" s="159"/>
      <c r="V79" s="159"/>
      <c r="Z79" s="157"/>
      <c r="AB79" s="160"/>
      <c r="AP79" s="160"/>
    </row>
    <row r="80" spans="1:45" ht="12.75" customHeight="1">
      <c r="A80" s="245" t="s">
        <v>150</v>
      </c>
      <c r="B80" s="246"/>
      <c r="C80" s="246"/>
      <c r="D80" s="246"/>
      <c r="E80" s="247"/>
      <c r="F80" s="157"/>
      <c r="G80" s="157"/>
      <c r="H80" s="158"/>
      <c r="I80" s="157"/>
      <c r="J80" s="157"/>
      <c r="K80" s="157"/>
      <c r="S80" s="159"/>
      <c r="T80"/>
      <c r="U80" s="159"/>
      <c r="V80" s="159"/>
      <c r="Z80" s="157"/>
      <c r="AB80" s="160"/>
      <c r="AP80" s="160"/>
    </row>
  </sheetData>
  <pageMargins left="0.70866141732283472" right="0.70866141732283472" top="0.74803149606299213" bottom="0.74803149606299213" header="0.31496062992125984" footer="0.31496062992125984"/>
  <pageSetup paperSize="9" scale="41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70</vt:i4>
      </vt:variant>
    </vt:vector>
  </HeadingPairs>
  <TitlesOfParts>
    <vt:vector size="105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'1990'!Print_Titles</vt:lpstr>
      <vt:lpstr>'1991'!Print_Titles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'1998'!Print_Titles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>SEI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Howley</dc:creator>
  <cp:lastModifiedBy>Barbara de los Angeles Ortiz</cp:lastModifiedBy>
  <cp:lastPrinted>2021-12-20T12:20:15Z</cp:lastPrinted>
  <dcterms:created xsi:type="dcterms:W3CDTF">2005-10-06T14:20:38Z</dcterms:created>
  <dcterms:modified xsi:type="dcterms:W3CDTF">2025-09-05T04:43:53Z</dcterms:modified>
</cp:coreProperties>
</file>