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"/>
    </mc:Choice>
  </mc:AlternateContent>
  <xr:revisionPtr revIDLastSave="0" documentId="13_ncr:1_{9C0F82FC-17D1-43CC-B1B9-318C371961DF}" xr6:coauthVersionLast="45" xr6:coauthVersionMax="45" xr10:uidLastSave="{00000000-0000-0000-0000-000000000000}"/>
  <bookViews>
    <workbookView xWindow="-120" yWindow="-120" windowWidth="20640" windowHeight="11310" xr2:uid="{18FF26E8-5A55-4EDB-A711-DA5BA6CA94D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C3" i="1"/>
  <c r="D3" i="1"/>
  <c r="E3" i="1"/>
  <c r="B3" i="1"/>
  <c r="R17" i="1" l="1"/>
  <c r="AG17" i="1"/>
  <c r="AT17" i="1"/>
  <c r="H8" i="1" l="1"/>
  <c r="H7" i="1"/>
  <c r="H18" i="1" l="1"/>
  <c r="G18" i="1"/>
  <c r="AT16" i="1"/>
  <c r="AP12" i="1"/>
  <c r="AP11" i="1"/>
  <c r="AP10" i="1"/>
  <c r="AK9" i="1"/>
  <c r="AK18" i="1" s="1"/>
  <c r="AP2" i="1"/>
  <c r="AQ2" i="1" s="1"/>
  <c r="AR2" i="1" s="1"/>
  <c r="AS2" i="1" s="1"/>
  <c r="AT2" i="1" s="1"/>
  <c r="AU2" i="1" s="1"/>
  <c r="AT15" i="1"/>
  <c r="AP15" i="1"/>
  <c r="AT14" i="1"/>
  <c r="AT18" i="1" s="1"/>
  <c r="AP14" i="1"/>
  <c r="AP13" i="1"/>
  <c r="AG16" i="1"/>
  <c r="AG15" i="1"/>
  <c r="AG18" i="1" s="1"/>
  <c r="AC15" i="1"/>
  <c r="AG14" i="1"/>
  <c r="AC14" i="1"/>
  <c r="AC13" i="1"/>
  <c r="AC12" i="1"/>
  <c r="AC11" i="1"/>
  <c r="AC10" i="1"/>
  <c r="X9" i="1"/>
  <c r="X18" i="1" s="1"/>
  <c r="R15" i="1"/>
  <c r="N15" i="1"/>
  <c r="R16" i="1"/>
  <c r="R14" i="1"/>
  <c r="N14" i="1"/>
  <c r="N13" i="1"/>
  <c r="N12" i="1"/>
  <c r="N11" i="1"/>
  <c r="N10" i="1"/>
  <c r="N18" i="1" s="1"/>
  <c r="I9" i="1"/>
  <c r="I18" i="1" s="1"/>
  <c r="F4" i="1"/>
  <c r="C4" i="1"/>
  <c r="D4" i="1"/>
  <c r="E4" i="1"/>
  <c r="B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R18" i="1" l="1"/>
  <c r="AC18" i="1"/>
  <c r="AP18" i="1"/>
  <c r="B18" i="1"/>
  <c r="C5" i="1"/>
  <c r="C18" i="1" s="1"/>
  <c r="E5" i="1"/>
  <c r="E18" i="1" s="1"/>
  <c r="F5" i="1"/>
  <c r="F18" i="1" s="1"/>
  <c r="D5" i="1"/>
  <c r="D18" i="1" s="1"/>
  <c r="B5" i="1"/>
</calcChain>
</file>

<file path=xl/sharedStrings.xml><?xml version="1.0" encoding="utf-8"?>
<sst xmlns="http://schemas.openxmlformats.org/spreadsheetml/2006/main" count="48" uniqueCount="26">
  <si>
    <t>Poda</t>
  </si>
  <si>
    <t>Pintado Cal+Cobre</t>
  </si>
  <si>
    <t>Total</t>
  </si>
  <si>
    <t>Cal al suelo</t>
  </si>
  <si>
    <t>Semana</t>
  </si>
  <si>
    <t>Nutrición Foliar M y EM</t>
  </si>
  <si>
    <t>Nutrición Foliar Micros</t>
  </si>
  <si>
    <t>Hormonas</t>
  </si>
  <si>
    <t>Aminoácidos</t>
  </si>
  <si>
    <t>Aspersión</t>
  </si>
  <si>
    <t>Sanidad Enfermedades</t>
  </si>
  <si>
    <t>Sanidad Plagas</t>
  </si>
  <si>
    <t>Jornales</t>
  </si>
  <si>
    <t>junio</t>
  </si>
  <si>
    <t>agosto</t>
  </si>
  <si>
    <t>julio</t>
  </si>
  <si>
    <t>sep</t>
  </si>
  <si>
    <t>Fertilización al suelo M y EM</t>
  </si>
  <si>
    <t>Abril</t>
  </si>
  <si>
    <t>Mayo</t>
  </si>
  <si>
    <t>oct</t>
  </si>
  <si>
    <t>Noviembre</t>
  </si>
  <si>
    <t>Diciembre</t>
  </si>
  <si>
    <t>Feb</t>
  </si>
  <si>
    <t>Análisis suelo</t>
  </si>
  <si>
    <t>Análisis foliar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</si>
</sst>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2" borderId="2" xfId="0" applyFill="1" applyBorder="1"/>
    <xf numFmtId="0" fontId="0" fillId="0" borderId="0" xfId="0" applyBorder="1"/>
    <xf numFmtId="17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E038-EE70-4FD1-92D7-3570C11FA6C1}">
  <dimension ref="A1:AU22"/>
  <sheetViews>
    <sheetView tabSelected="1" workbookViewId="0">
      <selection activeCell="E11" sqref="E11"/>
    </sheetView>
  </sheetViews>
  <sheetFormatPr baseColWidth="10" defaultRowHeight="15" x14ac:dyDescent="0.25"/>
  <cols>
    <col min="1" max="1" width="17.42578125" bestFit="1" customWidth="1"/>
    <col min="2" max="5" width="6" bestFit="1" customWidth="1"/>
    <col min="6" max="6" width="11" bestFit="1" customWidth="1"/>
    <col min="7" max="7" width="13.140625" bestFit="1" customWidth="1"/>
    <col min="8" max="8" width="26.140625" bestFit="1" customWidth="1"/>
    <col min="9" max="9" width="6" bestFit="1" customWidth="1"/>
    <col min="10" max="12" width="3" bestFit="1" customWidth="1"/>
    <col min="13" max="13" width="21.7109375" bestFit="1" customWidth="1"/>
    <col min="14" max="14" width="6" bestFit="1" customWidth="1"/>
    <col min="15" max="16" width="3" bestFit="1" customWidth="1"/>
    <col min="17" max="17" width="21.5703125" bestFit="1" customWidth="1"/>
    <col min="18" max="18" width="6.85546875" bestFit="1" customWidth="1"/>
    <col min="19" max="22" width="3" bestFit="1" customWidth="1"/>
    <col min="23" max="23" width="26.140625" bestFit="1" customWidth="1"/>
    <col min="24" max="24" width="6" bestFit="1" customWidth="1"/>
    <col min="25" max="27" width="3" bestFit="1" customWidth="1"/>
    <col min="28" max="28" width="21.7109375" bestFit="1" customWidth="1"/>
    <col min="29" max="29" width="7" bestFit="1" customWidth="1"/>
    <col min="30" max="31" width="3" bestFit="1" customWidth="1"/>
    <col min="32" max="32" width="21.5703125" bestFit="1" customWidth="1"/>
    <col min="33" max="33" width="11" bestFit="1" customWidth="1"/>
    <col min="34" max="35" width="3" bestFit="1" customWidth="1"/>
    <col min="36" max="36" width="26.140625" bestFit="1" customWidth="1"/>
    <col min="37" max="37" width="10.140625" bestFit="1" customWidth="1"/>
    <col min="38" max="40" width="3" bestFit="1" customWidth="1"/>
    <col min="41" max="41" width="21.7109375" bestFit="1" customWidth="1"/>
    <col min="42" max="42" width="7" bestFit="1" customWidth="1"/>
    <col min="43" max="44" width="2" bestFit="1" customWidth="1"/>
    <col min="45" max="45" width="21.5703125" bestFit="1" customWidth="1"/>
    <col min="46" max="46" width="6" bestFit="1" customWidth="1"/>
  </cols>
  <sheetData>
    <row r="1" spans="1:47" x14ac:dyDescent="0.25">
      <c r="B1" t="s">
        <v>18</v>
      </c>
      <c r="E1" t="s">
        <v>19</v>
      </c>
      <c r="I1" t="s">
        <v>13</v>
      </c>
      <c r="M1" t="s">
        <v>15</v>
      </c>
      <c r="R1" t="s">
        <v>14</v>
      </c>
      <c r="W1" t="s">
        <v>16</v>
      </c>
      <c r="AC1" t="s">
        <v>20</v>
      </c>
      <c r="AG1" t="s">
        <v>21</v>
      </c>
      <c r="AK1" t="s">
        <v>22</v>
      </c>
      <c r="AO1" s="6">
        <v>44197</v>
      </c>
      <c r="AP1" s="6"/>
      <c r="AS1" t="s">
        <v>23</v>
      </c>
    </row>
    <row r="2" spans="1:47" x14ac:dyDescent="0.25">
      <c r="A2" s="3" t="s">
        <v>4</v>
      </c>
      <c r="B2" s="3">
        <v>16</v>
      </c>
      <c r="C2" s="3">
        <f>B2+1</f>
        <v>17</v>
      </c>
      <c r="D2" s="3">
        <f t="shared" ref="D2:AN2" si="0">C2+1</f>
        <v>18</v>
      </c>
      <c r="E2" s="3">
        <f t="shared" si="0"/>
        <v>19</v>
      </c>
      <c r="F2" s="3">
        <f t="shared" si="0"/>
        <v>20</v>
      </c>
      <c r="G2" s="3">
        <f t="shared" si="0"/>
        <v>21</v>
      </c>
      <c r="H2" s="3">
        <f t="shared" si="0"/>
        <v>22</v>
      </c>
      <c r="I2" s="3">
        <f t="shared" si="0"/>
        <v>23</v>
      </c>
      <c r="J2" s="3">
        <f t="shared" si="0"/>
        <v>24</v>
      </c>
      <c r="K2" s="3">
        <f t="shared" si="0"/>
        <v>25</v>
      </c>
      <c r="L2" s="3">
        <f t="shared" si="0"/>
        <v>26</v>
      </c>
      <c r="M2" s="3">
        <f t="shared" si="0"/>
        <v>27</v>
      </c>
      <c r="N2" s="3">
        <f t="shared" si="0"/>
        <v>28</v>
      </c>
      <c r="O2" s="3">
        <f t="shared" si="0"/>
        <v>29</v>
      </c>
      <c r="P2" s="3">
        <f t="shared" si="0"/>
        <v>30</v>
      </c>
      <c r="Q2" s="3">
        <f t="shared" si="0"/>
        <v>31</v>
      </c>
      <c r="R2" s="3">
        <f t="shared" si="0"/>
        <v>32</v>
      </c>
      <c r="S2" s="3">
        <f t="shared" si="0"/>
        <v>33</v>
      </c>
      <c r="T2" s="3">
        <f t="shared" si="0"/>
        <v>34</v>
      </c>
      <c r="U2" s="3">
        <f t="shared" si="0"/>
        <v>35</v>
      </c>
      <c r="V2" s="3">
        <f t="shared" si="0"/>
        <v>36</v>
      </c>
      <c r="W2" s="3">
        <f t="shared" si="0"/>
        <v>37</v>
      </c>
      <c r="X2" s="3">
        <f t="shared" si="0"/>
        <v>38</v>
      </c>
      <c r="Y2" s="3">
        <f t="shared" si="0"/>
        <v>39</v>
      </c>
      <c r="Z2" s="3">
        <f t="shared" si="0"/>
        <v>40</v>
      </c>
      <c r="AA2" s="3">
        <f t="shared" si="0"/>
        <v>41</v>
      </c>
      <c r="AB2" s="3">
        <f t="shared" si="0"/>
        <v>42</v>
      </c>
      <c r="AC2" s="3">
        <f t="shared" si="0"/>
        <v>43</v>
      </c>
      <c r="AD2" s="3">
        <f t="shared" si="0"/>
        <v>44</v>
      </c>
      <c r="AE2" s="3">
        <f t="shared" si="0"/>
        <v>45</v>
      </c>
      <c r="AF2" s="3">
        <f t="shared" si="0"/>
        <v>46</v>
      </c>
      <c r="AG2" s="3">
        <f t="shared" si="0"/>
        <v>47</v>
      </c>
      <c r="AH2" s="3">
        <f t="shared" si="0"/>
        <v>48</v>
      </c>
      <c r="AI2" s="3">
        <f t="shared" si="0"/>
        <v>49</v>
      </c>
      <c r="AJ2" s="3">
        <f t="shared" si="0"/>
        <v>50</v>
      </c>
      <c r="AK2" s="3">
        <f t="shared" si="0"/>
        <v>51</v>
      </c>
      <c r="AL2" s="3">
        <f t="shared" si="0"/>
        <v>52</v>
      </c>
      <c r="AM2" s="3">
        <f t="shared" si="0"/>
        <v>53</v>
      </c>
      <c r="AN2" s="3">
        <f t="shared" si="0"/>
        <v>54</v>
      </c>
      <c r="AO2" s="3">
        <v>1</v>
      </c>
      <c r="AP2" s="3">
        <f>AO2+1</f>
        <v>2</v>
      </c>
      <c r="AQ2" s="3">
        <f t="shared" ref="AQ2:AT2" si="1">AP2+1</f>
        <v>3</v>
      </c>
      <c r="AR2" s="3">
        <f t="shared" si="1"/>
        <v>4</v>
      </c>
      <c r="AS2" s="3">
        <f t="shared" si="1"/>
        <v>5</v>
      </c>
      <c r="AT2" s="3">
        <f t="shared" si="1"/>
        <v>6</v>
      </c>
      <c r="AU2" s="3">
        <f>AT2+1</f>
        <v>7</v>
      </c>
    </row>
    <row r="3" spans="1:47" x14ac:dyDescent="0.25">
      <c r="A3" t="s">
        <v>0</v>
      </c>
      <c r="B3" s="1">
        <f>(250*20)*6</f>
        <v>30000</v>
      </c>
      <c r="C3" s="1">
        <f t="shared" ref="C3:E3" si="2">(250*20)*6</f>
        <v>30000</v>
      </c>
      <c r="D3" s="1">
        <f t="shared" si="2"/>
        <v>30000</v>
      </c>
      <c r="E3" s="1">
        <f t="shared" si="2"/>
        <v>30000</v>
      </c>
      <c r="F3" s="1">
        <f>250*20</f>
        <v>5000</v>
      </c>
    </row>
    <row r="4" spans="1:47" x14ac:dyDescent="0.25">
      <c r="A4" t="s">
        <v>1</v>
      </c>
      <c r="B4" s="1">
        <f>1575*6</f>
        <v>9450</v>
      </c>
      <c r="C4" s="1">
        <f t="shared" ref="C4:E4" si="3">1575*6</f>
        <v>9450</v>
      </c>
      <c r="D4" s="1">
        <f t="shared" si="3"/>
        <v>9450</v>
      </c>
      <c r="E4" s="1">
        <f t="shared" si="3"/>
        <v>9450</v>
      </c>
      <c r="F4" s="1">
        <f>1575</f>
        <v>1575</v>
      </c>
    </row>
    <row r="5" spans="1:47" x14ac:dyDescent="0.25">
      <c r="A5" t="s">
        <v>2</v>
      </c>
      <c r="B5" s="2">
        <f>B3+B4</f>
        <v>39450</v>
      </c>
      <c r="C5" s="2">
        <f t="shared" ref="C5:F5" si="4">C3+C4</f>
        <v>39450</v>
      </c>
      <c r="D5" s="2">
        <f t="shared" si="4"/>
        <v>39450</v>
      </c>
      <c r="E5" s="2">
        <f t="shared" si="4"/>
        <v>39450</v>
      </c>
      <c r="F5" s="2">
        <f t="shared" si="4"/>
        <v>6575</v>
      </c>
    </row>
    <row r="6" spans="1:47" x14ac:dyDescent="0.25">
      <c r="F6" t="s">
        <v>3</v>
      </c>
      <c r="G6" s="1">
        <v>2100</v>
      </c>
    </row>
    <row r="7" spans="1:47" x14ac:dyDescent="0.25">
      <c r="G7" t="s">
        <v>24</v>
      </c>
      <c r="H7" s="1">
        <f>2500*2</f>
        <v>5000</v>
      </c>
    </row>
    <row r="8" spans="1:47" x14ac:dyDescent="0.25">
      <c r="G8" t="s">
        <v>25</v>
      </c>
      <c r="H8" s="1">
        <f>1100*2</f>
        <v>2200</v>
      </c>
    </row>
    <row r="9" spans="1:47" x14ac:dyDescent="0.25">
      <c r="G9" s="5"/>
      <c r="H9" t="s">
        <v>17</v>
      </c>
      <c r="I9" s="1">
        <f>2793*25</f>
        <v>69825</v>
      </c>
      <c r="W9" t="s">
        <v>17</v>
      </c>
      <c r="X9" s="1">
        <f>2877*25</f>
        <v>71925</v>
      </c>
      <c r="AJ9" t="s">
        <v>17</v>
      </c>
      <c r="AK9" s="1">
        <f>633*25</f>
        <v>15825</v>
      </c>
    </row>
    <row r="10" spans="1:47" x14ac:dyDescent="0.25">
      <c r="M10" t="s">
        <v>5</v>
      </c>
      <c r="N10" s="1">
        <f>25*617</f>
        <v>15425</v>
      </c>
      <c r="AB10" t="s">
        <v>5</v>
      </c>
      <c r="AC10" s="1">
        <f>25*984</f>
        <v>24600</v>
      </c>
      <c r="AO10" t="s">
        <v>5</v>
      </c>
      <c r="AP10" s="1">
        <f>25*633</f>
        <v>15825</v>
      </c>
    </row>
    <row r="11" spans="1:47" x14ac:dyDescent="0.25">
      <c r="E11" s="7"/>
      <c r="M11" t="s">
        <v>6</v>
      </c>
      <c r="N11" s="1">
        <f>25*360</f>
        <v>9000</v>
      </c>
      <c r="AB11" t="s">
        <v>6</v>
      </c>
      <c r="AC11" s="1">
        <f>25*1560</f>
        <v>39000</v>
      </c>
      <c r="AO11" t="s">
        <v>6</v>
      </c>
      <c r="AP11" s="1">
        <f>25*1560</f>
        <v>39000</v>
      </c>
    </row>
    <row r="12" spans="1:47" x14ac:dyDescent="0.25">
      <c r="G12" s="7"/>
      <c r="M12" t="s">
        <v>7</v>
      </c>
      <c r="N12" s="1">
        <f>25*400</f>
        <v>10000</v>
      </c>
      <c r="AB12" t="s">
        <v>7</v>
      </c>
      <c r="AC12" s="1">
        <f>25*400</f>
        <v>10000</v>
      </c>
      <c r="AO12" t="s">
        <v>7</v>
      </c>
      <c r="AP12" s="1">
        <f>25*800</f>
        <v>20000</v>
      </c>
    </row>
    <row r="13" spans="1:47" x14ac:dyDescent="0.25">
      <c r="H13" s="7"/>
      <c r="M13" t="s">
        <v>8</v>
      </c>
      <c r="N13" s="4">
        <f>25*600</f>
        <v>15000</v>
      </c>
      <c r="AB13" t="s">
        <v>8</v>
      </c>
      <c r="AC13" s="4">
        <f>25*750</f>
        <v>18750</v>
      </c>
      <c r="AO13" t="s">
        <v>8</v>
      </c>
      <c r="AP13" s="4">
        <f>25*750</f>
        <v>18750</v>
      </c>
    </row>
    <row r="14" spans="1:47" x14ac:dyDescent="0.25">
      <c r="M14" t="s">
        <v>9</v>
      </c>
      <c r="N14" s="1">
        <f>25*700</f>
        <v>17500</v>
      </c>
      <c r="Q14" t="s">
        <v>9</v>
      </c>
      <c r="R14" s="1">
        <f>25*700</f>
        <v>17500</v>
      </c>
      <c r="AB14" t="s">
        <v>9</v>
      </c>
      <c r="AC14" s="1">
        <f>25*(1750/2)</f>
        <v>21875</v>
      </c>
      <c r="AG14" s="1">
        <f>25*(1750/2)</f>
        <v>21875</v>
      </c>
      <c r="AO14" t="s">
        <v>9</v>
      </c>
      <c r="AP14" s="1">
        <f>25*(1750/2)</f>
        <v>21875</v>
      </c>
      <c r="AT14" s="1">
        <f>25*(1750/2)</f>
        <v>21875</v>
      </c>
    </row>
    <row r="15" spans="1:47" x14ac:dyDescent="0.25">
      <c r="M15" t="s">
        <v>12</v>
      </c>
      <c r="N15" s="1">
        <f>24*150</f>
        <v>3600</v>
      </c>
      <c r="Q15" t="s">
        <v>12</v>
      </c>
      <c r="R15" s="1">
        <f>24*150</f>
        <v>3600</v>
      </c>
      <c r="AB15" t="s">
        <v>12</v>
      </c>
      <c r="AC15" s="1">
        <f>48*150</f>
        <v>7200</v>
      </c>
      <c r="AF15" t="s">
        <v>12</v>
      </c>
      <c r="AG15" s="1">
        <f>48*150</f>
        <v>7200</v>
      </c>
      <c r="AO15" t="s">
        <v>12</v>
      </c>
      <c r="AP15" s="1">
        <f>48*150</f>
        <v>7200</v>
      </c>
      <c r="AS15" t="s">
        <v>12</v>
      </c>
      <c r="AT15" s="1">
        <f>48*150</f>
        <v>7200</v>
      </c>
    </row>
    <row r="16" spans="1:47" x14ac:dyDescent="0.25">
      <c r="Q16" t="s">
        <v>10</v>
      </c>
      <c r="R16" s="1">
        <f>25*324</f>
        <v>8100</v>
      </c>
      <c r="AF16" t="s">
        <v>10</v>
      </c>
      <c r="AG16" s="1">
        <f>25*488</f>
        <v>12200</v>
      </c>
      <c r="AS16" t="s">
        <v>10</v>
      </c>
      <c r="AT16" s="1">
        <f>25*1920</f>
        <v>48000</v>
      </c>
    </row>
    <row r="17" spans="2:46" x14ac:dyDescent="0.25">
      <c r="Q17" t="s">
        <v>11</v>
      </c>
      <c r="R17" s="1">
        <f>25*200</f>
        <v>5000</v>
      </c>
      <c r="AF17" t="s">
        <v>11</v>
      </c>
      <c r="AG17" s="1">
        <f>25*400</f>
        <v>10000</v>
      </c>
      <c r="AS17" t="s">
        <v>11</v>
      </c>
      <c r="AT17" s="1">
        <f>25*400</f>
        <v>10000</v>
      </c>
    </row>
    <row r="18" spans="2:46" x14ac:dyDescent="0.25">
      <c r="B18" s="8">
        <f t="shared" ref="B18:I18" si="5">SUM(B3:B17)</f>
        <v>78900</v>
      </c>
      <c r="C18" s="8">
        <f t="shared" si="5"/>
        <v>78900</v>
      </c>
      <c r="D18" s="8">
        <f t="shared" si="5"/>
        <v>78900</v>
      </c>
      <c r="E18" s="8">
        <f t="shared" si="5"/>
        <v>78900</v>
      </c>
      <c r="F18" s="8">
        <f t="shared" si="5"/>
        <v>13150</v>
      </c>
      <c r="G18" s="8">
        <f t="shared" si="5"/>
        <v>2100</v>
      </c>
      <c r="H18" s="8">
        <f t="shared" si="5"/>
        <v>7200</v>
      </c>
      <c r="I18" s="8">
        <f t="shared" si="5"/>
        <v>69825</v>
      </c>
      <c r="J18" s="8"/>
      <c r="K18" s="8"/>
      <c r="L18" s="8"/>
      <c r="M18" s="8"/>
      <c r="N18" s="8">
        <f>SUM(N3:N17)</f>
        <v>70525</v>
      </c>
      <c r="O18" s="8"/>
      <c r="P18" s="8"/>
      <c r="Q18" s="8"/>
      <c r="R18" s="8">
        <f>SUM(R3:R17)</f>
        <v>34200</v>
      </c>
      <c r="S18" s="8"/>
      <c r="T18" s="8"/>
      <c r="U18" s="8"/>
      <c r="V18" s="8"/>
      <c r="W18" s="8"/>
      <c r="X18" s="8">
        <f>SUM(X3:X17)</f>
        <v>71925</v>
      </c>
      <c r="Y18" s="8"/>
      <c r="Z18" s="8"/>
      <c r="AA18" s="8"/>
      <c r="AB18" s="8"/>
      <c r="AC18" s="8">
        <f>SUM(AC3:AC17)</f>
        <v>121425</v>
      </c>
      <c r="AD18" s="8"/>
      <c r="AE18" s="8"/>
      <c r="AF18" s="8"/>
      <c r="AG18" s="8">
        <f>SUM(AG3:AG17)</f>
        <v>51275</v>
      </c>
      <c r="AH18" s="8"/>
      <c r="AI18" s="8"/>
      <c r="AJ18" s="8"/>
      <c r="AK18" s="8">
        <f>SUM(AK3:AK17)</f>
        <v>15825</v>
      </c>
      <c r="AL18" s="8"/>
      <c r="AM18" s="8"/>
      <c r="AN18" s="8"/>
      <c r="AO18" s="8"/>
      <c r="AP18" s="8">
        <f>SUM(AP3:AP17)</f>
        <v>122650</v>
      </c>
      <c r="AQ18" s="8"/>
      <c r="AR18" s="8"/>
      <c r="AS18" s="8"/>
      <c r="AT18" s="8">
        <f>SUM(AT3:AT17)</f>
        <v>87075</v>
      </c>
    </row>
    <row r="22" spans="2:46" x14ac:dyDescent="0.25">
      <c r="H22" s="7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Adrián García Hernández</dc:creator>
  <cp:lastModifiedBy>Víctor Adrián García Hernández</cp:lastModifiedBy>
  <dcterms:created xsi:type="dcterms:W3CDTF">2020-04-07T22:20:14Z</dcterms:created>
  <dcterms:modified xsi:type="dcterms:W3CDTF">2020-04-09T23:28:51Z</dcterms:modified>
</cp:coreProperties>
</file>