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4kQ9m242huGEmNQxf4z8MaKriWHgbJRx4oKdfiKi2i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6">
      <text>
        <t xml:space="preserve">======
ID#AAABVV6cCIU
jEFA    (2024-09-16 14:52:39)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3">
      <text>
        <t xml:space="preserve">======
ID#AAABVV6cCIQ
jEFA    (2024-09-16 14:52:39)
meno di 1/3 ( meno del 25% del tempo) ma da segnalare perché di interesse anche se con un punteggio molto basso</t>
      </text>
    </comment>
    <comment authorId="0" ref="E64">
      <text>
        <t xml:space="preserve">======
ID#AAABVV6cCIM
jEFA    (2024-09-16 14:52:39)
Menos de 1/3 ( menos del 25% del tiempo) pero señalar porque es de interés, aunque  la puntuación es muy baja</t>
      </text>
    </comment>
    <comment authorId="0" ref="D22">
      <text>
        <t xml:space="preserve">======
ID#AAABVV6cCII
AYUDA    (2024-09-16 14:52:39)
Debe colocar la suma en minutos de todas las pausas inclusive quellas que sean inferiores a 8 minutos. (Sólo se excluye la pausa para comer).</t>
      </text>
    </comment>
    <comment authorId="0" ref="E66">
      <text>
        <t xml:space="preserve">======
ID#AAABVV6cCIA
jEFA    (2024-09-16 14:52:39)
Menos de 1/3 ( menos del 25% del tiempo) pero señalar porque es de interés, aunque  la puntuación es muy baja</t>
      </text>
    </comment>
    <comment authorId="0" ref="E78">
      <text>
        <t xml:space="preserve">======
ID#AAABVV6cCIE
jEFA    (2024-09-16 14:52:39)
Menos de 1/3 ( menos del 25% del tiempo) pero señalar porque es de interés, aunque  la puntuación es muy baja</t>
      </text>
    </comment>
    <comment authorId="0" ref="E57">
      <text>
        <t xml:space="preserve">======
ID#AAABVV6cCH8
jEFA    (2024-09-16 14:52:39)
10% del tiempo</t>
      </text>
    </comment>
    <comment authorId="0" ref="E65">
      <text>
        <t xml:space="preserve">======
ID#AAABVV6cCH4
jEFA    (2024-09-16 14:52:39)
10% del tiempo</t>
      </text>
    </comment>
    <comment authorId="0" ref="D11">
      <text>
        <t xml:space="preserve">======
ID#AAABVV6cCH0
HEFA    (2024-09-16 14:52:39)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8">
      <text>
        <t xml:space="preserve">======
ID#AAABVV6cCHw
jEFA    (2024-09-16 14:52:39)
Menos de 1/3 ( menos del 25% del tiempo) pero señalar porque es de interés, aunque  la puntuación es muy baja</t>
      </text>
    </comment>
    <comment authorId="0" ref="E56">
      <text>
        <t xml:space="preserve">======
ID#AAABVV6cCHs
jEFA    (2024-09-16 14:52:39)
Menos de 1/3 ( menos del 25% del tiempo) pero señalar porque es de interés, aunque  la puntuación es muy baja</t>
      </text>
    </comment>
    <comment authorId="0" ref="E67">
      <text>
        <t xml:space="preserve">======
ID#AAABVV6cCHo
jEFA    (2024-09-16 14:52:39)
Menos de 1/3 ( menos del 25% del tiempo) pero señalar porque es de interés, aunque  la puntuación es muy baja</t>
      </text>
    </comment>
    <comment authorId="0" ref="E59">
      <text>
        <t xml:space="preserve">======
ID#AAABVV6cCHk
jEFA    (2024-09-16 14:52:39)
Menos de 1/3 ( menos del 25% del tiempo) pero señalar porque es de interés, aunque  la puntuación es muy baja</t>
      </text>
    </comment>
    <comment authorId="0" ref="D86">
      <text>
        <t xml:space="preserve">======
ID#AAABVV6cCHg
HEFA    (2024-09-16 14:52:39)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0">
      <text>
        <t xml:space="preserve">======
ID#AAABVV6cCHc
jEFA    (2024-09-16 14:52:39)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List>
  <extLst>
    <ext uri="GoogleSheetsCustomDataVersion2">
      <go:sheetsCustomData xmlns:go="http://customooxmlschemas.google.com/" r:id="rId1" roundtripDataSignature="AMtx7mgX07/7psyFv050PyNwQeMKFyWwHw=="/>
    </ext>
  </extLst>
</comments>
</file>

<file path=xl/sharedStrings.xml><?xml version="1.0" encoding="utf-8"?>
<sst xmlns="http://schemas.openxmlformats.org/spreadsheetml/2006/main" count="305" uniqueCount="205">
  <si>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</si>
  <si>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</si>
  <si>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</si>
  <si>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</si>
  <si>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</si>
  <si>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</si>
  <si>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</si>
  <si>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</si>
  <si>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</si>
  <si>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</si>
  <si>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</si>
  <si>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desembolsa, coloca materiales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</si>
  <si>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</si>
  <si>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</si>
  <si>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</si>
  <si>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</si>
  <si>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</si>
  <si>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</si>
  <si>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</si>
  <si>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</si>
  <si>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</si>
  <si>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</si>
  <si>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</si>
  <si>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</si>
  <si>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</si>
  <si>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</si>
  <si>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</si>
  <si>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</si>
  <si>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</si>
  <si>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</si>
  <si>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</si>
  <si>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</si>
  <si>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</si>
  <si>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</si>
  <si>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</si>
  <si>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</si>
  <si>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</si>
  <si>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</si>
  <si>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</si>
  <si>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</si>
  <si>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</si>
  <si>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</si>
  <si>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</si>
  <si>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</si>
  <si>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</si>
  <si>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</si>
  <si>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</si>
  <si>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</si>
  <si>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</si>
  <si>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</si>
  <si>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</si>
  <si>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</si>
  <si>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</si>
  <si>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</si>
  <si>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</si>
  <si>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</si>
  <si>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</si>
  <si>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</si>
  <si>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</si>
  <si>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</si>
  <si>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</si>
  <si>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</si>
  <si>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</si>
  <si>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</si>
  <si>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</si>
  <si>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</si>
  <si>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</si>
  <si>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</si>
  <si>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</si>
  <si>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</si>
  <si>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</si>
  <si>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</si>
  <si>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</si>
  <si>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</si>
  <si>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</si>
  <si>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</si>
  <si>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</si>
  <si>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</si>
  <si>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</si>
  <si>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</si>
  <si>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</si>
  <si>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</si>
  <si>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</si>
  <si>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</si>
  <si>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</si>
  <si>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</si>
  <si>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</si>
  <si>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</si>
  <si>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</si>
  <si>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</si>
  <si>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</si>
  <si>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</si>
  <si>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</si>
  <si>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</si>
  <si>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</si>
  <si>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</si>
  <si>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</si>
  <si>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</si>
  <si>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</si>
  <si>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</si>
  <si>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</si>
  <si>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</si>
  <si>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</si>
  <si>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</si>
  <si>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</si>
  <si>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</si>
  <si>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</si>
  <si>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</si>
  <si>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</si>
  <si>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</si>
  <si>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</si>
  <si>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</si>
  <si>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</si>
  <si>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</si>
  <si>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</si>
  <si>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</si>
  <si>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</si>
  <si>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</si>
  <si>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</si>
  <si>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</si>
  <si>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</si>
  <si>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</si>
  <si>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</si>
  <si>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</si>
  <si>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</si>
  <si>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</si>
  <si>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</si>
  <si>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</si>
  <si>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</si>
  <si>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</si>
  <si>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</si>
  <si>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</si>
  <si>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</si>
  <si>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</si>
  <si>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</si>
  <si>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</si>
  <si>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</si>
  <si>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</si>
  <si>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</si>
  <si>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</si>
  <si>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</si>
  <si>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</si>
  <si>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</si>
  <si>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</si>
  <si>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</si>
  <si>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</si>
  <si>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</si>
  <si>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</si>
  <si>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</si>
  <si>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</si>
  <si>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</si>
  <si>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</si>
  <si>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</si>
  <si>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</si>
  <si>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</si>
  <si>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</si>
  <si>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</si>
  <si>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</si>
  <si>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</si>
  <si>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</si>
  <si>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</si>
  <si>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</si>
  <si>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</si>
  <si>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</si>
  <si>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</si>
  <si>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</si>
  <si>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</si>
  <si>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</si>
  <si>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</si>
  <si>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</si>
  <si>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Toma bolsa de cubierta y descarta.</t>
  </si>
  <si>
    <t>Sostiene</t>
  </si>
  <si>
    <t>Sostiene y desliza sobre herramienta de corte</t>
  </si>
  <si>
    <t>ESTATICO</t>
  </si>
  <si>
    <t>DINAMICO</t>
  </si>
  <si>
    <t>Desliza sobre herramienta de corte</t>
  </si>
  <si>
    <t>Toma y descarta residuo de bolsa.</t>
  </si>
  <si>
    <t>prende, distacca,posiziona</t>
  </si>
  <si>
    <t>Descarta residuo</t>
  </si>
  <si>
    <t>Sostiene equipo</t>
  </si>
  <si>
    <t>BIPEDESTACIÓN</t>
  </si>
  <si>
    <t>SEDESTACIÓN</t>
  </si>
  <si>
    <t>prende,gira, posiziona, schiaccia</t>
  </si>
  <si>
    <t>Sostiene y pasa equipo</t>
  </si>
  <si>
    <t>Toma cubierte</t>
  </si>
  <si>
    <t>batte 25 colpi e prende</t>
  </si>
  <si>
    <t>Toma escaner, escanea cuatro codigos</t>
  </si>
  <si>
    <t>Encastra cubierta</t>
  </si>
  <si>
    <t>PINZA FINA</t>
  </si>
  <si>
    <t>Deja escaner</t>
  </si>
  <si>
    <t>Posiciona equipo</t>
  </si>
  <si>
    <t>Sostiene equipo y posiciona.</t>
  </si>
  <si>
    <t>Pasa equipo a la banda</t>
  </si>
  <si>
    <t>TIRON</t>
  </si>
  <si>
    <t>Brusela: 5 movimientos.</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</si>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</sst>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
      <u/>
      <sz val="10.0"/>
      <color theme="1"/>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 fillId="3" fontId="1" numFmtId="0" xfId="0" applyAlignment="1" applyBorder="1" applyFont="1">
      <alignment horizontal="center" vertical="center"/>
    </xf>
    <xf borderId="1" fillId="3" fontId="1" numFmtId="2" xfId="0" applyAlignment="1" applyBorder="1" applyFont="1" applyNumberFormat="1">
      <alignment horizontal="center"/>
    </xf>
    <xf borderId="9" fillId="3" fontId="1" numFmtId="2" xfId="0" applyAlignment="1" applyBorder="1" applyFont="1" applyNumberFormat="1">
      <alignment horizontal="center"/>
    </xf>
    <xf borderId="1" fillId="23" fontId="7" numFmtId="0" xfId="0" applyAlignment="1" applyBorder="1" applyFill="1" applyFont="1">
      <alignment horizontal="center" vertical="center"/>
    </xf>
    <xf borderId="14" fillId="0" fontId="20" numFmtId="0" xfId="0" applyAlignment="1" applyBorder="1" applyFont="1">
      <alignment horizontal="center" readingOrder="0" vertical="center"/>
    </xf>
    <xf borderId="14" fillId="0" fontId="20" numFmtId="0" xfId="0" applyAlignment="1" applyBorder="1" applyFont="1">
      <alignment horizontal="center" vertical="center"/>
    </xf>
    <xf borderId="119" fillId="24" fontId="27" numFmtId="0" xfId="0" applyAlignment="1" applyBorder="1" applyFill="1" applyFont="1">
      <alignment horizontal="center"/>
    </xf>
    <xf borderId="120" fillId="24" fontId="73" numFmtId="0" xfId="0" applyBorder="1" applyFont="1"/>
    <xf borderId="94" fillId="24" fontId="73" numFmtId="0" xfId="0" applyBorder="1" applyFont="1"/>
    <xf borderId="121" fillId="24" fontId="73" numFmtId="0" xfId="0" applyBorder="1" applyFont="1"/>
    <xf borderId="122" fillId="24" fontId="27" numFmtId="0" xfId="0" applyAlignment="1" applyBorder="1" applyFont="1">
      <alignment horizontal="center"/>
    </xf>
    <xf borderId="123" fillId="24" fontId="73" numFmtId="0" xfId="0" applyBorder="1" applyFont="1"/>
    <xf borderId="124" fillId="24" fontId="73" numFmtId="0" xfId="0" applyBorder="1" applyFont="1"/>
    <xf borderId="125" fillId="24" fontId="73" numFmtId="0" xfId="0" applyBorder="1" applyFont="1"/>
    <xf borderId="126" fillId="24" fontId="27" numFmtId="0" xfId="0" applyAlignment="1" applyBorder="1" applyFont="1">
      <alignment horizontal="center"/>
    </xf>
    <xf borderId="127" fillId="24" fontId="73" numFmtId="0" xfId="0" applyBorder="1" applyFont="1"/>
    <xf borderId="128" fillId="24" fontId="73" numFmtId="0" xfId="0" applyBorder="1" applyFont="1"/>
    <xf borderId="129" fillId="24" fontId="73" numFmtId="0" xfId="0" applyBorder="1" applyFont="1"/>
    <xf borderId="9" fillId="3" fontId="74" numFmtId="2" xfId="0" applyAlignment="1" applyBorder="1" applyFont="1" applyNumberFormat="1">
      <alignment horizontal="center"/>
    </xf>
    <xf borderId="130" fillId="3" fontId="1" numFmtId="0" xfId="0" applyAlignment="1" applyBorder="1" applyFont="1">
      <alignment vertical="center"/>
    </xf>
    <xf borderId="131" fillId="25" fontId="27" numFmtId="0" xfId="0" applyAlignment="1" applyBorder="1" applyFill="1" applyFont="1">
      <alignment horizontal="center" vertical="center"/>
    </xf>
    <xf borderId="131" fillId="25"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9.jpg"/><Relationship Id="rId3" Type="http://schemas.openxmlformats.org/officeDocument/2006/relationships/image" Target="../media/image2.jpg"/><Relationship Id="rId4" Type="http://schemas.openxmlformats.org/officeDocument/2006/relationships/image" Target="../media/image1.jpg"/><Relationship Id="rId10" Type="http://schemas.openxmlformats.org/officeDocument/2006/relationships/image" Target="../media/image5.jpg"/><Relationship Id="rId9" Type="http://schemas.openxmlformats.org/officeDocument/2006/relationships/image" Target="../media/image7.jpg"/><Relationship Id="rId5" Type="http://schemas.openxmlformats.org/officeDocument/2006/relationships/image" Target="../media/image6.jpg"/><Relationship Id="rId6" Type="http://schemas.openxmlformats.org/officeDocument/2006/relationships/image" Target="../media/image4.jpg"/><Relationship Id="rId7" Type="http://schemas.openxmlformats.org/officeDocument/2006/relationships/image" Target="../media/image3.jpg"/><Relationship Id="rId8"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8.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3.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8.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43.75</v>
      </c>
      <c r="Z27" s="98">
        <f>LOOKUP(Y27,$AA$27:$AZ$27,$AA$28:$AZ$28)</f>
        <v>4</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43.75</v>
      </c>
      <c r="Z30" s="118">
        <f>LOOKUP(Y30,$AA$30:$AZ$30,$AA$31:$AZ$31)</f>
        <v>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25</v>
      </c>
      <c r="Z33" s="98">
        <f>LOOKUP(Y33,$AA$33:$AZ$33,$AA$34:$AZ$34)</f>
        <v>0.5</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25</v>
      </c>
      <c r="Z36" s="98">
        <f>LOOKUP(Y36,$AA$36:$AZ$36,$AA$37:$AZ$37)</f>
        <v>0.5</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21.0</v>
      </c>
      <c r="I43" s="175">
        <f>IF(H44="",IF($R$41=0,0,H43*60/$R$41),I44)</f>
        <v>43.75</v>
      </c>
      <c r="J43" s="14"/>
      <c r="K43" s="176" t="s">
        <v>65</v>
      </c>
      <c r="L43" s="30">
        <v>12.0</v>
      </c>
      <c r="M43" s="175">
        <f>IF(L44="",IF($R$41=0,0,L43*60/$R$41),M44)</f>
        <v>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5</v>
      </c>
      <c r="P45" s="189">
        <f t="shared" si="13"/>
        <v>0.5</v>
      </c>
      <c r="Q45" s="6"/>
      <c r="R45" s="98">
        <f>IF(I46="",Z30,Z27)</f>
        <v>5</v>
      </c>
      <c r="S45" s="98">
        <f>IF(I46="",Z36,Z33)</f>
        <v>0.5</v>
      </c>
      <c r="T45" s="6"/>
      <c r="U45" s="190">
        <f t="shared" ref="U45:V45" si="14">MAX(R45:R46)</f>
        <v>5</v>
      </c>
      <c r="V45" s="190">
        <f t="shared" si="14"/>
        <v>0.5</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18.9525</v>
      </c>
      <c r="AQ60" s="266">
        <f>VLOOKUP($O$16,AP41:AQ57,2)*D95*$O$29</f>
        <v>7.98</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3</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9.5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4</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18.9525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12.635</v>
      </c>
      <c r="E97" s="14"/>
      <c r="F97" s="19"/>
      <c r="G97" s="382" t="s">
        <v>76</v>
      </c>
      <c r="H97" s="383">
        <f>D95*O18*O29</f>
        <v>7.98</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5.32</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desembolsa, coloca materiales y escanea</v>
      </c>
      <c r="D106" s="418">
        <f>$O$18</f>
        <v>1.33</v>
      </c>
      <c r="E106" s="419">
        <f t="shared" ref="E106:E107" si="58">$O$16</f>
        <v>4</v>
      </c>
      <c r="F106" s="242">
        <f>$O$45</f>
        <v>5</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18.9525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desembolsa, coloca materiales y escanea</v>
      </c>
      <c r="D107" s="424">
        <f>D106</f>
        <v>1.33</v>
      </c>
      <c r="E107" s="425">
        <f t="shared" si="58"/>
        <v>4</v>
      </c>
      <c r="F107" s="426">
        <f>$P$45</f>
        <v>0.5</v>
      </c>
      <c r="G107" s="426">
        <f>$O$81</f>
        <v>0</v>
      </c>
      <c r="H107" s="427" t="s">
        <v>56</v>
      </c>
      <c r="I107" s="426">
        <f>$O$65</f>
        <v>1</v>
      </c>
      <c r="J107" s="426">
        <f>$O$67</f>
        <v>2</v>
      </c>
      <c r="K107" s="426">
        <f>$O$66</f>
        <v>1</v>
      </c>
      <c r="L107" s="426">
        <f>$O$64</f>
        <v>1</v>
      </c>
      <c r="M107" s="425">
        <f>$T$70</f>
        <v>0</v>
      </c>
      <c r="N107" s="426">
        <f t="shared" si="59"/>
        <v>2</v>
      </c>
      <c r="O107" s="425">
        <f>S90</f>
        <v>1.5</v>
      </c>
      <c r="P107" s="428">
        <f>H97</f>
        <v>7.98</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c r="A125" s="1"/>
      <c r="B125" s="429"/>
      <c r="C125" s="456" t="s">
        <v>164</v>
      </c>
      <c r="D125" s="457" t="s">
        <v>165</v>
      </c>
      <c r="E125" s="458"/>
      <c r="F125" s="459"/>
      <c r="G125" s="419" t="s">
        <v>166</v>
      </c>
      <c r="H125" s="460" t="s">
        <v>167</v>
      </c>
      <c r="I125" s="17"/>
      <c r="J125" s="17"/>
      <c r="K125" s="18"/>
      <c r="L125" s="35"/>
      <c r="M125" s="460" t="s">
        <v>168</v>
      </c>
      <c r="N125" s="17"/>
      <c r="O125" s="17"/>
      <c r="P125" s="1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c r="A126" s="1"/>
      <c r="B126" s="429"/>
      <c r="C126" s="461">
        <v>1.0</v>
      </c>
      <c r="D126" s="462" t="s">
        <v>169</v>
      </c>
      <c r="E126" s="18"/>
      <c r="F126" s="459"/>
      <c r="G126" s="463">
        <v>2.0</v>
      </c>
      <c r="H126" s="464" t="s">
        <v>170</v>
      </c>
      <c r="I126" s="17"/>
      <c r="J126" s="17"/>
      <c r="K126" s="18"/>
      <c r="L126" s="35"/>
      <c r="M126" s="465"/>
      <c r="N126" s="466"/>
      <c r="O126" s="466"/>
      <c r="P126" s="467"/>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c r="A127" s="1"/>
      <c r="B127" s="429"/>
      <c r="C127" s="461">
        <v>1.0</v>
      </c>
      <c r="D127" s="462" t="s">
        <v>171</v>
      </c>
      <c r="E127" s="18"/>
      <c r="F127" s="459"/>
      <c r="G127" s="463">
        <v>2.0</v>
      </c>
      <c r="H127" s="464" t="s">
        <v>172</v>
      </c>
      <c r="I127" s="17"/>
      <c r="J127" s="17"/>
      <c r="K127" s="18"/>
      <c r="L127" s="35"/>
      <c r="M127" s="468" t="s">
        <v>173</v>
      </c>
      <c r="N127" s="469" t="s">
        <v>14</v>
      </c>
      <c r="O127" s="468" t="s">
        <v>174</v>
      </c>
      <c r="P127" s="470"/>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c r="A128" s="1"/>
      <c r="B128" s="429"/>
      <c r="C128" s="461">
        <v>1.0</v>
      </c>
      <c r="D128" s="462" t="s">
        <v>175</v>
      </c>
      <c r="E128" s="18"/>
      <c r="F128" s="459"/>
      <c r="G128" s="463">
        <v>2.0</v>
      </c>
      <c r="H128" s="464" t="s">
        <v>176</v>
      </c>
      <c r="I128" s="17"/>
      <c r="J128" s="17"/>
      <c r="K128" s="18"/>
      <c r="L128" s="35"/>
      <c r="M128" s="465"/>
      <c r="N128" s="466"/>
      <c r="O128" s="466"/>
      <c r="P128" s="467"/>
      <c r="Q128" s="471">
        <v>3.0</v>
      </c>
      <c r="R128" s="472" t="s">
        <v>177</v>
      </c>
      <c r="S128" s="473"/>
      <c r="T128" s="474"/>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c r="A129" s="1"/>
      <c r="B129" s="429"/>
      <c r="C129" s="461">
        <v>1.0</v>
      </c>
      <c r="D129" s="462" t="s">
        <v>178</v>
      </c>
      <c r="E129" s="18"/>
      <c r="F129" s="459"/>
      <c r="G129" s="463">
        <v>1.0</v>
      </c>
      <c r="H129" s="464" t="s">
        <v>179</v>
      </c>
      <c r="I129" s="17"/>
      <c r="J129" s="17"/>
      <c r="K129" s="18"/>
      <c r="L129" s="35"/>
      <c r="M129" s="468" t="s">
        <v>180</v>
      </c>
      <c r="N129" s="470"/>
      <c r="O129" s="468" t="s">
        <v>181</v>
      </c>
      <c r="P129" s="469" t="s">
        <v>14</v>
      </c>
      <c r="Q129" s="475">
        <v>4.0</v>
      </c>
      <c r="R129" s="476" t="s">
        <v>182</v>
      </c>
      <c r="S129" s="477"/>
      <c r="T129" s="478"/>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c r="A130" s="1"/>
      <c r="B130" s="429"/>
      <c r="C130" s="461">
        <v>2.0</v>
      </c>
      <c r="D130" s="462" t="s">
        <v>183</v>
      </c>
      <c r="E130" s="18"/>
      <c r="F130" s="459"/>
      <c r="G130" s="463">
        <v>1.0</v>
      </c>
      <c r="H130" s="464" t="s">
        <v>184</v>
      </c>
      <c r="I130" s="17"/>
      <c r="J130" s="17"/>
      <c r="K130" s="18"/>
      <c r="L130" s="35"/>
      <c r="M130" s="465"/>
      <c r="N130" s="466"/>
      <c r="O130" s="466"/>
      <c r="P130" s="467"/>
      <c r="Q130" s="479">
        <v>26.0</v>
      </c>
      <c r="R130" s="480" t="s">
        <v>185</v>
      </c>
      <c r="S130" s="481"/>
      <c r="T130" s="482"/>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c r="A131" s="1"/>
      <c r="B131" s="429"/>
      <c r="C131" s="461">
        <v>5.0</v>
      </c>
      <c r="D131" s="462" t="s">
        <v>186</v>
      </c>
      <c r="E131" s="18"/>
      <c r="F131" s="459"/>
      <c r="G131" s="463">
        <v>2.0</v>
      </c>
      <c r="H131" s="464" t="s">
        <v>187</v>
      </c>
      <c r="I131" s="17"/>
      <c r="J131" s="17"/>
      <c r="K131" s="18"/>
      <c r="L131" s="35"/>
      <c r="M131" s="468" t="s">
        <v>188</v>
      </c>
      <c r="N131" s="469" t="s">
        <v>14</v>
      </c>
      <c r="O131" s="466"/>
      <c r="P131" s="467"/>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c r="A132" s="1"/>
      <c r="B132" s="429"/>
      <c r="C132" s="461">
        <v>1.0</v>
      </c>
      <c r="D132" s="462" t="s">
        <v>189</v>
      </c>
      <c r="E132" s="18"/>
      <c r="F132" s="459"/>
      <c r="G132" s="463">
        <v>1.0</v>
      </c>
      <c r="H132" s="464" t="s">
        <v>190</v>
      </c>
      <c r="I132" s="17"/>
      <c r="J132" s="17"/>
      <c r="K132" s="18"/>
      <c r="L132" s="35"/>
      <c r="M132" s="465"/>
      <c r="N132" s="466"/>
      <c r="O132" s="466"/>
      <c r="P132" s="467"/>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c r="A133" s="1"/>
      <c r="B133" s="429"/>
      <c r="C133" s="461">
        <v>2.0</v>
      </c>
      <c r="D133" s="462" t="s">
        <v>191</v>
      </c>
      <c r="E133" s="18"/>
      <c r="F133" s="459"/>
      <c r="G133" s="463">
        <v>1.0</v>
      </c>
      <c r="H133" s="464" t="s">
        <v>192</v>
      </c>
      <c r="I133" s="17"/>
      <c r="J133" s="17"/>
      <c r="K133" s="18"/>
      <c r="L133" s="35"/>
      <c r="M133" s="468" t="s">
        <v>193</v>
      </c>
      <c r="N133" s="469" t="s">
        <v>14</v>
      </c>
      <c r="O133" s="466"/>
      <c r="P133" s="467"/>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c r="A134" s="1"/>
      <c r="B134" s="429"/>
      <c r="C134" s="461">
        <v>2.0</v>
      </c>
      <c r="D134" s="462" t="s">
        <v>187</v>
      </c>
      <c r="E134" s="18"/>
      <c r="F134" s="459"/>
      <c r="G134" s="463"/>
      <c r="H134" s="464"/>
      <c r="I134" s="17"/>
      <c r="J134" s="17"/>
      <c r="K134" s="18"/>
      <c r="L134" s="35"/>
      <c r="M134" s="465"/>
      <c r="N134" s="466"/>
      <c r="O134" s="466"/>
      <c r="P134" s="467"/>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c r="A135" s="1"/>
      <c r="B135" s="429"/>
      <c r="C135" s="461">
        <v>5.0</v>
      </c>
      <c r="D135" s="462" t="s">
        <v>194</v>
      </c>
      <c r="E135" s="18"/>
      <c r="F135" s="459"/>
      <c r="G135" s="463"/>
      <c r="H135" s="464"/>
      <c r="I135" s="17"/>
      <c r="J135" s="17"/>
      <c r="K135" s="18"/>
      <c r="L135" s="35"/>
      <c r="M135" s="468" t="s">
        <v>195</v>
      </c>
      <c r="N135" s="470"/>
      <c r="O135" s="468" t="s">
        <v>196</v>
      </c>
      <c r="P135" s="470"/>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c r="A136" s="1"/>
      <c r="B136" s="429"/>
      <c r="C136" s="461"/>
      <c r="D136" s="462"/>
      <c r="E136" s="18"/>
      <c r="F136" s="459"/>
      <c r="G136" s="463"/>
      <c r="H136" s="464"/>
      <c r="I136" s="17"/>
      <c r="J136" s="17"/>
      <c r="K136" s="18"/>
      <c r="L136" s="35"/>
      <c r="M136" s="465"/>
      <c r="N136" s="466"/>
      <c r="O136" s="466"/>
      <c r="P136" s="467"/>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c r="A137" s="1"/>
      <c r="B137" s="429"/>
      <c r="C137" s="461"/>
      <c r="D137" s="462"/>
      <c r="E137" s="18"/>
      <c r="F137" s="459"/>
      <c r="G137" s="463"/>
      <c r="H137" s="464"/>
      <c r="I137" s="17"/>
      <c r="J137" s="17"/>
      <c r="K137" s="18"/>
      <c r="L137" s="35"/>
      <c r="M137" s="468" t="s">
        <v>197</v>
      </c>
      <c r="N137" s="469"/>
      <c r="O137" s="466"/>
      <c r="P137" s="467"/>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c r="A138" s="1"/>
      <c r="B138" s="429"/>
      <c r="C138" s="461"/>
      <c r="D138" s="462"/>
      <c r="E138" s="18"/>
      <c r="F138" s="459"/>
      <c r="G138" s="463"/>
      <c r="H138" s="464"/>
      <c r="I138" s="17"/>
      <c r="J138" s="17"/>
      <c r="K138" s="18"/>
      <c r="L138" s="35"/>
      <c r="M138" s="465"/>
      <c r="N138" s="466"/>
      <c r="O138" s="466"/>
      <c r="P138" s="467"/>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c r="A139" s="1"/>
      <c r="B139" s="429"/>
      <c r="C139" s="461"/>
      <c r="D139" s="462"/>
      <c r="E139" s="18"/>
      <c r="F139" s="459"/>
      <c r="G139" s="463"/>
      <c r="H139" s="464"/>
      <c r="I139" s="17"/>
      <c r="J139" s="17"/>
      <c r="K139" s="18"/>
      <c r="L139" s="35"/>
      <c r="M139" s="468" t="s">
        <v>198</v>
      </c>
      <c r="N139" s="470"/>
      <c r="O139" s="466"/>
      <c r="P139" s="467"/>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c r="A140" s="1"/>
      <c r="B140" s="429"/>
      <c r="C140" s="461"/>
      <c r="D140" s="462"/>
      <c r="E140" s="18"/>
      <c r="F140" s="459"/>
      <c r="G140" s="463"/>
      <c r="H140" s="464"/>
      <c r="I140" s="17"/>
      <c r="J140" s="17"/>
      <c r="K140" s="18"/>
      <c r="L140" s="35"/>
      <c r="M140" s="465"/>
      <c r="N140" s="466"/>
      <c r="O140" s="466"/>
      <c r="P140" s="467"/>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c r="A141" s="1"/>
      <c r="B141" s="429"/>
      <c r="C141" s="461"/>
      <c r="D141" s="462"/>
      <c r="E141" s="18"/>
      <c r="F141" s="459"/>
      <c r="G141" s="463"/>
      <c r="H141" s="464"/>
      <c r="I141" s="17"/>
      <c r="J141" s="17"/>
      <c r="K141" s="18"/>
      <c r="L141" s="35"/>
      <c r="M141" s="468" t="s">
        <v>199</v>
      </c>
      <c r="N141" s="470"/>
      <c r="O141" s="466"/>
      <c r="P141" s="467"/>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c r="A142" s="1"/>
      <c r="B142" s="429"/>
      <c r="C142" s="461"/>
      <c r="D142" s="462"/>
      <c r="E142" s="18"/>
      <c r="F142" s="459"/>
      <c r="G142" s="463"/>
      <c r="H142" s="464"/>
      <c r="I142" s="17"/>
      <c r="J142" s="17"/>
      <c r="K142" s="18"/>
      <c r="L142" s="35"/>
      <c r="M142" s="465"/>
      <c r="N142" s="466"/>
      <c r="O142" s="466"/>
      <c r="P142" s="48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c r="A143" s="1"/>
      <c r="B143" s="429"/>
      <c r="C143" s="461"/>
      <c r="D143" s="462"/>
      <c r="E143" s="18"/>
      <c r="F143" s="459"/>
      <c r="G143" s="463"/>
      <c r="H143" s="464"/>
      <c r="I143" s="17"/>
      <c r="J143" s="17"/>
      <c r="K143" s="18"/>
      <c r="L143" s="35"/>
      <c r="M143" s="468" t="s">
        <v>200</v>
      </c>
      <c r="N143" s="470"/>
      <c r="O143" s="466"/>
      <c r="P143" s="467"/>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c r="A144" s="1"/>
      <c r="B144" s="429"/>
      <c r="C144" s="461"/>
      <c r="D144" s="462"/>
      <c r="E144" s="18"/>
      <c r="F144" s="459"/>
      <c r="G144" s="463"/>
      <c r="H144" s="464"/>
      <c r="I144" s="17"/>
      <c r="J144" s="17"/>
      <c r="K144" s="18"/>
      <c r="L144" s="35"/>
      <c r="M144" s="465"/>
      <c r="N144" s="466"/>
      <c r="O144" s="466"/>
      <c r="P144" s="467"/>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c r="A145" s="1"/>
      <c r="B145" s="429"/>
      <c r="C145" s="461"/>
      <c r="D145" s="462"/>
      <c r="E145" s="18"/>
      <c r="F145" s="459"/>
      <c r="G145" s="463"/>
      <c r="H145" s="464"/>
      <c r="I145" s="17"/>
      <c r="J145" s="17"/>
      <c r="K145" s="18"/>
      <c r="L145" s="35"/>
      <c r="M145" s="468" t="s">
        <v>201</v>
      </c>
      <c r="N145" s="470"/>
      <c r="O145" s="466"/>
      <c r="P145" s="467"/>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c r="A146" s="1"/>
      <c r="B146" s="429"/>
      <c r="C146" s="461"/>
      <c r="D146" s="462"/>
      <c r="E146" s="18"/>
      <c r="F146" s="459"/>
      <c r="G146" s="463"/>
      <c r="H146" s="464"/>
      <c r="I146" s="17"/>
      <c r="J146" s="17"/>
      <c r="K146" s="18"/>
      <c r="L146" s="35"/>
      <c r="M146" s="465"/>
      <c r="N146" s="466"/>
      <c r="O146" s="466"/>
      <c r="P146" s="467"/>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c r="A147" s="1"/>
      <c r="B147" s="429"/>
      <c r="C147" s="461"/>
      <c r="D147" s="462"/>
      <c r="E147" s="18"/>
      <c r="F147" s="459"/>
      <c r="G147" s="463"/>
      <c r="H147" s="464"/>
      <c r="I147" s="17"/>
      <c r="J147" s="17"/>
      <c r="K147" s="18"/>
      <c r="L147" s="35"/>
      <c r="M147" s="468" t="s">
        <v>202</v>
      </c>
      <c r="N147" s="469" t="s">
        <v>14</v>
      </c>
      <c r="O147" s="468" t="s">
        <v>203</v>
      </c>
      <c r="P147" s="470"/>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c r="A148" s="1"/>
      <c r="B148" s="429"/>
      <c r="C148" s="461"/>
      <c r="D148" s="462"/>
      <c r="E148" s="18"/>
      <c r="F148" s="459"/>
      <c r="G148" s="463"/>
      <c r="H148" s="464"/>
      <c r="I148" s="17"/>
      <c r="J148" s="17"/>
      <c r="K148" s="18"/>
      <c r="L148" s="35"/>
      <c r="M148" s="465"/>
      <c r="N148" s="466"/>
      <c r="O148" s="466"/>
      <c r="P148" s="467"/>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c r="A149" s="1"/>
      <c r="B149" s="429"/>
      <c r="C149" s="461"/>
      <c r="D149" s="462"/>
      <c r="E149" s="18"/>
      <c r="F149" s="459"/>
      <c r="G149" s="463"/>
      <c r="H149" s="464"/>
      <c r="I149" s="17"/>
      <c r="J149" s="17"/>
      <c r="K149" s="18"/>
      <c r="L149" s="35"/>
      <c r="M149" s="468" t="s">
        <v>204</v>
      </c>
      <c r="N149" s="469"/>
      <c r="O149" s="437"/>
      <c r="P149" s="467"/>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c r="A150" s="1"/>
      <c r="B150" s="484"/>
      <c r="C150" s="485">
        <f>SUM(C126:C149)</f>
        <v>21</v>
      </c>
      <c r="D150" s="459"/>
      <c r="E150" s="459"/>
      <c r="F150" s="459"/>
      <c r="G150" s="486">
        <f>SUM(G126:G149)</f>
        <v>12</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7"/>
      <c r="N151" s="443"/>
      <c r="O151" s="443"/>
      <c r="P151" s="488"/>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